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048" yWindow="-228" windowWidth="8376" windowHeight="9720"/>
  </bookViews>
  <sheets>
    <sheet name="Ведомость превышений" sheetId="3" r:id="rId1"/>
    <sheet name="1й путь" sheetId="4" state="hidden" r:id="rId2"/>
    <sheet name="2й путь" sheetId="5" state="hidden" r:id="rId3"/>
    <sheet name="ФЛ-Саларьево корр2" sheetId="13" state="hidden" r:id="rId4"/>
    <sheet name="Ф.Л - саларьево корр" sheetId="1" state="hidden" r:id="rId5"/>
    <sheet name="Ф.Л - саларьево" sheetId="2" state="hidden" r:id="rId6"/>
    <sheet name="тупики Саларьево" sheetId="12" state="hidden" r:id="rId7"/>
    <sheet name="Выноска Ф.Л." sheetId="6" state="hidden" r:id="rId8"/>
    <sheet name="перепички" sheetId="7" state="hidden" r:id="rId9"/>
    <sheet name="Выноска Ф.Л корр" sheetId="8" state="hidden" r:id="rId10"/>
    <sheet name="Журнал наблюдений" sheetId="9" state="hidden" r:id="rId11"/>
    <sheet name="Журнал2" sheetId="10" state="hidden" r:id="rId12"/>
    <sheet name="Sok242" sheetId="11" r:id="rId13"/>
  </sheets>
  <definedNames>
    <definedName name="_xlnm._FilterDatabase" localSheetId="1" hidden="1">'1й путь'!$A$1:$O$137</definedName>
    <definedName name="_xlnm._FilterDatabase" localSheetId="2" hidden="1">'2й путь'!$A$4:$R$137</definedName>
    <definedName name="_xlnm._FilterDatabase" localSheetId="6" hidden="1">'тупики Саларьево'!$B$140:$G$159</definedName>
    <definedName name="_xlnm._FilterDatabase" localSheetId="5" hidden="1">'Ф.Л - саларьево'!$A$3:$N$151</definedName>
    <definedName name="_xlnm._FilterDatabase" localSheetId="4" hidden="1">'Ф.Л - саларьево корр'!$A$3:$AA$160</definedName>
  </definedNames>
  <calcPr calcId="125725"/>
  <extLst>
    <ext uri="GoogleSheetsCustomDataVersion2">
      <go:sheetsCustomData xmlns:go="http://customooxmlschemas.google.com/" r:id="" roundtripDataChecksum="xqXInn/pJsMiGauOVftmIGxYpwIaz6HFoxxnH2wk/6M="/>
    </ext>
  </extLst>
</workbook>
</file>

<file path=xl/calcChain.xml><?xml version="1.0" encoding="utf-8"?>
<calcChain xmlns="http://schemas.openxmlformats.org/spreadsheetml/2006/main">
  <c r="P29" i="3"/>
  <c r="Q34"/>
  <c r="O34"/>
  <c r="O25"/>
  <c r="Q33"/>
  <c r="O33"/>
  <c r="G158" i="12"/>
  <c r="G157"/>
  <c r="G156"/>
  <c r="G155"/>
  <c r="G154"/>
  <c r="G153"/>
  <c r="G152"/>
  <c r="G151"/>
  <c r="G150"/>
  <c r="G149"/>
  <c r="G148"/>
  <c r="G147"/>
  <c r="G146"/>
  <c r="G145"/>
  <c r="G143"/>
  <c r="G142"/>
  <c r="G118"/>
  <c r="G119"/>
  <c r="G120"/>
  <c r="G121"/>
  <c r="G122"/>
  <c r="G123"/>
  <c r="G124"/>
  <c r="G125"/>
  <c r="G126"/>
  <c r="G128"/>
  <c r="G129"/>
  <c r="G130"/>
  <c r="G131"/>
  <c r="G133"/>
  <c r="G134"/>
  <c r="G136"/>
  <c r="I145" i="3"/>
  <c r="H145"/>
  <c r="D132"/>
  <c r="C132"/>
  <c r="C117" i="12"/>
  <c r="C118"/>
  <c r="C119"/>
  <c r="C120"/>
  <c r="D120"/>
  <c r="E120" s="1"/>
  <c r="F120"/>
  <c r="C121"/>
  <c r="C122"/>
  <c r="D123" s="1"/>
  <c r="E123" s="1"/>
  <c r="F123" s="1"/>
  <c r="C123"/>
  <c r="C124"/>
  <c r="C125"/>
  <c r="C126"/>
  <c r="C127"/>
  <c r="D128" s="1"/>
  <c r="E128" s="1"/>
  <c r="F128" s="1"/>
  <c r="C128"/>
  <c r="C129"/>
  <c r="C130"/>
  <c r="C131"/>
  <c r="C132"/>
  <c r="C133"/>
  <c r="D133"/>
  <c r="E133" s="1"/>
  <c r="F133" s="1"/>
  <c r="C134"/>
  <c r="C135"/>
  <c r="C136"/>
  <c r="C116"/>
  <c r="C141"/>
  <c r="C142"/>
  <c r="D143" s="1"/>
  <c r="E143" s="1"/>
  <c r="F143" s="1"/>
  <c r="C143"/>
  <c r="C144"/>
  <c r="D145" s="1"/>
  <c r="E145" s="1"/>
  <c r="F145" s="1"/>
  <c r="C145"/>
  <c r="C146"/>
  <c r="D147" s="1"/>
  <c r="E147" s="1"/>
  <c r="F147" s="1"/>
  <c r="C147"/>
  <c r="C148"/>
  <c r="C149"/>
  <c r="C150"/>
  <c r="D151" s="1"/>
  <c r="E151" s="1"/>
  <c r="F151" s="1"/>
  <c r="C151"/>
  <c r="C152"/>
  <c r="C153"/>
  <c r="C154"/>
  <c r="D155" s="1"/>
  <c r="E155" s="1"/>
  <c r="F155" s="1"/>
  <c r="C155"/>
  <c r="C156"/>
  <c r="C157"/>
  <c r="C158"/>
  <c r="D159" s="1"/>
  <c r="E159" s="1"/>
  <c r="F159" s="1"/>
  <c r="C159"/>
  <c r="C140"/>
  <c r="I125" i="3"/>
  <c r="T33" s="1"/>
  <c r="H125"/>
  <c r="T32" s="1"/>
  <c r="I107"/>
  <c r="T29" s="1"/>
  <c r="H107"/>
  <c r="T28" s="1"/>
  <c r="F95"/>
  <c r="F96" s="1"/>
  <c r="F97" s="1"/>
  <c r="F98" s="1"/>
  <c r="F99" s="1"/>
  <c r="F100" s="1"/>
  <c r="F101" s="1"/>
  <c r="F102" s="1"/>
  <c r="F103" s="1"/>
  <c r="F104" s="1"/>
  <c r="F105" s="1"/>
  <c r="F106" s="1"/>
  <c r="G34" i="12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D113" i="3"/>
  <c r="L29" s="1"/>
  <c r="C113"/>
  <c r="L28" s="1"/>
  <c r="D95"/>
  <c r="L33" s="1"/>
  <c r="C95"/>
  <c r="L32" s="1"/>
  <c r="G113" i="12"/>
  <c r="G112"/>
  <c r="G111"/>
  <c r="G110"/>
  <c r="G108"/>
  <c r="G107"/>
  <c r="G105"/>
  <c r="G104"/>
  <c r="G102"/>
  <c r="G101"/>
  <c r="G99"/>
  <c r="G98"/>
  <c r="G92"/>
  <c r="D152" l="1"/>
  <c r="E152" s="1"/>
  <c r="F152" s="1"/>
  <c r="D118"/>
  <c r="E118" s="1"/>
  <c r="F118" s="1"/>
  <c r="D125"/>
  <c r="E125" s="1"/>
  <c r="F125" s="1"/>
  <c r="D130"/>
  <c r="E130" s="1"/>
  <c r="F130" s="1"/>
  <c r="D136"/>
  <c r="E136" s="1"/>
  <c r="F136" s="1"/>
  <c r="D135"/>
  <c r="E135" s="1"/>
  <c r="F135" s="1"/>
  <c r="D148"/>
  <c r="E148" s="1"/>
  <c r="F148" s="1"/>
  <c r="D156"/>
  <c r="D150"/>
  <c r="E150" s="1"/>
  <c r="F150" s="1"/>
  <c r="D126"/>
  <c r="E126" s="1"/>
  <c r="F126" s="1"/>
  <c r="D121"/>
  <c r="D129"/>
  <c r="D124"/>
  <c r="E124" s="1"/>
  <c r="F124" s="1"/>
  <c r="D119"/>
  <c r="E119" s="1"/>
  <c r="D131"/>
  <c r="E131" s="1"/>
  <c r="F131" s="1"/>
  <c r="D132"/>
  <c r="E132" s="1"/>
  <c r="F132" s="1"/>
  <c r="D134"/>
  <c r="D127"/>
  <c r="E127" s="1"/>
  <c r="F127" s="1"/>
  <c r="D122"/>
  <c r="E122" s="1"/>
  <c r="F122" s="1"/>
  <c r="D157"/>
  <c r="E157" s="1"/>
  <c r="F157" s="1"/>
  <c r="D153"/>
  <c r="E153" s="1"/>
  <c r="F153" s="1"/>
  <c r="D158"/>
  <c r="E158" s="1"/>
  <c r="F158" s="1"/>
  <c r="D154"/>
  <c r="E154" s="1"/>
  <c r="D149"/>
  <c r="E149" s="1"/>
  <c r="F149" s="1"/>
  <c r="D146"/>
  <c r="D142"/>
  <c r="E142" s="1"/>
  <c r="F142" s="1"/>
  <c r="D144"/>
  <c r="E144" s="1"/>
  <c r="F144" s="1"/>
  <c r="D117"/>
  <c r="E117" s="1"/>
  <c r="F117" s="1"/>
  <c r="D141"/>
  <c r="E141" s="1"/>
  <c r="F141" s="1"/>
  <c r="A101" i="3"/>
  <c r="A102" s="1"/>
  <c r="A103" s="1"/>
  <c r="A104" s="1"/>
  <c r="A105" s="1"/>
  <c r="A106" s="1"/>
  <c r="A107" s="1"/>
  <c r="A108" s="1"/>
  <c r="A109" s="1"/>
  <c r="A110" s="1"/>
  <c r="A111" s="1"/>
  <c r="A112" s="1"/>
  <c r="G78" i="12"/>
  <c r="G79"/>
  <c r="G80"/>
  <c r="G81"/>
  <c r="G82"/>
  <c r="G83"/>
  <c r="G84"/>
  <c r="G85"/>
  <c r="G86"/>
  <c r="G87"/>
  <c r="G88"/>
  <c r="G89"/>
  <c r="G90"/>
  <c r="G91"/>
  <c r="G93"/>
  <c r="G94"/>
  <c r="G33"/>
  <c r="G32"/>
  <c r="G31"/>
  <c r="G28"/>
  <c r="G26"/>
  <c r="G25"/>
  <c r="G23"/>
  <c r="G22"/>
  <c r="G20"/>
  <c r="G19"/>
  <c r="G18"/>
  <c r="F113" i="3"/>
  <c r="F114" s="1"/>
  <c r="F115" s="1"/>
  <c r="F116" s="1"/>
  <c r="F117" s="1"/>
  <c r="F118" s="1"/>
  <c r="F119" s="1"/>
  <c r="F120" s="1"/>
  <c r="F121" s="1"/>
  <c r="F122" s="1"/>
  <c r="F123" s="1"/>
  <c r="F124" s="1"/>
  <c r="A83"/>
  <c r="A84" s="1"/>
  <c r="A85" s="1"/>
  <c r="A86" s="1"/>
  <c r="A87" s="1"/>
  <c r="A88" s="1"/>
  <c r="A89" s="1"/>
  <c r="A90" s="1"/>
  <c r="A91" s="1"/>
  <c r="A92" s="1"/>
  <c r="A93" s="1"/>
  <c r="A94" s="1"/>
  <c r="C79" i="12"/>
  <c r="C80"/>
  <c r="C81"/>
  <c r="C82"/>
  <c r="D82"/>
  <c r="E82" s="1"/>
  <c r="F82" s="1"/>
  <c r="C83"/>
  <c r="C84"/>
  <c r="C85"/>
  <c r="D85"/>
  <c r="E85" s="1"/>
  <c r="F85" s="1"/>
  <c r="C86"/>
  <c r="C87"/>
  <c r="C88"/>
  <c r="D88"/>
  <c r="E88" s="1"/>
  <c r="F88" s="1"/>
  <c r="C89"/>
  <c r="C90"/>
  <c r="C91"/>
  <c r="D91"/>
  <c r="E91" s="1"/>
  <c r="F91" s="1"/>
  <c r="C92"/>
  <c r="C93"/>
  <c r="F93"/>
  <c r="C94"/>
  <c r="D94"/>
  <c r="E94" s="1"/>
  <c r="F94"/>
  <c r="C95"/>
  <c r="C97"/>
  <c r="C98"/>
  <c r="C99"/>
  <c r="C100"/>
  <c r="D100"/>
  <c r="E100" s="1"/>
  <c r="F100" s="1"/>
  <c r="C101"/>
  <c r="C102"/>
  <c r="C103"/>
  <c r="D103"/>
  <c r="E103" s="1"/>
  <c r="F103" s="1"/>
  <c r="C104"/>
  <c r="C105"/>
  <c r="C106"/>
  <c r="D107" s="1"/>
  <c r="E107" s="1"/>
  <c r="F107" s="1"/>
  <c r="D106"/>
  <c r="E106" s="1"/>
  <c r="F106" s="1"/>
  <c r="C107"/>
  <c r="C108"/>
  <c r="C109"/>
  <c r="D109"/>
  <c r="E109" s="1"/>
  <c r="F109" s="1"/>
  <c r="C110"/>
  <c r="C111"/>
  <c r="C112"/>
  <c r="D113" s="1"/>
  <c r="E113" s="1"/>
  <c r="F113" s="1"/>
  <c r="C113"/>
  <c r="C78"/>
  <c r="C77"/>
  <c r="C19"/>
  <c r="C20"/>
  <c r="C21"/>
  <c r="D21"/>
  <c r="E21" s="1"/>
  <c r="F21" s="1"/>
  <c r="C22"/>
  <c r="D23" s="1"/>
  <c r="E23" s="1"/>
  <c r="F23" s="1"/>
  <c r="C23"/>
  <c r="C24"/>
  <c r="D24"/>
  <c r="E24" s="1"/>
  <c r="F24" s="1"/>
  <c r="C25"/>
  <c r="C26"/>
  <c r="C27"/>
  <c r="D27"/>
  <c r="E27" s="1"/>
  <c r="F27" s="1"/>
  <c r="C28"/>
  <c r="C29"/>
  <c r="F29"/>
  <c r="C30"/>
  <c r="D30"/>
  <c r="E30" s="1"/>
  <c r="F30"/>
  <c r="C31"/>
  <c r="C32"/>
  <c r="C33"/>
  <c r="C34"/>
  <c r="D34"/>
  <c r="E34" s="1"/>
  <c r="F34" s="1"/>
  <c r="C35"/>
  <c r="C36"/>
  <c r="C37"/>
  <c r="D38" s="1"/>
  <c r="E38" s="1"/>
  <c r="F38" s="1"/>
  <c r="C38"/>
  <c r="C39"/>
  <c r="D39"/>
  <c r="E39" s="1"/>
  <c r="F39" s="1"/>
  <c r="C40"/>
  <c r="C41"/>
  <c r="C42"/>
  <c r="D42"/>
  <c r="E42" s="1"/>
  <c r="F42" s="1"/>
  <c r="C43"/>
  <c r="C44"/>
  <c r="C45"/>
  <c r="D45"/>
  <c r="E45" s="1"/>
  <c r="F45" s="1"/>
  <c r="C46"/>
  <c r="C47"/>
  <c r="C48"/>
  <c r="D48"/>
  <c r="E48" s="1"/>
  <c r="F48" s="1"/>
  <c r="C49"/>
  <c r="C50"/>
  <c r="C51"/>
  <c r="D51"/>
  <c r="E51" s="1"/>
  <c r="F51" s="1"/>
  <c r="C52"/>
  <c r="C53"/>
  <c r="C18"/>
  <c r="C17"/>
  <c r="S34" i="3"/>
  <c r="S35"/>
  <c r="M34"/>
  <c r="M35"/>
  <c r="M24"/>
  <c r="S25"/>
  <c r="S24"/>
  <c r="M25"/>
  <c r="E156" i="12" l="1"/>
  <c r="F156" s="1"/>
  <c r="F154"/>
  <c r="E146"/>
  <c r="F146" s="1"/>
  <c r="E134"/>
  <c r="F134" s="1"/>
  <c r="E129"/>
  <c r="F129" s="1"/>
  <c r="E121"/>
  <c r="F121" s="1"/>
  <c r="F119"/>
  <c r="D31"/>
  <c r="D40"/>
  <c r="E40" s="1"/>
  <c r="F40" s="1"/>
  <c r="D29"/>
  <c r="E29" s="1"/>
  <c r="D105"/>
  <c r="E105" s="1"/>
  <c r="F105" s="1"/>
  <c r="D22"/>
  <c r="E22" s="1"/>
  <c r="F22" s="1"/>
  <c r="D112"/>
  <c r="E112" s="1"/>
  <c r="F112" s="1"/>
  <c r="D83"/>
  <c r="E83" s="1"/>
  <c r="F83" s="1"/>
  <c r="D95"/>
  <c r="D53"/>
  <c r="E53" s="1"/>
  <c r="F53" s="1"/>
  <c r="D102"/>
  <c r="E102" s="1"/>
  <c r="F102" s="1"/>
  <c r="D43"/>
  <c r="E43" s="1"/>
  <c r="F43" s="1"/>
  <c r="D101"/>
  <c r="E101" s="1"/>
  <c r="F101" s="1"/>
  <c r="D86"/>
  <c r="E86" s="1"/>
  <c r="F86" s="1"/>
  <c r="D111"/>
  <c r="E111" s="1"/>
  <c r="F111" s="1"/>
  <c r="D80"/>
  <c r="E80" s="1"/>
  <c r="F80" s="1"/>
  <c r="D87"/>
  <c r="E87" s="1"/>
  <c r="F87" s="1"/>
  <c r="D81"/>
  <c r="E81" s="1"/>
  <c r="F81" s="1"/>
  <c r="D90"/>
  <c r="E90" s="1"/>
  <c r="F90" s="1"/>
  <c r="D92"/>
  <c r="E92" s="1"/>
  <c r="F92" s="1"/>
  <c r="D108"/>
  <c r="E108" s="1"/>
  <c r="F108" s="1"/>
  <c r="D104"/>
  <c r="E104" s="1"/>
  <c r="F104" s="1"/>
  <c r="D110"/>
  <c r="E110" s="1"/>
  <c r="F110" s="1"/>
  <c r="D98"/>
  <c r="E98" s="1"/>
  <c r="F98" s="1"/>
  <c r="D99"/>
  <c r="E99" s="1"/>
  <c r="F99" s="1"/>
  <c r="D93"/>
  <c r="E93" s="1"/>
  <c r="D89"/>
  <c r="E89" s="1"/>
  <c r="F89" s="1"/>
  <c r="D84"/>
  <c r="E84" s="1"/>
  <c r="F84" s="1"/>
  <c r="D50"/>
  <c r="E50" s="1"/>
  <c r="F50" s="1"/>
  <c r="D47"/>
  <c r="E47" s="1"/>
  <c r="F47" s="1"/>
  <c r="D26"/>
  <c r="E26" s="1"/>
  <c r="F26" s="1"/>
  <c r="D37"/>
  <c r="E37" s="1"/>
  <c r="F37" s="1"/>
  <c r="D49"/>
  <c r="E49" s="1"/>
  <c r="F49" s="1"/>
  <c r="D28"/>
  <c r="E28" s="1"/>
  <c r="F28" s="1"/>
  <c r="D44"/>
  <c r="E44" s="1"/>
  <c r="F44" s="1"/>
  <c r="D32"/>
  <c r="E32" s="1"/>
  <c r="F32" s="1"/>
  <c r="D33"/>
  <c r="E33" s="1"/>
  <c r="F33" s="1"/>
  <c r="D46"/>
  <c r="E46" s="1"/>
  <c r="F46" s="1"/>
  <c r="D52"/>
  <c r="E52" s="1"/>
  <c r="F52" s="1"/>
  <c r="D35"/>
  <c r="E35" s="1"/>
  <c r="F35" s="1"/>
  <c r="D25"/>
  <c r="E25" s="1"/>
  <c r="F25" s="1"/>
  <c r="D41"/>
  <c r="E41" s="1"/>
  <c r="F41" s="1"/>
  <c r="D20"/>
  <c r="E20" s="1"/>
  <c r="F20" s="1"/>
  <c r="E95"/>
  <c r="F95" s="1"/>
  <c r="D79"/>
  <c r="E79" s="1"/>
  <c r="F79" s="1"/>
  <c r="D78"/>
  <c r="E78" s="1"/>
  <c r="F78" s="1"/>
  <c r="E31"/>
  <c r="F31" s="1"/>
  <c r="D19"/>
  <c r="E19" s="1"/>
  <c r="F19" s="1"/>
  <c r="D18"/>
  <c r="E18" s="1"/>
  <c r="F18" s="1"/>
  <c r="P21" i="3"/>
  <c r="S14"/>
  <c r="S15"/>
  <c r="M15"/>
  <c r="M14"/>
  <c r="F86"/>
  <c r="F87" s="1"/>
  <c r="F88" s="1"/>
  <c r="H135" i="12" l="1"/>
  <c r="P14" i="3"/>
  <c r="I89" l="1"/>
  <c r="H89"/>
  <c r="D77"/>
  <c r="C7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3" s="1"/>
  <c r="A34" s="1"/>
  <c r="A35" s="1"/>
  <c r="A36" s="1"/>
  <c r="A37" s="1"/>
  <c r="A38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6" s="1"/>
  <c r="A67" s="1"/>
  <c r="A68" s="1"/>
  <c r="A70" s="1"/>
  <c r="A71" s="1"/>
  <c r="A72" s="1"/>
  <c r="A73" s="1"/>
  <c r="A74" s="1"/>
  <c r="A75" s="1"/>
  <c r="A76" s="1"/>
  <c r="G29" i="1"/>
  <c r="G30"/>
  <c r="G31"/>
  <c r="G32"/>
  <c r="G33"/>
  <c r="G34"/>
  <c r="G35"/>
  <c r="G36"/>
  <c r="G37"/>
  <c r="G38"/>
  <c r="G39"/>
  <c r="G50"/>
  <c r="G51"/>
  <c r="G52"/>
  <c r="G53"/>
  <c r="G54"/>
  <c r="G55"/>
  <c r="G56"/>
  <c r="G57"/>
  <c r="G58"/>
  <c r="G59"/>
  <c r="G60"/>
  <c r="G61"/>
  <c r="G62"/>
  <c r="G63"/>
  <c r="G66"/>
  <c r="G67"/>
  <c r="G68"/>
  <c r="G69"/>
  <c r="G70"/>
  <c r="G71"/>
  <c r="G72"/>
  <c r="G73"/>
  <c r="G74"/>
  <c r="G75"/>
  <c r="G76"/>
  <c r="G78"/>
  <c r="G81"/>
  <c r="G83"/>
  <c r="G84"/>
  <c r="G85"/>
  <c r="G86"/>
  <c r="G87"/>
  <c r="G88"/>
  <c r="G90"/>
  <c r="G92"/>
  <c r="G93"/>
  <c r="G94"/>
  <c r="G95"/>
  <c r="G96"/>
  <c r="G97"/>
  <c r="G98"/>
  <c r="G99"/>
  <c r="G100"/>
  <c r="G101"/>
  <c r="G102"/>
  <c r="G103"/>
  <c r="G105"/>
  <c r="G107"/>
  <c r="G108"/>
  <c r="G109"/>
  <c r="G110"/>
  <c r="G111"/>
  <c r="G112"/>
  <c r="G113"/>
  <c r="G114"/>
  <c r="G115"/>
  <c r="G116"/>
  <c r="G117"/>
  <c r="G118"/>
  <c r="G119"/>
  <c r="G120"/>
  <c r="G121"/>
  <c r="G122"/>
  <c r="G144"/>
  <c r="G145"/>
  <c r="G146"/>
  <c r="G147"/>
  <c r="G148"/>
  <c r="G149"/>
  <c r="W35"/>
  <c r="W36"/>
  <c r="W53"/>
  <c r="W54"/>
  <c r="W55"/>
  <c r="W57"/>
  <c r="W59"/>
  <c r="W61"/>
  <c r="W63"/>
  <c r="W64"/>
  <c r="W65"/>
  <c r="W66"/>
  <c r="W67"/>
  <c r="W68"/>
  <c r="W71"/>
  <c r="W72"/>
  <c r="W73"/>
  <c r="W74"/>
  <c r="W75"/>
  <c r="W76"/>
  <c r="W77"/>
  <c r="W78"/>
  <c r="W79"/>
  <c r="W81"/>
  <c r="W84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2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5"/>
  <c r="W156"/>
  <c r="W157"/>
  <c r="W158"/>
  <c r="W159"/>
  <c r="W160"/>
  <c r="G86" i="13"/>
  <c r="H86" s="1"/>
  <c r="I66" i="1"/>
  <c r="G51" i="13"/>
  <c r="G52"/>
  <c r="G53"/>
  <c r="G54"/>
  <c r="G59"/>
  <c r="G60"/>
  <c r="H60" s="1"/>
  <c r="G61"/>
  <c r="H61" s="1"/>
  <c r="G62"/>
  <c r="H62" s="1"/>
  <c r="G63"/>
  <c r="H63" s="1"/>
  <c r="G64"/>
  <c r="H64" s="1"/>
  <c r="G65"/>
  <c r="H65" s="1"/>
  <c r="G66"/>
  <c r="G67"/>
  <c r="H67" s="1"/>
  <c r="G68"/>
  <c r="H68" s="1"/>
  <c r="G69"/>
  <c r="G70"/>
  <c r="G71"/>
  <c r="G72"/>
  <c r="G73"/>
  <c r="G76"/>
  <c r="G77"/>
  <c r="G80"/>
  <c r="G83"/>
  <c r="H83" s="1"/>
  <c r="G84"/>
  <c r="H84" s="1"/>
  <c r="G85"/>
  <c r="H85" s="1"/>
  <c r="C15"/>
  <c r="D16" s="1"/>
  <c r="E16" s="1"/>
  <c r="F16" s="1"/>
  <c r="C16"/>
  <c r="C17"/>
  <c r="D17"/>
  <c r="E17" s="1"/>
  <c r="C18"/>
  <c r="C19"/>
  <c r="C20"/>
  <c r="D20"/>
  <c r="E20" s="1"/>
  <c r="F20" s="1"/>
  <c r="C21"/>
  <c r="C22"/>
  <c r="F22"/>
  <c r="C23"/>
  <c r="D23"/>
  <c r="E23" s="1"/>
  <c r="F23"/>
  <c r="C24"/>
  <c r="F24"/>
  <c r="C25"/>
  <c r="D26" s="1"/>
  <c r="D25"/>
  <c r="E25" s="1"/>
  <c r="F25"/>
  <c r="C26"/>
  <c r="F26"/>
  <c r="C27"/>
  <c r="D28" s="1"/>
  <c r="D27"/>
  <c r="E27"/>
  <c r="F27"/>
  <c r="C28"/>
  <c r="F28"/>
  <c r="C29"/>
  <c r="D29"/>
  <c r="E29"/>
  <c r="F29"/>
  <c r="C30"/>
  <c r="C31"/>
  <c r="D31"/>
  <c r="E31" s="1"/>
  <c r="F31" s="1"/>
  <c r="C32"/>
  <c r="C33"/>
  <c r="D34" s="1"/>
  <c r="E34" s="1"/>
  <c r="C34"/>
  <c r="F34"/>
  <c r="C35"/>
  <c r="D35"/>
  <c r="E35" s="1"/>
  <c r="F35"/>
  <c r="C36"/>
  <c r="F36"/>
  <c r="C37"/>
  <c r="D38" s="1"/>
  <c r="D37"/>
  <c r="E37" s="1"/>
  <c r="F37"/>
  <c r="C38"/>
  <c r="F38"/>
  <c r="C39"/>
  <c r="D39"/>
  <c r="E39" s="1"/>
  <c r="F39"/>
  <c r="C40"/>
  <c r="F40"/>
  <c r="C41"/>
  <c r="D41"/>
  <c r="E41"/>
  <c r="F41"/>
  <c r="C42"/>
  <c r="F42"/>
  <c r="C43"/>
  <c r="D43"/>
  <c r="E43"/>
  <c r="F43"/>
  <c r="C44"/>
  <c r="F44"/>
  <c r="C45"/>
  <c r="D45"/>
  <c r="E45" s="1"/>
  <c r="F45"/>
  <c r="C46"/>
  <c r="F14"/>
  <c r="C14"/>
  <c r="D14"/>
  <c r="E14" s="1"/>
  <c r="C12"/>
  <c r="C13"/>
  <c r="L98" i="1"/>
  <c r="L97"/>
  <c r="D40" i="13" l="1"/>
  <c r="D19"/>
  <c r="E19" s="1"/>
  <c r="F19" s="1"/>
  <c r="D46"/>
  <c r="D30"/>
  <c r="D33"/>
  <c r="E33" s="1"/>
  <c r="F33" s="1"/>
  <c r="D21"/>
  <c r="E21" s="1"/>
  <c r="F21" s="1"/>
  <c r="D22"/>
  <c r="E22" s="1"/>
  <c r="D18"/>
  <c r="E18" s="1"/>
  <c r="F18" s="1"/>
  <c r="D36"/>
  <c r="D32"/>
  <c r="E32" s="1"/>
  <c r="F32" s="1"/>
  <c r="D44"/>
  <c r="D24"/>
  <c r="E24" s="1"/>
  <c r="D42"/>
  <c r="G123" i="1"/>
  <c r="W154"/>
  <c r="H66" i="13"/>
  <c r="H76"/>
  <c r="H77"/>
  <c r="H73"/>
  <c r="H70"/>
  <c r="H71"/>
  <c r="H80"/>
  <c r="H72"/>
  <c r="E26"/>
  <c r="E28" s="1"/>
  <c r="E30" s="1"/>
  <c r="F30" s="1"/>
  <c r="E36"/>
  <c r="E38" s="1"/>
  <c r="E40" s="1"/>
  <c r="D15"/>
  <c r="E15" s="1"/>
  <c r="F15" s="1"/>
  <c r="D13"/>
  <c r="E13" s="1"/>
  <c r="F13" s="1"/>
  <c r="M98" i="1"/>
  <c r="N98" s="1"/>
  <c r="O98" s="1"/>
  <c r="E42" i="13" l="1"/>
  <c r="E44" s="1"/>
  <c r="E46" s="1"/>
  <c r="F46" s="1"/>
  <c r="H47" s="1"/>
  <c r="H69"/>
  <c r="J87"/>
  <c r="K149" i="2"/>
  <c r="L148"/>
  <c r="M148" s="1"/>
  <c r="N148" s="1"/>
  <c r="K148"/>
  <c r="K147"/>
  <c r="K146"/>
  <c r="K145"/>
  <c r="R142"/>
  <c r="R143"/>
  <c r="R141"/>
  <c r="R140"/>
  <c r="R135"/>
  <c r="S135"/>
  <c r="T135" s="1"/>
  <c r="U135" s="1"/>
  <c r="V135"/>
  <c r="R136"/>
  <c r="U136"/>
  <c r="V136"/>
  <c r="R137"/>
  <c r="S138" s="1"/>
  <c r="S137"/>
  <c r="T137" s="1"/>
  <c r="U137"/>
  <c r="V137"/>
  <c r="R138"/>
  <c r="U138"/>
  <c r="V138"/>
  <c r="R139"/>
  <c r="S139"/>
  <c r="T139" s="1"/>
  <c r="U139"/>
  <c r="V139"/>
  <c r="U140"/>
  <c r="V140"/>
  <c r="S141"/>
  <c r="T141" s="1"/>
  <c r="U141"/>
  <c r="V141"/>
  <c r="U142"/>
  <c r="V142"/>
  <c r="S143"/>
  <c r="T143" s="1"/>
  <c r="U143"/>
  <c r="V143"/>
  <c r="R144"/>
  <c r="U144"/>
  <c r="V144"/>
  <c r="R145"/>
  <c r="S146" s="1"/>
  <c r="S145"/>
  <c r="T145" s="1"/>
  <c r="U145"/>
  <c r="V145"/>
  <c r="R146"/>
  <c r="U146"/>
  <c r="V146"/>
  <c r="R147"/>
  <c r="S147"/>
  <c r="T147" s="1"/>
  <c r="U147"/>
  <c r="V147"/>
  <c r="R148"/>
  <c r="U148"/>
  <c r="V148"/>
  <c r="R149"/>
  <c r="S149"/>
  <c r="T149" s="1"/>
  <c r="U149"/>
  <c r="V149"/>
  <c r="R150"/>
  <c r="U150"/>
  <c r="V150"/>
  <c r="R151"/>
  <c r="S152" s="1"/>
  <c r="S151"/>
  <c r="T151" s="1"/>
  <c r="U151"/>
  <c r="V151"/>
  <c r="R152"/>
  <c r="U152"/>
  <c r="V152"/>
  <c r="R153"/>
  <c r="S153"/>
  <c r="T153" s="1"/>
  <c r="U153"/>
  <c r="V153"/>
  <c r="R154"/>
  <c r="V154"/>
  <c r="R155"/>
  <c r="V155"/>
  <c r="R156"/>
  <c r="S156"/>
  <c r="T156" s="1"/>
  <c r="U156" s="1"/>
  <c r="V156"/>
  <c r="R157"/>
  <c r="V157"/>
  <c r="R158"/>
  <c r="V158"/>
  <c r="R159"/>
  <c r="S159"/>
  <c r="T159" s="1"/>
  <c r="U159" s="1"/>
  <c r="V159"/>
  <c r="R160"/>
  <c r="V160"/>
  <c r="V132"/>
  <c r="V133"/>
  <c r="V134"/>
  <c r="R70"/>
  <c r="S70"/>
  <c r="T70" s="1"/>
  <c r="U70" s="1"/>
  <c r="V70"/>
  <c r="R71"/>
  <c r="V71"/>
  <c r="R72"/>
  <c r="V72"/>
  <c r="R73"/>
  <c r="S73"/>
  <c r="T73" s="1"/>
  <c r="U73" s="1"/>
  <c r="V73"/>
  <c r="R74"/>
  <c r="V74"/>
  <c r="R75"/>
  <c r="V75"/>
  <c r="R76"/>
  <c r="V76"/>
  <c r="R77"/>
  <c r="S77"/>
  <c r="T77" s="1"/>
  <c r="U77" s="1"/>
  <c r="V77"/>
  <c r="R78"/>
  <c r="V78"/>
  <c r="R79"/>
  <c r="S80" s="1"/>
  <c r="T80" s="1"/>
  <c r="V79"/>
  <c r="R80"/>
  <c r="U80"/>
  <c r="V80"/>
  <c r="R81"/>
  <c r="S81"/>
  <c r="T81" s="1"/>
  <c r="U81"/>
  <c r="V81"/>
  <c r="R82"/>
  <c r="V82"/>
  <c r="R83"/>
  <c r="U83"/>
  <c r="V83"/>
  <c r="R84"/>
  <c r="S84"/>
  <c r="T84" s="1"/>
  <c r="U84"/>
  <c r="V84"/>
  <c r="R85"/>
  <c r="V85"/>
  <c r="R86"/>
  <c r="V86"/>
  <c r="R87"/>
  <c r="S87"/>
  <c r="T87" s="1"/>
  <c r="U87" s="1"/>
  <c r="V87"/>
  <c r="R88"/>
  <c r="V88"/>
  <c r="R89"/>
  <c r="V89"/>
  <c r="R90"/>
  <c r="S90"/>
  <c r="T90" s="1"/>
  <c r="U90" s="1"/>
  <c r="V90"/>
  <c r="R91"/>
  <c r="V91"/>
  <c r="R92"/>
  <c r="V92"/>
  <c r="R93"/>
  <c r="V93"/>
  <c r="R94"/>
  <c r="S94"/>
  <c r="T94" s="1"/>
  <c r="U94" s="1"/>
  <c r="V94"/>
  <c r="R95"/>
  <c r="V95"/>
  <c r="R96"/>
  <c r="V96"/>
  <c r="R97"/>
  <c r="V97"/>
  <c r="R98"/>
  <c r="S98"/>
  <c r="T98" s="1"/>
  <c r="U98" s="1"/>
  <c r="V98"/>
  <c r="R99"/>
  <c r="V99"/>
  <c r="R100"/>
  <c r="V100"/>
  <c r="R101"/>
  <c r="V101"/>
  <c r="R102"/>
  <c r="S102"/>
  <c r="T102" s="1"/>
  <c r="U102" s="1"/>
  <c r="V102"/>
  <c r="R103"/>
  <c r="V103"/>
  <c r="R104"/>
  <c r="V104"/>
  <c r="R105"/>
  <c r="S105"/>
  <c r="T105" s="1"/>
  <c r="U105" s="1"/>
  <c r="V105"/>
  <c r="R106"/>
  <c r="V106"/>
  <c r="R107"/>
  <c r="S107"/>
  <c r="T107" s="1"/>
  <c r="U107" s="1"/>
  <c r="V107"/>
  <c r="R108"/>
  <c r="V108"/>
  <c r="R109"/>
  <c r="S109"/>
  <c r="T109" s="1"/>
  <c r="U109" s="1"/>
  <c r="V109"/>
  <c r="R110"/>
  <c r="V110"/>
  <c r="R111"/>
  <c r="V111"/>
  <c r="R112"/>
  <c r="S113" s="1"/>
  <c r="T113" s="1"/>
  <c r="U113" s="1"/>
  <c r="S112"/>
  <c r="T112" s="1"/>
  <c r="U112" s="1"/>
  <c r="V112"/>
  <c r="R113"/>
  <c r="V113"/>
  <c r="R114"/>
  <c r="V114"/>
  <c r="R115"/>
  <c r="S115"/>
  <c r="T115" s="1"/>
  <c r="U115" s="1"/>
  <c r="V115"/>
  <c r="R116"/>
  <c r="S117" s="1"/>
  <c r="T117" s="1"/>
  <c r="U117" s="1"/>
  <c r="V116"/>
  <c r="R117"/>
  <c r="V117"/>
  <c r="R118"/>
  <c r="V118"/>
  <c r="R119"/>
  <c r="S119"/>
  <c r="T119" s="1"/>
  <c r="U119" s="1"/>
  <c r="V119"/>
  <c r="R120"/>
  <c r="V120"/>
  <c r="R121"/>
  <c r="U121"/>
  <c r="V121"/>
  <c r="R122"/>
  <c r="S122"/>
  <c r="T122" s="1"/>
  <c r="U122"/>
  <c r="V122"/>
  <c r="R123"/>
  <c r="V123"/>
  <c r="R124"/>
  <c r="V124"/>
  <c r="R125"/>
  <c r="V125"/>
  <c r="R126"/>
  <c r="S126"/>
  <c r="T126" s="1"/>
  <c r="U126" s="1"/>
  <c r="V126"/>
  <c r="R127"/>
  <c r="V127"/>
  <c r="R128"/>
  <c r="S128"/>
  <c r="T128" s="1"/>
  <c r="U128" s="1"/>
  <c r="V128"/>
  <c r="R129"/>
  <c r="V129"/>
  <c r="R130"/>
  <c r="V130"/>
  <c r="R131"/>
  <c r="V131"/>
  <c r="R132"/>
  <c r="S132"/>
  <c r="T132" s="1"/>
  <c r="U132" s="1"/>
  <c r="R133"/>
  <c r="R134"/>
  <c r="C67"/>
  <c r="D67"/>
  <c r="E67" s="1"/>
  <c r="F67" s="1"/>
  <c r="G67"/>
  <c r="C68"/>
  <c r="G68"/>
  <c r="C69"/>
  <c r="G69"/>
  <c r="C70"/>
  <c r="D70"/>
  <c r="E70" s="1"/>
  <c r="F70" s="1"/>
  <c r="G70"/>
  <c r="C71"/>
  <c r="G71"/>
  <c r="C72"/>
  <c r="G72"/>
  <c r="C73"/>
  <c r="G73"/>
  <c r="C74"/>
  <c r="D74"/>
  <c r="E74" s="1"/>
  <c r="F74" s="1"/>
  <c r="G74"/>
  <c r="C75"/>
  <c r="D76" s="1"/>
  <c r="E76" s="1"/>
  <c r="F76" s="1"/>
  <c r="G75"/>
  <c r="C76"/>
  <c r="G76"/>
  <c r="C77"/>
  <c r="F77"/>
  <c r="G77"/>
  <c r="C78"/>
  <c r="D78"/>
  <c r="E78" s="1"/>
  <c r="F78"/>
  <c r="G78"/>
  <c r="C79"/>
  <c r="G79"/>
  <c r="C80"/>
  <c r="F80"/>
  <c r="G80"/>
  <c r="C81"/>
  <c r="D81"/>
  <c r="E81" s="1"/>
  <c r="F81"/>
  <c r="G81"/>
  <c r="C82"/>
  <c r="G82"/>
  <c r="C83"/>
  <c r="G83"/>
  <c r="C84"/>
  <c r="D84"/>
  <c r="E84" s="1"/>
  <c r="F84" s="1"/>
  <c r="G84"/>
  <c r="C85"/>
  <c r="G85"/>
  <c r="C86"/>
  <c r="D87" s="1"/>
  <c r="E87" s="1"/>
  <c r="F87" s="1"/>
  <c r="D86"/>
  <c r="E86" s="1"/>
  <c r="F86" s="1"/>
  <c r="G86"/>
  <c r="C87"/>
  <c r="G87"/>
  <c r="C88"/>
  <c r="D89" s="1"/>
  <c r="E89" s="1"/>
  <c r="G88"/>
  <c r="C89"/>
  <c r="F89"/>
  <c r="G89"/>
  <c r="C90"/>
  <c r="D90"/>
  <c r="E90" s="1"/>
  <c r="F90"/>
  <c r="G90"/>
  <c r="C91"/>
  <c r="G91"/>
  <c r="C92"/>
  <c r="G92"/>
  <c r="C93"/>
  <c r="G93"/>
  <c r="C94"/>
  <c r="G94"/>
  <c r="C95"/>
  <c r="D95"/>
  <c r="E95" s="1"/>
  <c r="F95" s="1"/>
  <c r="G95"/>
  <c r="C96"/>
  <c r="G96"/>
  <c r="C97"/>
  <c r="G97"/>
  <c r="C98"/>
  <c r="D98" s="1"/>
  <c r="E98" s="1"/>
  <c r="F98" s="1"/>
  <c r="G98"/>
  <c r="C99"/>
  <c r="D99"/>
  <c r="E99"/>
  <c r="F99" s="1"/>
  <c r="G99"/>
  <c r="C100"/>
  <c r="G100"/>
  <c r="C101"/>
  <c r="G101"/>
  <c r="C102"/>
  <c r="D102"/>
  <c r="E102" s="1"/>
  <c r="F102" s="1"/>
  <c r="G102"/>
  <c r="C103"/>
  <c r="G103"/>
  <c r="C104"/>
  <c r="F104"/>
  <c r="G104"/>
  <c r="C105"/>
  <c r="D105"/>
  <c r="E105" s="1"/>
  <c r="F105"/>
  <c r="G105"/>
  <c r="C106"/>
  <c r="G106"/>
  <c r="C107"/>
  <c r="G107"/>
  <c r="C108"/>
  <c r="D108"/>
  <c r="E108" s="1"/>
  <c r="F108" s="1"/>
  <c r="G108"/>
  <c r="C109"/>
  <c r="G109"/>
  <c r="C110"/>
  <c r="G110"/>
  <c r="C111"/>
  <c r="D111"/>
  <c r="E111" s="1"/>
  <c r="F111" s="1"/>
  <c r="G111"/>
  <c r="C112"/>
  <c r="G112"/>
  <c r="C113"/>
  <c r="G113"/>
  <c r="C114"/>
  <c r="D114"/>
  <c r="E114" s="1"/>
  <c r="F114" s="1"/>
  <c r="G114"/>
  <c r="C115"/>
  <c r="F115"/>
  <c r="G115"/>
  <c r="C116"/>
  <c r="D116"/>
  <c r="E116" s="1"/>
  <c r="F116"/>
  <c r="G116"/>
  <c r="C117"/>
  <c r="F117"/>
  <c r="G117"/>
  <c r="C118"/>
  <c r="D118"/>
  <c r="E118" s="1"/>
  <c r="F118"/>
  <c r="G118"/>
  <c r="C119"/>
  <c r="F119"/>
  <c r="G119"/>
  <c r="C120"/>
  <c r="D120"/>
  <c r="E120" s="1"/>
  <c r="F120"/>
  <c r="G120"/>
  <c r="C121"/>
  <c r="F121"/>
  <c r="G121"/>
  <c r="C122"/>
  <c r="D122"/>
  <c r="E122" s="1"/>
  <c r="F122"/>
  <c r="G122"/>
  <c r="C123"/>
  <c r="G123"/>
  <c r="C124"/>
  <c r="F124"/>
  <c r="G124"/>
  <c r="C125"/>
  <c r="D125"/>
  <c r="E125" s="1"/>
  <c r="F125"/>
  <c r="G125"/>
  <c r="C126"/>
  <c r="F126"/>
  <c r="G126"/>
  <c r="C127"/>
  <c r="D127"/>
  <c r="E127" s="1"/>
  <c r="F127"/>
  <c r="G127"/>
  <c r="C128"/>
  <c r="F128"/>
  <c r="G128"/>
  <c r="C129"/>
  <c r="D129"/>
  <c r="E129" s="1"/>
  <c r="F129"/>
  <c r="G129"/>
  <c r="C130"/>
  <c r="F130"/>
  <c r="G130"/>
  <c r="C131"/>
  <c r="D131"/>
  <c r="E131" s="1"/>
  <c r="F131"/>
  <c r="G131"/>
  <c r="C132"/>
  <c r="F132"/>
  <c r="G132"/>
  <c r="C133"/>
  <c r="D133"/>
  <c r="E133" s="1"/>
  <c r="F133"/>
  <c r="G133"/>
  <c r="C134"/>
  <c r="F134"/>
  <c r="G134"/>
  <c r="C135"/>
  <c r="D135"/>
  <c r="E135" s="1"/>
  <c r="F135"/>
  <c r="G135"/>
  <c r="C136"/>
  <c r="F136"/>
  <c r="G136"/>
  <c r="C137"/>
  <c r="D137"/>
  <c r="E137" s="1"/>
  <c r="F137"/>
  <c r="G137"/>
  <c r="C138"/>
  <c r="F138"/>
  <c r="G138"/>
  <c r="C139"/>
  <c r="D139"/>
  <c r="E139" s="1"/>
  <c r="F139"/>
  <c r="G139"/>
  <c r="C140"/>
  <c r="F140"/>
  <c r="G140"/>
  <c r="C141"/>
  <c r="D141"/>
  <c r="E141" s="1"/>
  <c r="F141"/>
  <c r="G141"/>
  <c r="C142"/>
  <c r="G142"/>
  <c r="C143"/>
  <c r="D143"/>
  <c r="E143" s="1"/>
  <c r="F143" s="1"/>
  <c r="G143"/>
  <c r="C144"/>
  <c r="G144"/>
  <c r="C145"/>
  <c r="G145"/>
  <c r="C146"/>
  <c r="G146"/>
  <c r="C147"/>
  <c r="D147"/>
  <c r="E147" s="1"/>
  <c r="F147" s="1"/>
  <c r="G147"/>
  <c r="C148"/>
  <c r="G148"/>
  <c r="C149"/>
  <c r="G149"/>
  <c r="C150"/>
  <c r="G150"/>
  <c r="D12" i="12"/>
  <c r="D11"/>
  <c r="D9"/>
  <c r="D8"/>
  <c r="D3"/>
  <c r="D4"/>
  <c r="D5"/>
  <c r="D6"/>
  <c r="D2"/>
  <c r="E5"/>
  <c r="F5" s="1"/>
  <c r="G5" s="1"/>
  <c r="S92" i="2" l="1"/>
  <c r="T92" s="1"/>
  <c r="U92" s="1"/>
  <c r="D96"/>
  <c r="E96" s="1"/>
  <c r="F96" s="1"/>
  <c r="S125"/>
  <c r="T125" s="1"/>
  <c r="U125" s="1"/>
  <c r="S72"/>
  <c r="T72" s="1"/>
  <c r="U72" s="1"/>
  <c r="D82"/>
  <c r="D126"/>
  <c r="S155"/>
  <c r="T155" s="1"/>
  <c r="U155" s="1"/>
  <c r="D71"/>
  <c r="E71" s="1"/>
  <c r="F71" s="1"/>
  <c r="S154"/>
  <c r="D124"/>
  <c r="E124" s="1"/>
  <c r="D121"/>
  <c r="D79"/>
  <c r="E79" s="1"/>
  <c r="F79" s="1"/>
  <c r="D72"/>
  <c r="E72" s="1"/>
  <c r="F72" s="1"/>
  <c r="S116"/>
  <c r="T116" s="1"/>
  <c r="U116" s="1"/>
  <c r="S148"/>
  <c r="S142"/>
  <c r="D134"/>
  <c r="D97"/>
  <c r="E97" s="1"/>
  <c r="F97" s="1"/>
  <c r="D73"/>
  <c r="E73" s="1"/>
  <c r="F73" s="1"/>
  <c r="S133"/>
  <c r="T133" s="1"/>
  <c r="U133" s="1"/>
  <c r="S96"/>
  <c r="T96" s="1"/>
  <c r="U96" s="1"/>
  <c r="S89"/>
  <c r="T89" s="1"/>
  <c r="U89" s="1"/>
  <c r="S83"/>
  <c r="T83" s="1"/>
  <c r="D128"/>
  <c r="D115"/>
  <c r="E115" s="1"/>
  <c r="E117" s="1"/>
  <c r="E119" s="1"/>
  <c r="D113"/>
  <c r="E113" s="1"/>
  <c r="F113" s="1"/>
  <c r="D94"/>
  <c r="E94" s="1"/>
  <c r="F94" s="1"/>
  <c r="D88"/>
  <c r="E88" s="1"/>
  <c r="F88" s="1"/>
  <c r="S85"/>
  <c r="S74"/>
  <c r="T74" s="1"/>
  <c r="U74" s="1"/>
  <c r="D144"/>
  <c r="E144" s="1"/>
  <c r="F144" s="1"/>
  <c r="D80"/>
  <c r="E80" s="1"/>
  <c r="S121"/>
  <c r="T121" s="1"/>
  <c r="S104"/>
  <c r="T104" s="1"/>
  <c r="U104" s="1"/>
  <c r="S97"/>
  <c r="T97" s="1"/>
  <c r="U97" s="1"/>
  <c r="D136"/>
  <c r="D119"/>
  <c r="S101"/>
  <c r="T101" s="1"/>
  <c r="U101" s="1"/>
  <c r="E4" i="12"/>
  <c r="F4" s="1"/>
  <c r="G4" s="1"/>
  <c r="D150" i="2"/>
  <c r="E150" s="1"/>
  <c r="F150" s="1"/>
  <c r="D112"/>
  <c r="E112" s="1"/>
  <c r="F112" s="1"/>
  <c r="D110"/>
  <c r="E110" s="1"/>
  <c r="F110" s="1"/>
  <c r="D103"/>
  <c r="E103" s="1"/>
  <c r="F103" s="1"/>
  <c r="S100"/>
  <c r="T100" s="1"/>
  <c r="U100" s="1"/>
  <c r="S140"/>
  <c r="D69"/>
  <c r="E69" s="1"/>
  <c r="F69" s="1"/>
  <c r="D83"/>
  <c r="E83" s="1"/>
  <c r="F83" s="1"/>
  <c r="S75"/>
  <c r="T75" s="1"/>
  <c r="U75" s="1"/>
  <c r="S82"/>
  <c r="S150"/>
  <c r="D107"/>
  <c r="E107" s="1"/>
  <c r="F107" s="1"/>
  <c r="D85"/>
  <c r="E85" s="1"/>
  <c r="F85" s="1"/>
  <c r="D77"/>
  <c r="E77" s="1"/>
  <c r="S130"/>
  <c r="T130" s="1"/>
  <c r="U130" s="1"/>
  <c r="S124"/>
  <c r="T124" s="1"/>
  <c r="U124" s="1"/>
  <c r="S79"/>
  <c r="T79" s="1"/>
  <c r="U79" s="1"/>
  <c r="S157"/>
  <c r="T157" s="1"/>
  <c r="U157" s="1"/>
  <c r="D106"/>
  <c r="D93"/>
  <c r="E93" s="1"/>
  <c r="F93" s="1"/>
  <c r="S134"/>
  <c r="T134" s="1"/>
  <c r="U134" s="1"/>
  <c r="S114"/>
  <c r="T114" s="1"/>
  <c r="U114" s="1"/>
  <c r="S99"/>
  <c r="T99" s="1"/>
  <c r="U99" s="1"/>
  <c r="S76"/>
  <c r="T76" s="1"/>
  <c r="U76" s="1"/>
  <c r="D149"/>
  <c r="E149" s="1"/>
  <c r="F149" s="1"/>
  <c r="D145"/>
  <c r="E145" s="1"/>
  <c r="F145" s="1"/>
  <c r="D142"/>
  <c r="D68"/>
  <c r="E68" s="1"/>
  <c r="F68" s="1"/>
  <c r="S86"/>
  <c r="T86" s="1"/>
  <c r="U86" s="1"/>
  <c r="E9" i="12"/>
  <c r="F9" s="1"/>
  <c r="G9" s="1"/>
  <c r="S118" i="2"/>
  <c r="T118" s="1"/>
  <c r="U118" s="1"/>
  <c r="S106"/>
  <c r="T106" s="1"/>
  <c r="U106" s="1"/>
  <c r="L147"/>
  <c r="M147" s="1"/>
  <c r="N147" s="1"/>
  <c r="E12" i="12"/>
  <c r="F12" s="1"/>
  <c r="G12" s="1"/>
  <c r="D117" i="2"/>
  <c r="D104"/>
  <c r="E104" s="1"/>
  <c r="E106" s="1"/>
  <c r="F106" s="1"/>
  <c r="S129"/>
  <c r="T129" s="1"/>
  <c r="U129" s="1"/>
  <c r="S88"/>
  <c r="T88" s="1"/>
  <c r="U88" s="1"/>
  <c r="L146"/>
  <c r="M146" s="1"/>
  <c r="N146" s="1"/>
  <c r="D140"/>
  <c r="D138"/>
  <c r="D132"/>
  <c r="D130"/>
  <c r="D100"/>
  <c r="E100" s="1"/>
  <c r="F100" s="1"/>
  <c r="S120"/>
  <c r="T120" s="1"/>
  <c r="U120" s="1"/>
  <c r="S111"/>
  <c r="T111" s="1"/>
  <c r="U111" s="1"/>
  <c r="S108"/>
  <c r="T108" s="1"/>
  <c r="U108" s="1"/>
  <c r="S95"/>
  <c r="T95" s="1"/>
  <c r="U95" s="1"/>
  <c r="S158"/>
  <c r="T158" s="1"/>
  <c r="U158" s="1"/>
  <c r="D148"/>
  <c r="E148" s="1"/>
  <c r="F148" s="1"/>
  <c r="D92"/>
  <c r="E92" s="1"/>
  <c r="F92" s="1"/>
  <c r="S131"/>
  <c r="T131" s="1"/>
  <c r="U131" s="1"/>
  <c r="S123"/>
  <c r="S144"/>
  <c r="E6" i="12"/>
  <c r="F6" s="1"/>
  <c r="G6" s="1"/>
  <c r="E82" i="2"/>
  <c r="F82" s="1"/>
  <c r="S160"/>
  <c r="T160" s="1"/>
  <c r="U160" s="1"/>
  <c r="S71"/>
  <c r="T71" s="1"/>
  <c r="U71" s="1"/>
  <c r="D109"/>
  <c r="E109" s="1"/>
  <c r="F109" s="1"/>
  <c r="D101"/>
  <c r="E101" s="1"/>
  <c r="F101" s="1"/>
  <c r="S127"/>
  <c r="T127" s="1"/>
  <c r="U127" s="1"/>
  <c r="S103"/>
  <c r="T103" s="1"/>
  <c r="U103" s="1"/>
  <c r="S93"/>
  <c r="T93" s="1"/>
  <c r="U93" s="1"/>
  <c r="S136"/>
  <c r="T136" s="1"/>
  <c r="T138" s="1"/>
  <c r="L149"/>
  <c r="M149" s="1"/>
  <c r="N149" s="1"/>
  <c r="T82"/>
  <c r="U82" s="1"/>
  <c r="S110"/>
  <c r="T110" s="1"/>
  <c r="U110" s="1"/>
  <c r="S78"/>
  <c r="T78" s="1"/>
  <c r="U78" s="1"/>
  <c r="S91"/>
  <c r="T91" s="1"/>
  <c r="U91" s="1"/>
  <c r="D123"/>
  <c r="D91"/>
  <c r="E91" s="1"/>
  <c r="F91" s="1"/>
  <c r="D75"/>
  <c r="E75" s="1"/>
  <c r="F75" s="1"/>
  <c r="D146"/>
  <c r="E146" s="1"/>
  <c r="F146" s="1"/>
  <c r="E3" i="12"/>
  <c r="F3" s="1"/>
  <c r="G3" s="1"/>
  <c r="L141" i="1"/>
  <c r="L142"/>
  <c r="L143"/>
  <c r="M143"/>
  <c r="N143" s="1"/>
  <c r="O143" s="1"/>
  <c r="L144"/>
  <c r="L140"/>
  <c r="T70"/>
  <c r="U70" s="1"/>
  <c r="V70" s="1"/>
  <c r="G87" i="13" s="1"/>
  <c r="H87" s="1"/>
  <c r="T73" i="1"/>
  <c r="U73" s="1"/>
  <c r="V73" s="1"/>
  <c r="T77"/>
  <c r="U77" s="1"/>
  <c r="V77" s="1"/>
  <c r="V80"/>
  <c r="T81"/>
  <c r="U81" s="1"/>
  <c r="V81"/>
  <c r="V83"/>
  <c r="T84"/>
  <c r="U84" s="1"/>
  <c r="V84"/>
  <c r="T87"/>
  <c r="U87" s="1"/>
  <c r="V87" s="1"/>
  <c r="T90"/>
  <c r="U90" s="1"/>
  <c r="V90" s="1"/>
  <c r="T94"/>
  <c r="U94" s="1"/>
  <c r="V94" s="1"/>
  <c r="T98"/>
  <c r="U98" s="1"/>
  <c r="V98" s="1"/>
  <c r="T102"/>
  <c r="U102" s="1"/>
  <c r="V102" s="1"/>
  <c r="T105"/>
  <c r="U105" s="1"/>
  <c r="V105" s="1"/>
  <c r="T107"/>
  <c r="U107" s="1"/>
  <c r="V107" s="1"/>
  <c r="T109"/>
  <c r="U109" s="1"/>
  <c r="V109" s="1"/>
  <c r="T112"/>
  <c r="U112" s="1"/>
  <c r="V112" s="1"/>
  <c r="T115"/>
  <c r="U115" s="1"/>
  <c r="V115" s="1"/>
  <c r="T119"/>
  <c r="U119" s="1"/>
  <c r="V119" s="1"/>
  <c r="V121"/>
  <c r="T122"/>
  <c r="U122" s="1"/>
  <c r="V122"/>
  <c r="T126"/>
  <c r="U126" s="1"/>
  <c r="V126" s="1"/>
  <c r="T128"/>
  <c r="U128" s="1"/>
  <c r="V128" s="1"/>
  <c r="T132"/>
  <c r="U132" s="1"/>
  <c r="V132" s="1"/>
  <c r="T135"/>
  <c r="U135" s="1"/>
  <c r="V135" s="1"/>
  <c r="V136"/>
  <c r="T137"/>
  <c r="U137" s="1"/>
  <c r="V137"/>
  <c r="V138"/>
  <c r="T139"/>
  <c r="U139" s="1"/>
  <c r="V139"/>
  <c r="V140"/>
  <c r="T141"/>
  <c r="U141" s="1"/>
  <c r="V141"/>
  <c r="V142"/>
  <c r="T143"/>
  <c r="U143" s="1"/>
  <c r="V143"/>
  <c r="V144"/>
  <c r="T145"/>
  <c r="U145" s="1"/>
  <c r="V145"/>
  <c r="V146"/>
  <c r="T147"/>
  <c r="U147" s="1"/>
  <c r="V147"/>
  <c r="V148"/>
  <c r="T149"/>
  <c r="U149" s="1"/>
  <c r="V149"/>
  <c r="V150"/>
  <c r="T151"/>
  <c r="U151" s="1"/>
  <c r="V151"/>
  <c r="V152"/>
  <c r="T153"/>
  <c r="U153" s="1"/>
  <c r="V153"/>
  <c r="T156"/>
  <c r="U156" s="1"/>
  <c r="V156" s="1"/>
  <c r="T159"/>
  <c r="U159" s="1"/>
  <c r="V159" s="1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D70"/>
  <c r="E70" s="1"/>
  <c r="F70" s="1"/>
  <c r="D74"/>
  <c r="E74" s="1"/>
  <c r="F74" s="1"/>
  <c r="F77"/>
  <c r="D78"/>
  <c r="E78" s="1"/>
  <c r="F78"/>
  <c r="F80"/>
  <c r="D81"/>
  <c r="E81" s="1"/>
  <c r="F81"/>
  <c r="D84"/>
  <c r="E84" s="1"/>
  <c r="F84" s="1"/>
  <c r="D86"/>
  <c r="E86" s="1"/>
  <c r="F86" s="1"/>
  <c r="F89"/>
  <c r="D90"/>
  <c r="E90" s="1"/>
  <c r="F90"/>
  <c r="D95"/>
  <c r="E95" s="1"/>
  <c r="F95" s="1"/>
  <c r="D99"/>
  <c r="E99" s="1"/>
  <c r="F99" s="1"/>
  <c r="D102"/>
  <c r="E102" s="1"/>
  <c r="F102" s="1"/>
  <c r="F104"/>
  <c r="D105"/>
  <c r="E105" s="1"/>
  <c r="F105"/>
  <c r="D108"/>
  <c r="E108" s="1"/>
  <c r="F108" s="1"/>
  <c r="D111"/>
  <c r="E111" s="1"/>
  <c r="F111" s="1"/>
  <c r="D114"/>
  <c r="E114" s="1"/>
  <c r="F114" s="1"/>
  <c r="F115"/>
  <c r="D116"/>
  <c r="E116" s="1"/>
  <c r="F116"/>
  <c r="F117"/>
  <c r="D118"/>
  <c r="E118" s="1"/>
  <c r="F118"/>
  <c r="F119"/>
  <c r="D120"/>
  <c r="E120" s="1"/>
  <c r="F120"/>
  <c r="F121"/>
  <c r="D122"/>
  <c r="E122" s="1"/>
  <c r="F122"/>
  <c r="F124"/>
  <c r="D125"/>
  <c r="E125" s="1"/>
  <c r="F125"/>
  <c r="F126"/>
  <c r="D127"/>
  <c r="E127" s="1"/>
  <c r="F127"/>
  <c r="F128"/>
  <c r="D129"/>
  <c r="E129" s="1"/>
  <c r="F129"/>
  <c r="F130"/>
  <c r="D131"/>
  <c r="E131" s="1"/>
  <c r="F131"/>
  <c r="F132"/>
  <c r="D133"/>
  <c r="E133" s="1"/>
  <c r="F133"/>
  <c r="F134"/>
  <c r="D135"/>
  <c r="E135" s="1"/>
  <c r="F135"/>
  <c r="F136"/>
  <c r="D137"/>
  <c r="E137" s="1"/>
  <c r="F137"/>
  <c r="F138"/>
  <c r="D139"/>
  <c r="E139" s="1"/>
  <c r="F139"/>
  <c r="F140"/>
  <c r="D141"/>
  <c r="E141" s="1"/>
  <c r="F141"/>
  <c r="D143"/>
  <c r="E143" s="1"/>
  <c r="F143" s="1"/>
  <c r="D147"/>
  <c r="E147" s="1"/>
  <c r="F147" s="1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70"/>
  <c r="T71" s="1"/>
  <c r="U71" s="1"/>
  <c r="V71" s="1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67"/>
  <c r="D67" s="1"/>
  <c r="E67" s="1"/>
  <c r="T3" i="6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"/>
  <c r="K9"/>
  <c r="I29"/>
  <c r="R29"/>
  <c r="R30"/>
  <c r="AA6" i="1"/>
  <c r="E9" i="6"/>
  <c r="D31" i="8"/>
  <c r="D30"/>
  <c r="D29"/>
  <c r="E30" s="1"/>
  <c r="D28"/>
  <c r="D27"/>
  <c r="D26"/>
  <c r="E25"/>
  <c r="D25"/>
  <c r="D24"/>
  <c r="E23"/>
  <c r="D23"/>
  <c r="D22"/>
  <c r="E21"/>
  <c r="D21"/>
  <c r="P20"/>
  <c r="D20"/>
  <c r="P19"/>
  <c r="E19"/>
  <c r="D19"/>
  <c r="Q18"/>
  <c r="P18"/>
  <c r="D18"/>
  <c r="P17"/>
  <c r="E17"/>
  <c r="D17"/>
  <c r="Q16"/>
  <c r="P16"/>
  <c r="D16"/>
  <c r="P15"/>
  <c r="E15"/>
  <c r="D15"/>
  <c r="Q14"/>
  <c r="P14"/>
  <c r="D14"/>
  <c r="P13"/>
  <c r="E13"/>
  <c r="D13"/>
  <c r="Q12"/>
  <c r="P12"/>
  <c r="D12"/>
  <c r="P11"/>
  <c r="E11"/>
  <c r="D11"/>
  <c r="P10"/>
  <c r="D10"/>
  <c r="Q9"/>
  <c r="P9"/>
  <c r="D9"/>
  <c r="P8"/>
  <c r="E8"/>
  <c r="D8"/>
  <c r="Q7"/>
  <c r="P7"/>
  <c r="D7"/>
  <c r="P6"/>
  <c r="E6"/>
  <c r="D6"/>
  <c r="R5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Q5"/>
  <c r="P5"/>
  <c r="D5"/>
  <c r="R4"/>
  <c r="P4"/>
  <c r="E4"/>
  <c r="D4"/>
  <c r="P3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D3"/>
  <c r="E2"/>
  <c r="D2"/>
  <c r="D36" i="7"/>
  <c r="D35"/>
  <c r="E36" s="1"/>
  <c r="F36" s="1"/>
  <c r="G36" s="1"/>
  <c r="D33"/>
  <c r="D32"/>
  <c r="E33" s="1"/>
  <c r="F33" s="1"/>
  <c r="G33" s="1"/>
  <c r="D30"/>
  <c r="D29"/>
  <c r="E30" s="1"/>
  <c r="F30" s="1"/>
  <c r="G30" s="1"/>
  <c r="D24"/>
  <c r="D23"/>
  <c r="E24" s="1"/>
  <c r="F24" s="1"/>
  <c r="G24" s="1"/>
  <c r="D20"/>
  <c r="D19"/>
  <c r="E20" s="1"/>
  <c r="F20" s="1"/>
  <c r="G20" s="1"/>
  <c r="F17"/>
  <c r="G17" s="1"/>
  <c r="E17"/>
  <c r="D17"/>
  <c r="D16"/>
  <c r="D14"/>
  <c r="D13"/>
  <c r="E14" s="1"/>
  <c r="F14" s="1"/>
  <c r="G14" s="1"/>
  <c r="D11"/>
  <c r="D10"/>
  <c r="E11" s="1"/>
  <c r="F11" s="1"/>
  <c r="G11" s="1"/>
  <c r="E7"/>
  <c r="F7" s="1"/>
  <c r="G7" s="1"/>
  <c r="D7"/>
  <c r="D6"/>
  <c r="E4"/>
  <c r="F4" s="1"/>
  <c r="G4" s="1"/>
  <c r="D4"/>
  <c r="D3"/>
  <c r="E2"/>
  <c r="F2" s="1"/>
  <c r="G2" s="1"/>
  <c r="D2"/>
  <c r="E3" s="1"/>
  <c r="F3" s="1"/>
  <c r="G3" s="1"/>
  <c r="D1"/>
  <c r="S28" i="6"/>
  <c r="E28"/>
  <c r="S27"/>
  <c r="E27"/>
  <c r="S26"/>
  <c r="E26"/>
  <c r="S25"/>
  <c r="E25"/>
  <c r="S24"/>
  <c r="E24"/>
  <c r="S23"/>
  <c r="E23"/>
  <c r="S22"/>
  <c r="E22"/>
  <c r="S9"/>
  <c r="S8"/>
  <c r="I8"/>
  <c r="E8"/>
  <c r="I9" s="1"/>
  <c r="J10" s="1"/>
  <c r="S7"/>
  <c r="E7"/>
  <c r="S6"/>
  <c r="E6"/>
  <c r="S5"/>
  <c r="E5"/>
  <c r="S4"/>
  <c r="E4"/>
  <c r="S3"/>
  <c r="E3"/>
  <c r="S2"/>
  <c r="G2"/>
  <c r="G3" s="1"/>
  <c r="G4" s="1"/>
  <c r="G5" s="1"/>
  <c r="G6" s="1"/>
  <c r="G7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E2"/>
  <c r="M137" i="5"/>
  <c r="K137"/>
  <c r="I137"/>
  <c r="E137"/>
  <c r="D137"/>
  <c r="M136"/>
  <c r="I136"/>
  <c r="G136"/>
  <c r="H136" s="1"/>
  <c r="F136"/>
  <c r="E136"/>
  <c r="F137" s="1"/>
  <c r="G137" s="1"/>
  <c r="H137" s="1"/>
  <c r="L137" s="1"/>
  <c r="D136"/>
  <c r="M135"/>
  <c r="L135"/>
  <c r="K135"/>
  <c r="I135"/>
  <c r="E135"/>
  <c r="D135"/>
  <c r="M134"/>
  <c r="I134"/>
  <c r="G134"/>
  <c r="H134" s="1"/>
  <c r="F134"/>
  <c r="E134"/>
  <c r="F135" s="1"/>
  <c r="G135" s="1"/>
  <c r="H135" s="1"/>
  <c r="D134"/>
  <c r="M133"/>
  <c r="I133"/>
  <c r="E133"/>
  <c r="D133"/>
  <c r="M132"/>
  <c r="I132"/>
  <c r="E132"/>
  <c r="F133" s="1"/>
  <c r="G133" s="1"/>
  <c r="H133" s="1"/>
  <c r="D132"/>
  <c r="M131"/>
  <c r="I131"/>
  <c r="E131"/>
  <c r="F132" s="1"/>
  <c r="G132" s="1"/>
  <c r="H132" s="1"/>
  <c r="D131"/>
  <c r="M130"/>
  <c r="I130"/>
  <c r="H130"/>
  <c r="G130"/>
  <c r="F130"/>
  <c r="E130"/>
  <c r="F131" s="1"/>
  <c r="G131" s="1"/>
  <c r="H131" s="1"/>
  <c r="D130"/>
  <c r="M129"/>
  <c r="I129"/>
  <c r="E129"/>
  <c r="D129"/>
  <c r="M128"/>
  <c r="E128"/>
  <c r="F129" s="1"/>
  <c r="G129" s="1"/>
  <c r="H129" s="1"/>
  <c r="D128"/>
  <c r="M127"/>
  <c r="I127"/>
  <c r="H127"/>
  <c r="G127"/>
  <c r="F127"/>
  <c r="E127"/>
  <c r="F128" s="1"/>
  <c r="D127"/>
  <c r="M126"/>
  <c r="H126"/>
  <c r="E126"/>
  <c r="D126"/>
  <c r="M125"/>
  <c r="I125"/>
  <c r="E125"/>
  <c r="F126" s="1"/>
  <c r="G126" s="1"/>
  <c r="D125"/>
  <c r="M124"/>
  <c r="I124"/>
  <c r="E124"/>
  <c r="F125" s="1"/>
  <c r="G125" s="1"/>
  <c r="H125" s="1"/>
  <c r="D124"/>
  <c r="M123"/>
  <c r="I123"/>
  <c r="F123"/>
  <c r="G123" s="1"/>
  <c r="H123" s="1"/>
  <c r="E123"/>
  <c r="F124" s="1"/>
  <c r="G124" s="1"/>
  <c r="H124" s="1"/>
  <c r="D123"/>
  <c r="M122"/>
  <c r="I122"/>
  <c r="E122"/>
  <c r="D122"/>
  <c r="M121"/>
  <c r="I121"/>
  <c r="E121"/>
  <c r="F122" s="1"/>
  <c r="G122" s="1"/>
  <c r="H122" s="1"/>
  <c r="D121"/>
  <c r="M120"/>
  <c r="I120"/>
  <c r="E120"/>
  <c r="F121" s="1"/>
  <c r="G121" s="1"/>
  <c r="H121" s="1"/>
  <c r="D120"/>
  <c r="M119"/>
  <c r="I119"/>
  <c r="F119"/>
  <c r="G119" s="1"/>
  <c r="H119" s="1"/>
  <c r="E119"/>
  <c r="F120" s="1"/>
  <c r="G120" s="1"/>
  <c r="H120" s="1"/>
  <c r="D119"/>
  <c r="M118"/>
  <c r="K118"/>
  <c r="I118"/>
  <c r="E118"/>
  <c r="D118"/>
  <c r="M117"/>
  <c r="I117"/>
  <c r="F117"/>
  <c r="G117" s="1"/>
  <c r="H117" s="1"/>
  <c r="E117"/>
  <c r="F118" s="1"/>
  <c r="G118" s="1"/>
  <c r="H118" s="1"/>
  <c r="L118" s="1"/>
  <c r="D117"/>
  <c r="M116"/>
  <c r="K116"/>
  <c r="I116"/>
  <c r="E116"/>
  <c r="D116"/>
  <c r="M115"/>
  <c r="K115"/>
  <c r="I115"/>
  <c r="E115"/>
  <c r="F116" s="1"/>
  <c r="G116" s="1"/>
  <c r="H116" s="1"/>
  <c r="L116" s="1"/>
  <c r="D115"/>
  <c r="M114"/>
  <c r="K114"/>
  <c r="I114"/>
  <c r="E114"/>
  <c r="F115" s="1"/>
  <c r="G115" s="1"/>
  <c r="H115" s="1"/>
  <c r="L115" s="1"/>
  <c r="D114"/>
  <c r="M113"/>
  <c r="I113"/>
  <c r="F113"/>
  <c r="G113" s="1"/>
  <c r="H113" s="1"/>
  <c r="E113"/>
  <c r="F114" s="1"/>
  <c r="G114" s="1"/>
  <c r="H114" s="1"/>
  <c r="L114" s="1"/>
  <c r="D113"/>
  <c r="M112"/>
  <c r="K112"/>
  <c r="I112"/>
  <c r="E112"/>
  <c r="F112" s="1"/>
  <c r="G112" s="1"/>
  <c r="H112" s="1"/>
  <c r="L112" s="1"/>
  <c r="D112"/>
  <c r="M111"/>
  <c r="K111"/>
  <c r="I111"/>
  <c r="F111"/>
  <c r="G111" s="1"/>
  <c r="H111" s="1"/>
  <c r="L111" s="1"/>
  <c r="E111"/>
  <c r="D111"/>
  <c r="M110"/>
  <c r="K110"/>
  <c r="I110"/>
  <c r="G110"/>
  <c r="H110" s="1"/>
  <c r="L110" s="1"/>
  <c r="F110"/>
  <c r="E110"/>
  <c r="D110"/>
  <c r="M109"/>
  <c r="K109"/>
  <c r="I109"/>
  <c r="E109"/>
  <c r="D109"/>
  <c r="M108"/>
  <c r="I108"/>
  <c r="G108"/>
  <c r="H108" s="1"/>
  <c r="F108"/>
  <c r="E108"/>
  <c r="F109" s="1"/>
  <c r="G109" s="1"/>
  <c r="H109" s="1"/>
  <c r="L109" s="1"/>
  <c r="D108"/>
  <c r="M107"/>
  <c r="K107"/>
  <c r="I107"/>
  <c r="E107"/>
  <c r="D107"/>
  <c r="M106"/>
  <c r="K106"/>
  <c r="I106"/>
  <c r="E106"/>
  <c r="F107" s="1"/>
  <c r="G107" s="1"/>
  <c r="H107" s="1"/>
  <c r="L107" s="1"/>
  <c r="D106"/>
  <c r="M105"/>
  <c r="K105"/>
  <c r="I105"/>
  <c r="E105"/>
  <c r="F106" s="1"/>
  <c r="G106" s="1"/>
  <c r="H106" s="1"/>
  <c r="L106" s="1"/>
  <c r="D105"/>
  <c r="M104"/>
  <c r="K104"/>
  <c r="I104"/>
  <c r="E104"/>
  <c r="F105" s="1"/>
  <c r="G105" s="1"/>
  <c r="H105" s="1"/>
  <c r="O105" s="1"/>
  <c r="D104"/>
  <c r="M103"/>
  <c r="I103"/>
  <c r="F103"/>
  <c r="G103" s="1"/>
  <c r="H103" s="1"/>
  <c r="E103"/>
  <c r="F104" s="1"/>
  <c r="G104" s="1"/>
  <c r="H104" s="1"/>
  <c r="O104" s="1"/>
  <c r="D103"/>
  <c r="M102"/>
  <c r="K102"/>
  <c r="I102"/>
  <c r="F102"/>
  <c r="G102" s="1"/>
  <c r="H102" s="1"/>
  <c r="N102" s="1"/>
  <c r="E102"/>
  <c r="D102"/>
  <c r="M101"/>
  <c r="K101"/>
  <c r="I101"/>
  <c r="E101"/>
  <c r="D101"/>
  <c r="M100"/>
  <c r="K100"/>
  <c r="I100"/>
  <c r="E100"/>
  <c r="F101" s="1"/>
  <c r="G101" s="1"/>
  <c r="H101" s="1"/>
  <c r="L101" s="1"/>
  <c r="D100"/>
  <c r="M99"/>
  <c r="K99"/>
  <c r="I99"/>
  <c r="G99"/>
  <c r="H99" s="1"/>
  <c r="L99" s="1"/>
  <c r="F99"/>
  <c r="E99"/>
  <c r="F100" s="1"/>
  <c r="G100" s="1"/>
  <c r="H100" s="1"/>
  <c r="D99"/>
  <c r="M98"/>
  <c r="I98"/>
  <c r="G98"/>
  <c r="H98" s="1"/>
  <c r="F98"/>
  <c r="E98"/>
  <c r="M97"/>
  <c r="K97"/>
  <c r="I97"/>
  <c r="G97"/>
  <c r="H97" s="1"/>
  <c r="L97" s="1"/>
  <c r="F97"/>
  <c r="E97"/>
  <c r="M96"/>
  <c r="K96"/>
  <c r="I96"/>
  <c r="G96"/>
  <c r="H96" s="1"/>
  <c r="L96" s="1"/>
  <c r="F96"/>
  <c r="E96"/>
  <c r="M95"/>
  <c r="K95"/>
  <c r="I95"/>
  <c r="H95"/>
  <c r="L95" s="1"/>
  <c r="G95"/>
  <c r="F95"/>
  <c r="E95"/>
  <c r="M94"/>
  <c r="K94"/>
  <c r="I94"/>
  <c r="E94"/>
  <c r="M93"/>
  <c r="K93"/>
  <c r="I93"/>
  <c r="E93"/>
  <c r="F94" s="1"/>
  <c r="G94" s="1"/>
  <c r="H94" s="1"/>
  <c r="L94" s="1"/>
  <c r="M92"/>
  <c r="I92"/>
  <c r="F92"/>
  <c r="G92" s="1"/>
  <c r="H92" s="1"/>
  <c r="E92"/>
  <c r="F93" s="1"/>
  <c r="G93" s="1"/>
  <c r="H93" s="1"/>
  <c r="L93" s="1"/>
  <c r="M91"/>
  <c r="K91"/>
  <c r="I91"/>
  <c r="F91"/>
  <c r="G91" s="1"/>
  <c r="H91" s="1"/>
  <c r="L91" s="1"/>
  <c r="E91"/>
  <c r="M90"/>
  <c r="K90"/>
  <c r="I90"/>
  <c r="F90"/>
  <c r="G90" s="1"/>
  <c r="H90" s="1"/>
  <c r="L90" s="1"/>
  <c r="E90"/>
  <c r="M89"/>
  <c r="K89"/>
  <c r="I89"/>
  <c r="G89"/>
  <c r="H89" s="1"/>
  <c r="L89" s="1"/>
  <c r="F89"/>
  <c r="E89"/>
  <c r="M88"/>
  <c r="K88"/>
  <c r="I88"/>
  <c r="G88"/>
  <c r="H88" s="1"/>
  <c r="L88" s="1"/>
  <c r="F88"/>
  <c r="E88"/>
  <c r="M87"/>
  <c r="K87"/>
  <c r="I87"/>
  <c r="E87"/>
  <c r="M86"/>
  <c r="I86"/>
  <c r="F86"/>
  <c r="G86" s="1"/>
  <c r="H86" s="1"/>
  <c r="E86"/>
  <c r="F87" s="1"/>
  <c r="G87" s="1"/>
  <c r="H87" s="1"/>
  <c r="L87" s="1"/>
  <c r="M85"/>
  <c r="K85"/>
  <c r="I85"/>
  <c r="E85"/>
  <c r="M84"/>
  <c r="K84"/>
  <c r="I84"/>
  <c r="E84"/>
  <c r="F85" s="1"/>
  <c r="G85" s="1"/>
  <c r="H85" s="1"/>
  <c r="L85" s="1"/>
  <c r="M83"/>
  <c r="K83"/>
  <c r="I83"/>
  <c r="F83"/>
  <c r="G83" s="1"/>
  <c r="H83" s="1"/>
  <c r="L83" s="1"/>
  <c r="E83"/>
  <c r="F84" s="1"/>
  <c r="G84" s="1"/>
  <c r="H84" s="1"/>
  <c r="L84" s="1"/>
  <c r="M82"/>
  <c r="K82"/>
  <c r="I82"/>
  <c r="E82"/>
  <c r="F82" s="1"/>
  <c r="G82" s="1"/>
  <c r="H82" s="1"/>
  <c r="L82" s="1"/>
  <c r="M81"/>
  <c r="K81"/>
  <c r="I81"/>
  <c r="E81"/>
  <c r="M80"/>
  <c r="I80"/>
  <c r="G80"/>
  <c r="H80" s="1"/>
  <c r="F80"/>
  <c r="E80"/>
  <c r="F81" s="1"/>
  <c r="G81" s="1"/>
  <c r="H81" s="1"/>
  <c r="L81" s="1"/>
  <c r="M79"/>
  <c r="K79"/>
  <c r="I79"/>
  <c r="E79"/>
  <c r="M78"/>
  <c r="K78"/>
  <c r="I78"/>
  <c r="E78"/>
  <c r="F79" s="1"/>
  <c r="G79" s="1"/>
  <c r="H79" s="1"/>
  <c r="L79" s="1"/>
  <c r="M77"/>
  <c r="K77"/>
  <c r="I77"/>
  <c r="E77"/>
  <c r="F78" s="1"/>
  <c r="G78" s="1"/>
  <c r="H78" s="1"/>
  <c r="L78" s="1"/>
  <c r="M76"/>
  <c r="K76"/>
  <c r="I76"/>
  <c r="E76"/>
  <c r="F77" s="1"/>
  <c r="G77" s="1"/>
  <c r="H77" s="1"/>
  <c r="L77" s="1"/>
  <c r="M75"/>
  <c r="K75"/>
  <c r="I75"/>
  <c r="E75"/>
  <c r="F76" s="1"/>
  <c r="G76" s="1"/>
  <c r="H76" s="1"/>
  <c r="L76" s="1"/>
  <c r="M74"/>
  <c r="I74"/>
  <c r="H74"/>
  <c r="G74"/>
  <c r="F74"/>
  <c r="E74"/>
  <c r="F75" s="1"/>
  <c r="G75" s="1"/>
  <c r="H75" s="1"/>
  <c r="L75" s="1"/>
  <c r="N77" s="1"/>
  <c r="M73"/>
  <c r="K73"/>
  <c r="I73"/>
  <c r="E73"/>
  <c r="M72"/>
  <c r="K72"/>
  <c r="I72"/>
  <c r="F72"/>
  <c r="G72" s="1"/>
  <c r="H72" s="1"/>
  <c r="L72" s="1"/>
  <c r="E72"/>
  <c r="F73" s="1"/>
  <c r="G73" s="1"/>
  <c r="H73" s="1"/>
  <c r="L73" s="1"/>
  <c r="M71"/>
  <c r="K71"/>
  <c r="I71"/>
  <c r="E71"/>
  <c r="M70"/>
  <c r="K70"/>
  <c r="I70"/>
  <c r="E70"/>
  <c r="F71" s="1"/>
  <c r="G71" s="1"/>
  <c r="H71" s="1"/>
  <c r="L71" s="1"/>
  <c r="M69"/>
  <c r="K69"/>
  <c r="I69"/>
  <c r="E69"/>
  <c r="F70" s="1"/>
  <c r="G70" s="1"/>
  <c r="H70" s="1"/>
  <c r="L70" s="1"/>
  <c r="M68"/>
  <c r="I68"/>
  <c r="G68"/>
  <c r="H68" s="1"/>
  <c r="F68"/>
  <c r="E68"/>
  <c r="F69" s="1"/>
  <c r="G69" s="1"/>
  <c r="H69" s="1"/>
  <c r="L69" s="1"/>
  <c r="M67"/>
  <c r="K67"/>
  <c r="I67"/>
  <c r="F67"/>
  <c r="G67" s="1"/>
  <c r="H67" s="1"/>
  <c r="L67" s="1"/>
  <c r="E67"/>
  <c r="M66"/>
  <c r="K66"/>
  <c r="I66"/>
  <c r="E66"/>
  <c r="M65"/>
  <c r="K65"/>
  <c r="I65"/>
  <c r="E65"/>
  <c r="F66" s="1"/>
  <c r="G66" s="1"/>
  <c r="H66" s="1"/>
  <c r="L66" s="1"/>
  <c r="M64"/>
  <c r="K64"/>
  <c r="I64"/>
  <c r="F64"/>
  <c r="G64" s="1"/>
  <c r="H64" s="1"/>
  <c r="L64" s="1"/>
  <c r="E64"/>
  <c r="F65" s="1"/>
  <c r="G65" s="1"/>
  <c r="H65" s="1"/>
  <c r="L65" s="1"/>
  <c r="M63"/>
  <c r="K63"/>
  <c r="I63"/>
  <c r="E63"/>
  <c r="M62"/>
  <c r="I62"/>
  <c r="F62"/>
  <c r="G62" s="1"/>
  <c r="H62" s="1"/>
  <c r="E62"/>
  <c r="F63" s="1"/>
  <c r="G63" s="1"/>
  <c r="H63" s="1"/>
  <c r="L63" s="1"/>
  <c r="M61"/>
  <c r="K61"/>
  <c r="I61"/>
  <c r="E61"/>
  <c r="M60"/>
  <c r="K60"/>
  <c r="I60"/>
  <c r="E60"/>
  <c r="F61" s="1"/>
  <c r="G61" s="1"/>
  <c r="H61" s="1"/>
  <c r="L61" s="1"/>
  <c r="M59"/>
  <c r="K59"/>
  <c r="I59"/>
  <c r="E59"/>
  <c r="F60" s="1"/>
  <c r="G60" s="1"/>
  <c r="H60" s="1"/>
  <c r="L60" s="1"/>
  <c r="M58"/>
  <c r="I58"/>
  <c r="G58"/>
  <c r="H58" s="1"/>
  <c r="F58"/>
  <c r="E58"/>
  <c r="F59" s="1"/>
  <c r="G59" s="1"/>
  <c r="H59" s="1"/>
  <c r="L59" s="1"/>
  <c r="N60" s="1"/>
  <c r="M57"/>
  <c r="K57"/>
  <c r="I57"/>
  <c r="F57"/>
  <c r="G57" s="1"/>
  <c r="H57" s="1"/>
  <c r="L57" s="1"/>
  <c r="E57"/>
  <c r="M56"/>
  <c r="K56"/>
  <c r="I56"/>
  <c r="E56"/>
  <c r="M55"/>
  <c r="K55"/>
  <c r="I55"/>
  <c r="E55"/>
  <c r="F56" s="1"/>
  <c r="G56" s="1"/>
  <c r="H56" s="1"/>
  <c r="L56" s="1"/>
  <c r="M54"/>
  <c r="K54"/>
  <c r="I54"/>
  <c r="F54"/>
  <c r="G54" s="1"/>
  <c r="H54" s="1"/>
  <c r="L54" s="1"/>
  <c r="E54"/>
  <c r="F55" s="1"/>
  <c r="G55" s="1"/>
  <c r="H55" s="1"/>
  <c r="L55" s="1"/>
  <c r="M53"/>
  <c r="K53"/>
  <c r="I53"/>
  <c r="E53"/>
  <c r="M52"/>
  <c r="I52"/>
  <c r="F52"/>
  <c r="G52" s="1"/>
  <c r="H52" s="1"/>
  <c r="E52"/>
  <c r="F53" s="1"/>
  <c r="G53" s="1"/>
  <c r="H53" s="1"/>
  <c r="M51"/>
  <c r="K51"/>
  <c r="I51"/>
  <c r="E51"/>
  <c r="M50"/>
  <c r="K50"/>
  <c r="I50"/>
  <c r="F50"/>
  <c r="G50" s="1"/>
  <c r="E50"/>
  <c r="F51" s="1"/>
  <c r="G51" s="1"/>
  <c r="M49"/>
  <c r="I49"/>
  <c r="F49"/>
  <c r="G49" s="1"/>
  <c r="H49" s="1"/>
  <c r="E49"/>
  <c r="M48"/>
  <c r="K48"/>
  <c r="I48"/>
  <c r="E48"/>
  <c r="M47"/>
  <c r="K47"/>
  <c r="I47"/>
  <c r="E47"/>
  <c r="F48" s="1"/>
  <c r="G48" s="1"/>
  <c r="M46"/>
  <c r="I46"/>
  <c r="G46"/>
  <c r="H46" s="1"/>
  <c r="F46"/>
  <c r="E46"/>
  <c r="F47" s="1"/>
  <c r="G47" s="1"/>
  <c r="M45"/>
  <c r="K45"/>
  <c r="I45"/>
  <c r="E45"/>
  <c r="M44"/>
  <c r="K44"/>
  <c r="I44"/>
  <c r="L44" s="1"/>
  <c r="E44"/>
  <c r="F45" s="1"/>
  <c r="G45" s="1"/>
  <c r="M43"/>
  <c r="I43"/>
  <c r="F43"/>
  <c r="G43" s="1"/>
  <c r="H43" s="1"/>
  <c r="E43"/>
  <c r="F44" s="1"/>
  <c r="G44" s="1"/>
  <c r="M42"/>
  <c r="I42"/>
  <c r="E42"/>
  <c r="M41"/>
  <c r="K41"/>
  <c r="I41"/>
  <c r="E41"/>
  <c r="F42" s="1"/>
  <c r="G42" s="1"/>
  <c r="M40"/>
  <c r="I40"/>
  <c r="H40"/>
  <c r="G40"/>
  <c r="F40"/>
  <c r="E40"/>
  <c r="F41" s="1"/>
  <c r="G41" s="1"/>
  <c r="M39"/>
  <c r="K39"/>
  <c r="I39"/>
  <c r="L39" s="1"/>
  <c r="E39"/>
  <c r="M38"/>
  <c r="I38"/>
  <c r="E38"/>
  <c r="F39" s="1"/>
  <c r="G39" s="1"/>
  <c r="M37"/>
  <c r="K37"/>
  <c r="I37"/>
  <c r="E37"/>
  <c r="F38" s="1"/>
  <c r="G38" s="1"/>
  <c r="M36"/>
  <c r="I36"/>
  <c r="F36"/>
  <c r="G36" s="1"/>
  <c r="H36" s="1"/>
  <c r="E36"/>
  <c r="F37" s="1"/>
  <c r="G37" s="1"/>
  <c r="M35"/>
  <c r="K35"/>
  <c r="I35"/>
  <c r="E35"/>
  <c r="M34"/>
  <c r="I34"/>
  <c r="F34"/>
  <c r="G34" s="1"/>
  <c r="H34" s="1"/>
  <c r="E34"/>
  <c r="F35" s="1"/>
  <c r="G35" s="1"/>
  <c r="M33"/>
  <c r="K33"/>
  <c r="I33"/>
  <c r="E33"/>
  <c r="M32"/>
  <c r="L32"/>
  <c r="K32"/>
  <c r="I32"/>
  <c r="E32"/>
  <c r="F33" s="1"/>
  <c r="G33" s="1"/>
  <c r="M31"/>
  <c r="I31"/>
  <c r="E31"/>
  <c r="F32" s="1"/>
  <c r="G32" s="1"/>
  <c r="M30"/>
  <c r="I30"/>
  <c r="F30"/>
  <c r="G30" s="1"/>
  <c r="H30" s="1"/>
  <c r="E30"/>
  <c r="F31" s="1"/>
  <c r="G31" s="1"/>
  <c r="M29"/>
  <c r="L29"/>
  <c r="N31" s="1"/>
  <c r="K29"/>
  <c r="I29"/>
  <c r="E29"/>
  <c r="M28"/>
  <c r="I28"/>
  <c r="E28"/>
  <c r="F29" s="1"/>
  <c r="G29" s="1"/>
  <c r="M27"/>
  <c r="K27"/>
  <c r="I27"/>
  <c r="E27"/>
  <c r="F28" s="1"/>
  <c r="G28" s="1"/>
  <c r="M26"/>
  <c r="K26"/>
  <c r="E26"/>
  <c r="F27" s="1"/>
  <c r="G27" s="1"/>
  <c r="M25"/>
  <c r="I25"/>
  <c r="H25"/>
  <c r="F25"/>
  <c r="G25" s="1"/>
  <c r="E25"/>
  <c r="F26" s="1"/>
  <c r="G26" s="1"/>
  <c r="M24"/>
  <c r="H24"/>
  <c r="E24"/>
  <c r="M23"/>
  <c r="K23"/>
  <c r="I23"/>
  <c r="E23"/>
  <c r="F24" s="1"/>
  <c r="G24" s="1"/>
  <c r="M22"/>
  <c r="I22"/>
  <c r="F22"/>
  <c r="G22" s="1"/>
  <c r="H22" s="1"/>
  <c r="E22"/>
  <c r="F23" s="1"/>
  <c r="G23" s="1"/>
  <c r="M21"/>
  <c r="K21"/>
  <c r="I21"/>
  <c r="E21"/>
  <c r="M20"/>
  <c r="I20"/>
  <c r="F20"/>
  <c r="G20" s="1"/>
  <c r="H20" s="1"/>
  <c r="E20"/>
  <c r="F21" s="1"/>
  <c r="G21" s="1"/>
  <c r="M19"/>
  <c r="K19"/>
  <c r="L19" s="1"/>
  <c r="I19"/>
  <c r="F19"/>
  <c r="G19" s="1"/>
  <c r="E19"/>
  <c r="M18"/>
  <c r="E18"/>
  <c r="M17"/>
  <c r="I17"/>
  <c r="H17"/>
  <c r="G17"/>
  <c r="F17"/>
  <c r="E17"/>
  <c r="F18" s="1"/>
  <c r="M16"/>
  <c r="H16"/>
  <c r="E16"/>
  <c r="F16" s="1"/>
  <c r="G16" s="1"/>
  <c r="M15"/>
  <c r="K15"/>
  <c r="L15" s="1"/>
  <c r="E15"/>
  <c r="M14"/>
  <c r="I14"/>
  <c r="H14"/>
  <c r="G14"/>
  <c r="F14"/>
  <c r="E14"/>
  <c r="F15" s="1"/>
  <c r="M13"/>
  <c r="H13"/>
  <c r="E13"/>
  <c r="M12"/>
  <c r="I12"/>
  <c r="E12"/>
  <c r="F13" s="1"/>
  <c r="G13" s="1"/>
  <c r="M11"/>
  <c r="I11"/>
  <c r="F11"/>
  <c r="G11" s="1"/>
  <c r="H11" s="1"/>
  <c r="E11"/>
  <c r="F12" s="1"/>
  <c r="G12" s="1"/>
  <c r="M10"/>
  <c r="K10"/>
  <c r="I10"/>
  <c r="E10"/>
  <c r="P9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M9"/>
  <c r="K9"/>
  <c r="I9"/>
  <c r="E9"/>
  <c r="F9" s="1"/>
  <c r="G9" s="1"/>
  <c r="P8"/>
  <c r="M8"/>
  <c r="K8"/>
  <c r="I8"/>
  <c r="L8" s="1"/>
  <c r="N15" s="1"/>
  <c r="F8"/>
  <c r="G8" s="1"/>
  <c r="E8"/>
  <c r="M7"/>
  <c r="I7"/>
  <c r="E7"/>
  <c r="M6"/>
  <c r="I6"/>
  <c r="E6"/>
  <c r="M5"/>
  <c r="I5"/>
  <c r="E5"/>
  <c r="F6" s="1"/>
  <c r="G6" s="1"/>
  <c r="E4"/>
  <c r="F5" s="1"/>
  <c r="G5" s="1"/>
  <c r="H137" i="4"/>
  <c r="F137"/>
  <c r="G137" s="1"/>
  <c r="E137"/>
  <c r="D137"/>
  <c r="H136"/>
  <c r="E136"/>
  <c r="F136" s="1"/>
  <c r="G136" s="1"/>
  <c r="D136"/>
  <c r="H135"/>
  <c r="F135"/>
  <c r="G135" s="1"/>
  <c r="E135"/>
  <c r="D135"/>
  <c r="H134"/>
  <c r="E134"/>
  <c r="F134" s="1"/>
  <c r="G134" s="1"/>
  <c r="D134"/>
  <c r="H133"/>
  <c r="E133"/>
  <c r="F133" s="1"/>
  <c r="G133" s="1"/>
  <c r="D133"/>
  <c r="H132"/>
  <c r="E132"/>
  <c r="F132" s="1"/>
  <c r="G132" s="1"/>
  <c r="D132"/>
  <c r="H131"/>
  <c r="E131"/>
  <c r="F131" s="1"/>
  <c r="G131" s="1"/>
  <c r="D131"/>
  <c r="H130"/>
  <c r="G130"/>
  <c r="F130"/>
  <c r="E130"/>
  <c r="D130"/>
  <c r="H129"/>
  <c r="F129"/>
  <c r="G129" s="1"/>
  <c r="E129"/>
  <c r="D129"/>
  <c r="H128"/>
  <c r="E128"/>
  <c r="F128" s="1"/>
  <c r="G128" s="1"/>
  <c r="D128"/>
  <c r="H127"/>
  <c r="F127"/>
  <c r="G127" s="1"/>
  <c r="E127"/>
  <c r="D127"/>
  <c r="H126"/>
  <c r="E126"/>
  <c r="F126" s="1"/>
  <c r="G126" s="1"/>
  <c r="D126"/>
  <c r="H125"/>
  <c r="D125"/>
  <c r="I124"/>
  <c r="H124"/>
  <c r="E124"/>
  <c r="F124" s="1"/>
  <c r="G124" s="1"/>
  <c r="J124" s="1"/>
  <c r="D124"/>
  <c r="H123"/>
  <c r="E123"/>
  <c r="F123" s="1"/>
  <c r="G123" s="1"/>
  <c r="D123"/>
  <c r="I122"/>
  <c r="D122"/>
  <c r="H121"/>
  <c r="G121"/>
  <c r="E121"/>
  <c r="F121" s="1"/>
  <c r="D121"/>
  <c r="E122" s="1"/>
  <c r="H120"/>
  <c r="G120"/>
  <c r="D120"/>
  <c r="E120" s="1"/>
  <c r="H119"/>
  <c r="G119"/>
  <c r="F119"/>
  <c r="E119"/>
  <c r="D119"/>
  <c r="H118"/>
  <c r="G118"/>
  <c r="D118"/>
  <c r="H117"/>
  <c r="G117"/>
  <c r="E117"/>
  <c r="F117" s="1"/>
  <c r="D117"/>
  <c r="E118" s="1"/>
  <c r="H116"/>
  <c r="G116"/>
  <c r="D116"/>
  <c r="H115"/>
  <c r="G115"/>
  <c r="E115"/>
  <c r="F115" s="1"/>
  <c r="D115"/>
  <c r="E116" s="1"/>
  <c r="H114"/>
  <c r="G114"/>
  <c r="D114"/>
  <c r="H113"/>
  <c r="E113"/>
  <c r="F113" s="1"/>
  <c r="G113" s="1"/>
  <c r="D113"/>
  <c r="E114" s="1"/>
  <c r="F114" s="1"/>
  <c r="I112"/>
  <c r="H112"/>
  <c r="D112"/>
  <c r="I111"/>
  <c r="H111"/>
  <c r="E111"/>
  <c r="F111" s="1"/>
  <c r="G111" s="1"/>
  <c r="J111" s="1"/>
  <c r="D111"/>
  <c r="E112" s="1"/>
  <c r="F112" s="1"/>
  <c r="G112" s="1"/>
  <c r="J112" s="1"/>
  <c r="H110"/>
  <c r="E110"/>
  <c r="F110" s="1"/>
  <c r="G110" s="1"/>
  <c r="D110"/>
  <c r="I109"/>
  <c r="H109"/>
  <c r="D109"/>
  <c r="I108"/>
  <c r="H108"/>
  <c r="D108"/>
  <c r="E109" s="1"/>
  <c r="F109" s="1"/>
  <c r="G109" s="1"/>
  <c r="J109" s="1"/>
  <c r="I107"/>
  <c r="H107"/>
  <c r="D107"/>
  <c r="E108" s="1"/>
  <c r="F108" s="1"/>
  <c r="G108" s="1"/>
  <c r="J108" s="1"/>
  <c r="I106"/>
  <c r="H106"/>
  <c r="D106"/>
  <c r="E107" s="1"/>
  <c r="F107" s="1"/>
  <c r="G107" s="1"/>
  <c r="J107" s="1"/>
  <c r="I105"/>
  <c r="H105"/>
  <c r="E105"/>
  <c r="F105" s="1"/>
  <c r="G105" s="1"/>
  <c r="J105" s="1"/>
  <c r="D105"/>
  <c r="E106" s="1"/>
  <c r="F106" s="1"/>
  <c r="G106" s="1"/>
  <c r="J106" s="1"/>
  <c r="H104"/>
  <c r="E104"/>
  <c r="F104" s="1"/>
  <c r="G104" s="1"/>
  <c r="D104"/>
  <c r="I103"/>
  <c r="H103"/>
  <c r="D103"/>
  <c r="I102"/>
  <c r="H102"/>
  <c r="D102"/>
  <c r="E103" s="1"/>
  <c r="F103" s="1"/>
  <c r="G103" s="1"/>
  <c r="J103" s="1"/>
  <c r="I101"/>
  <c r="H101"/>
  <c r="D101"/>
  <c r="E102" s="1"/>
  <c r="F102" s="1"/>
  <c r="G102" s="1"/>
  <c r="J102" s="1"/>
  <c r="I100"/>
  <c r="H100"/>
  <c r="D100"/>
  <c r="E101" s="1"/>
  <c r="F101" s="1"/>
  <c r="G101" s="1"/>
  <c r="J101" s="1"/>
  <c r="H99"/>
  <c r="F99"/>
  <c r="G99" s="1"/>
  <c r="E99"/>
  <c r="D99"/>
  <c r="E100" s="1"/>
  <c r="F100" s="1"/>
  <c r="G100" s="1"/>
  <c r="K100" s="1"/>
  <c r="I98"/>
  <c r="H98"/>
  <c r="E98"/>
  <c r="F98" s="1"/>
  <c r="G98" s="1"/>
  <c r="D98"/>
  <c r="H97"/>
  <c r="D97"/>
  <c r="I96"/>
  <c r="H96"/>
  <c r="D96"/>
  <c r="E97" s="1"/>
  <c r="F97" s="1"/>
  <c r="G97" s="1"/>
  <c r="I95"/>
  <c r="H95"/>
  <c r="D95"/>
  <c r="E96" s="1"/>
  <c r="F96" s="1"/>
  <c r="G96" s="1"/>
  <c r="J96" s="1"/>
  <c r="H94"/>
  <c r="E94"/>
  <c r="F94" s="1"/>
  <c r="G94" s="1"/>
  <c r="D94"/>
  <c r="E95" s="1"/>
  <c r="F95" s="1"/>
  <c r="G95" s="1"/>
  <c r="J95" s="1"/>
  <c r="I93"/>
  <c r="H93"/>
  <c r="D93"/>
  <c r="I92"/>
  <c r="H92"/>
  <c r="D92"/>
  <c r="E93" s="1"/>
  <c r="F93" s="1"/>
  <c r="G93" s="1"/>
  <c r="J93" s="1"/>
  <c r="I91"/>
  <c r="H91"/>
  <c r="D91"/>
  <c r="E92" s="1"/>
  <c r="F92" s="1"/>
  <c r="G92" s="1"/>
  <c r="I90"/>
  <c r="H90"/>
  <c r="D90"/>
  <c r="E91" s="1"/>
  <c r="F91" s="1"/>
  <c r="G91" s="1"/>
  <c r="J91" s="1"/>
  <c r="H89"/>
  <c r="F89"/>
  <c r="G89" s="1"/>
  <c r="E89"/>
  <c r="D89"/>
  <c r="E90" s="1"/>
  <c r="F90" s="1"/>
  <c r="G90" s="1"/>
  <c r="J90" s="1"/>
  <c r="I88"/>
  <c r="H88"/>
  <c r="D88"/>
  <c r="I87"/>
  <c r="H87"/>
  <c r="D87"/>
  <c r="E88" s="1"/>
  <c r="F88" s="1"/>
  <c r="G88" s="1"/>
  <c r="J88" s="1"/>
  <c r="O86"/>
  <c r="I86"/>
  <c r="H86"/>
  <c r="D86"/>
  <c r="E87" s="1"/>
  <c r="F87" s="1"/>
  <c r="G87" s="1"/>
  <c r="J87" s="1"/>
  <c r="O85"/>
  <c r="I85"/>
  <c r="H85"/>
  <c r="D85"/>
  <c r="E86" s="1"/>
  <c r="F86" s="1"/>
  <c r="G86" s="1"/>
  <c r="J86" s="1"/>
  <c r="I84"/>
  <c r="H84"/>
  <c r="D84"/>
  <c r="E85" s="1"/>
  <c r="F85" s="1"/>
  <c r="G85" s="1"/>
  <c r="J85" s="1"/>
  <c r="H83"/>
  <c r="E83"/>
  <c r="F83" s="1"/>
  <c r="G83" s="1"/>
  <c r="D83"/>
  <c r="E84" s="1"/>
  <c r="F84" s="1"/>
  <c r="G84" s="1"/>
  <c r="J84" s="1"/>
  <c r="I82"/>
  <c r="H82"/>
  <c r="D82"/>
  <c r="I81"/>
  <c r="H81"/>
  <c r="D81"/>
  <c r="E82" s="1"/>
  <c r="F82" s="1"/>
  <c r="G82" s="1"/>
  <c r="J82" s="1"/>
  <c r="I80"/>
  <c r="H80"/>
  <c r="D80"/>
  <c r="E81" s="1"/>
  <c r="F81" s="1"/>
  <c r="G81" s="1"/>
  <c r="J81" s="1"/>
  <c r="I79"/>
  <c r="H79"/>
  <c r="D79"/>
  <c r="E80" s="1"/>
  <c r="F80" s="1"/>
  <c r="G80" s="1"/>
  <c r="J80" s="1"/>
  <c r="I78"/>
  <c r="H78"/>
  <c r="D78"/>
  <c r="E79" s="1"/>
  <c r="F79" s="1"/>
  <c r="G79" s="1"/>
  <c r="J79" s="1"/>
  <c r="H77"/>
  <c r="F77"/>
  <c r="G77" s="1"/>
  <c r="E77"/>
  <c r="D77"/>
  <c r="I76"/>
  <c r="H76"/>
  <c r="F76"/>
  <c r="G76" s="1"/>
  <c r="J76" s="1"/>
  <c r="E76"/>
  <c r="D76"/>
  <c r="I75"/>
  <c r="H75"/>
  <c r="F75"/>
  <c r="G75" s="1"/>
  <c r="J75" s="1"/>
  <c r="E75"/>
  <c r="D75"/>
  <c r="I74"/>
  <c r="H74"/>
  <c r="F74"/>
  <c r="G74" s="1"/>
  <c r="J74" s="1"/>
  <c r="E74"/>
  <c r="D74"/>
  <c r="I73"/>
  <c r="H73"/>
  <c r="D73"/>
  <c r="H72"/>
  <c r="F72"/>
  <c r="G72" s="1"/>
  <c r="E72"/>
  <c r="D72"/>
  <c r="E73" s="1"/>
  <c r="F73" s="1"/>
  <c r="G73" s="1"/>
  <c r="J73" s="1"/>
  <c r="I71"/>
  <c r="H71"/>
  <c r="D71"/>
  <c r="I70"/>
  <c r="H70"/>
  <c r="D70"/>
  <c r="E71" s="1"/>
  <c r="F71" s="1"/>
  <c r="G71" s="1"/>
  <c r="J71" s="1"/>
  <c r="I69"/>
  <c r="H69"/>
  <c r="D69"/>
  <c r="E70" s="1"/>
  <c r="F70" s="1"/>
  <c r="G70" s="1"/>
  <c r="J70" s="1"/>
  <c r="I68"/>
  <c r="H68"/>
  <c r="D68"/>
  <c r="E69" s="1"/>
  <c r="F69" s="1"/>
  <c r="G69" s="1"/>
  <c r="J69" s="1"/>
  <c r="O67"/>
  <c r="I67"/>
  <c r="H67"/>
  <c r="E67"/>
  <c r="F67" s="1"/>
  <c r="G67" s="1"/>
  <c r="J67" s="1"/>
  <c r="D67"/>
  <c r="E68" s="1"/>
  <c r="F68" s="1"/>
  <c r="G68" s="1"/>
  <c r="J68" s="1"/>
  <c r="H66"/>
  <c r="E66"/>
  <c r="F66" s="1"/>
  <c r="G66" s="1"/>
  <c r="D66"/>
  <c r="I65"/>
  <c r="H65"/>
  <c r="E65"/>
  <c r="F65" s="1"/>
  <c r="G65" s="1"/>
  <c r="J65" s="1"/>
  <c r="D65"/>
  <c r="I64"/>
  <c r="H64"/>
  <c r="E64"/>
  <c r="F64" s="1"/>
  <c r="G64" s="1"/>
  <c r="J64" s="1"/>
  <c r="D64"/>
  <c r="I63"/>
  <c r="H63"/>
  <c r="D63"/>
  <c r="I62"/>
  <c r="H62"/>
  <c r="D62"/>
  <c r="E63" s="1"/>
  <c r="F63" s="1"/>
  <c r="G63" s="1"/>
  <c r="J63" s="1"/>
  <c r="I61"/>
  <c r="H61"/>
  <c r="D61"/>
  <c r="E62" s="1"/>
  <c r="F62" s="1"/>
  <c r="G62" s="1"/>
  <c r="J62" s="1"/>
  <c r="H60"/>
  <c r="E60"/>
  <c r="F60" s="1"/>
  <c r="G60" s="1"/>
  <c r="D60"/>
  <c r="I59"/>
  <c r="H59"/>
  <c r="E59"/>
  <c r="F59" s="1"/>
  <c r="G59" s="1"/>
  <c r="J59" s="1"/>
  <c r="D59"/>
  <c r="I58"/>
  <c r="H58"/>
  <c r="E58"/>
  <c r="F58" s="1"/>
  <c r="G58" s="1"/>
  <c r="J58" s="1"/>
  <c r="D58"/>
  <c r="I57"/>
  <c r="H57"/>
  <c r="E57"/>
  <c r="F57" s="1"/>
  <c r="G57" s="1"/>
  <c r="J57" s="1"/>
  <c r="D57"/>
  <c r="I56"/>
  <c r="H56"/>
  <c r="E56"/>
  <c r="F56" s="1"/>
  <c r="G56" s="1"/>
  <c r="J56" s="1"/>
  <c r="D56"/>
  <c r="I55"/>
  <c r="H55"/>
  <c r="E55"/>
  <c r="F55" s="1"/>
  <c r="G55" s="1"/>
  <c r="J55" s="1"/>
  <c r="D55"/>
  <c r="H54"/>
  <c r="G54"/>
  <c r="F54"/>
  <c r="E54"/>
  <c r="D54"/>
  <c r="I53"/>
  <c r="H53"/>
  <c r="D53"/>
  <c r="I52"/>
  <c r="H52"/>
  <c r="D52"/>
  <c r="E53" s="1"/>
  <c r="F53" s="1"/>
  <c r="G53" s="1"/>
  <c r="J53" s="1"/>
  <c r="I51"/>
  <c r="H51"/>
  <c r="D51"/>
  <c r="E52" s="1"/>
  <c r="F52" s="1"/>
  <c r="G52" s="1"/>
  <c r="J52" s="1"/>
  <c r="H50"/>
  <c r="E50"/>
  <c r="F50" s="1"/>
  <c r="G50" s="1"/>
  <c r="D50"/>
  <c r="E51" s="1"/>
  <c r="F51" s="1"/>
  <c r="G51" s="1"/>
  <c r="J51" s="1"/>
  <c r="I49"/>
  <c r="H49"/>
  <c r="E49"/>
  <c r="F49" s="1"/>
  <c r="G49" s="1"/>
  <c r="J49" s="1"/>
  <c r="D49"/>
  <c r="I48"/>
  <c r="H48"/>
  <c r="E48"/>
  <c r="F48" s="1"/>
  <c r="G48" s="1"/>
  <c r="J48" s="1"/>
  <c r="D48"/>
  <c r="I47"/>
  <c r="H47"/>
  <c r="E47"/>
  <c r="F47" s="1"/>
  <c r="G47" s="1"/>
  <c r="J47" s="1"/>
  <c r="D47"/>
  <c r="I46"/>
  <c r="H46"/>
  <c r="E46"/>
  <c r="F46" s="1"/>
  <c r="G46" s="1"/>
  <c r="J46" s="1"/>
  <c r="D46"/>
  <c r="I45"/>
  <c r="H45"/>
  <c r="D45"/>
  <c r="H44"/>
  <c r="E44"/>
  <c r="F44" s="1"/>
  <c r="G44" s="1"/>
  <c r="D44"/>
  <c r="E45" s="1"/>
  <c r="F45" s="1"/>
  <c r="G45" s="1"/>
  <c r="I43"/>
  <c r="H43"/>
  <c r="E43"/>
  <c r="F43" s="1"/>
  <c r="D43"/>
  <c r="I42"/>
  <c r="H42"/>
  <c r="E42"/>
  <c r="F42" s="1"/>
  <c r="D42"/>
  <c r="I41"/>
  <c r="H41"/>
  <c r="E41"/>
  <c r="F41" s="1"/>
  <c r="D41"/>
  <c r="H40"/>
  <c r="G40"/>
  <c r="F40"/>
  <c r="E40"/>
  <c r="D40"/>
  <c r="I39"/>
  <c r="H39"/>
  <c r="D39"/>
  <c r="I38"/>
  <c r="H38"/>
  <c r="D38"/>
  <c r="E39" s="1"/>
  <c r="F39" s="1"/>
  <c r="H37"/>
  <c r="E37"/>
  <c r="F37" s="1"/>
  <c r="G37" s="1"/>
  <c r="D37"/>
  <c r="E38" s="1"/>
  <c r="F38" s="1"/>
  <c r="I36"/>
  <c r="H36"/>
  <c r="E36"/>
  <c r="F36" s="1"/>
  <c r="D36"/>
  <c r="I35"/>
  <c r="H35"/>
  <c r="E35"/>
  <c r="F35" s="1"/>
  <c r="D35"/>
  <c r="H34"/>
  <c r="G34"/>
  <c r="F34"/>
  <c r="E34"/>
  <c r="D34"/>
  <c r="I33"/>
  <c r="D33"/>
  <c r="I32"/>
  <c r="E32"/>
  <c r="F32" s="1"/>
  <c r="D32"/>
  <c r="E33" s="1"/>
  <c r="F33" s="1"/>
  <c r="H31"/>
  <c r="G31"/>
  <c r="F31"/>
  <c r="E31"/>
  <c r="D31"/>
  <c r="G30"/>
  <c r="D30"/>
  <c r="I29"/>
  <c r="D29"/>
  <c r="E30" s="1"/>
  <c r="F30" s="1"/>
  <c r="H28"/>
  <c r="G28"/>
  <c r="E28"/>
  <c r="F28" s="1"/>
  <c r="D28"/>
  <c r="E29" s="1"/>
  <c r="F29" s="1"/>
  <c r="G27"/>
  <c r="F27"/>
  <c r="E27"/>
  <c r="D27"/>
  <c r="I26"/>
  <c r="H26"/>
  <c r="D26"/>
  <c r="H25"/>
  <c r="E25"/>
  <c r="F25" s="1"/>
  <c r="G25" s="1"/>
  <c r="D25"/>
  <c r="E26" s="1"/>
  <c r="F26" s="1"/>
  <c r="I24"/>
  <c r="H24"/>
  <c r="D24"/>
  <c r="E24" s="1"/>
  <c r="F24" s="1"/>
  <c r="H23"/>
  <c r="D23"/>
  <c r="H22"/>
  <c r="E22"/>
  <c r="F22" s="1"/>
  <c r="G22" s="1"/>
  <c r="D22"/>
  <c r="E23" s="1"/>
  <c r="F23" s="1"/>
  <c r="H21"/>
  <c r="D21"/>
  <c r="O20"/>
  <c r="I20"/>
  <c r="H20"/>
  <c r="D20"/>
  <c r="E21" s="1"/>
  <c r="F21" s="1"/>
  <c r="I19"/>
  <c r="D19"/>
  <c r="E20" s="1"/>
  <c r="F20" s="1"/>
  <c r="H18"/>
  <c r="G18"/>
  <c r="E18"/>
  <c r="F18" s="1"/>
  <c r="D18"/>
  <c r="E19" s="1"/>
  <c r="F19" s="1"/>
  <c r="G17"/>
  <c r="E17"/>
  <c r="F17" s="1"/>
  <c r="D17"/>
  <c r="I16"/>
  <c r="H16"/>
  <c r="D16"/>
  <c r="I15"/>
  <c r="D15"/>
  <c r="E16" s="1"/>
  <c r="F16" s="1"/>
  <c r="H14"/>
  <c r="G14"/>
  <c r="F14"/>
  <c r="E14"/>
  <c r="D14"/>
  <c r="G13"/>
  <c r="D13"/>
  <c r="I12"/>
  <c r="D12"/>
  <c r="E13" s="1"/>
  <c r="F13" s="1"/>
  <c r="H11"/>
  <c r="G11"/>
  <c r="E11"/>
  <c r="F11" s="1"/>
  <c r="D11"/>
  <c r="E12" s="1"/>
  <c r="L10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G10"/>
  <c r="D10"/>
  <c r="L9"/>
  <c r="H9"/>
  <c r="G9"/>
  <c r="E9"/>
  <c r="F9" s="1"/>
  <c r="D9"/>
  <c r="E10" s="1"/>
  <c r="F10" s="1"/>
  <c r="L8"/>
  <c r="H8"/>
  <c r="G8"/>
  <c r="F8"/>
  <c r="E8"/>
  <c r="D8"/>
  <c r="L7"/>
  <c r="I7"/>
  <c r="H7"/>
  <c r="F7"/>
  <c r="E7"/>
  <c r="D7"/>
  <c r="H6"/>
  <c r="E6"/>
  <c r="F6" s="1"/>
  <c r="G6" s="1"/>
  <c r="D6"/>
  <c r="I5"/>
  <c r="H5"/>
  <c r="D5"/>
  <c r="I4"/>
  <c r="H4"/>
  <c r="E4"/>
  <c r="F4" s="1"/>
  <c r="D4"/>
  <c r="E5" s="1"/>
  <c r="F5" s="1"/>
  <c r="H3"/>
  <c r="F3"/>
  <c r="G3" s="1"/>
  <c r="E3"/>
  <c r="D3"/>
  <c r="I2"/>
  <c r="H2"/>
  <c r="E2"/>
  <c r="F2" s="1"/>
  <c r="D2"/>
  <c r="J1"/>
  <c r="H44" i="5" s="1"/>
  <c r="D1" i="4"/>
  <c r="V69" i="2"/>
  <c r="R69"/>
  <c r="V68"/>
  <c r="U68"/>
  <c r="S68"/>
  <c r="T68" s="1"/>
  <c r="R68"/>
  <c r="K68"/>
  <c r="V67"/>
  <c r="U67"/>
  <c r="R67"/>
  <c r="K67"/>
  <c r="V66"/>
  <c r="U66"/>
  <c r="S66"/>
  <c r="T66" s="1"/>
  <c r="R66"/>
  <c r="G66"/>
  <c r="C66"/>
  <c r="V65"/>
  <c r="U65"/>
  <c r="R65"/>
  <c r="G65"/>
  <c r="F65"/>
  <c r="D65"/>
  <c r="E65" s="1"/>
  <c r="C65"/>
  <c r="V64"/>
  <c r="U64"/>
  <c r="S64"/>
  <c r="T64" s="1"/>
  <c r="R64"/>
  <c r="S65" s="1"/>
  <c r="G64"/>
  <c r="F64"/>
  <c r="C64"/>
  <c r="V63"/>
  <c r="U63"/>
  <c r="R63"/>
  <c r="G63"/>
  <c r="F63"/>
  <c r="D63"/>
  <c r="E63" s="1"/>
  <c r="C63"/>
  <c r="V62"/>
  <c r="S62"/>
  <c r="T62" s="1"/>
  <c r="U62" s="1"/>
  <c r="R62"/>
  <c r="G62"/>
  <c r="F62"/>
  <c r="C62"/>
  <c r="V61"/>
  <c r="R61"/>
  <c r="G61"/>
  <c r="F61"/>
  <c r="D61"/>
  <c r="E61" s="1"/>
  <c r="C61"/>
  <c r="V60"/>
  <c r="S60"/>
  <c r="T60" s="1"/>
  <c r="U60" s="1"/>
  <c r="R60"/>
  <c r="G60"/>
  <c r="F60"/>
  <c r="C60"/>
  <c r="V59"/>
  <c r="R59"/>
  <c r="G59"/>
  <c r="F59"/>
  <c r="D59"/>
  <c r="E59" s="1"/>
  <c r="C59"/>
  <c r="V58"/>
  <c r="R58"/>
  <c r="G58"/>
  <c r="F58"/>
  <c r="C58"/>
  <c r="V57"/>
  <c r="R57"/>
  <c r="G57"/>
  <c r="F57"/>
  <c r="D57"/>
  <c r="E57" s="1"/>
  <c r="C57"/>
  <c r="V56"/>
  <c r="S56"/>
  <c r="T56" s="1"/>
  <c r="U56" s="1"/>
  <c r="R56"/>
  <c r="G56"/>
  <c r="F56"/>
  <c r="C56"/>
  <c r="V55"/>
  <c r="R55"/>
  <c r="G55"/>
  <c r="C55"/>
  <c r="V54"/>
  <c r="R54"/>
  <c r="G54"/>
  <c r="D54"/>
  <c r="E54" s="1"/>
  <c r="F54" s="1"/>
  <c r="C54"/>
  <c r="V53"/>
  <c r="R53"/>
  <c r="G53"/>
  <c r="C53"/>
  <c r="V52"/>
  <c r="U52"/>
  <c r="S52"/>
  <c r="T52" s="1"/>
  <c r="R52"/>
  <c r="G52"/>
  <c r="D52"/>
  <c r="E52" s="1"/>
  <c r="F52" s="1"/>
  <c r="C52"/>
  <c r="V51"/>
  <c r="U51"/>
  <c r="R51"/>
  <c r="G51"/>
  <c r="C51"/>
  <c r="V50"/>
  <c r="U50"/>
  <c r="S50"/>
  <c r="T50" s="1"/>
  <c r="R50"/>
  <c r="G50"/>
  <c r="C50"/>
  <c r="V49"/>
  <c r="U49"/>
  <c r="R49"/>
  <c r="G49"/>
  <c r="F49"/>
  <c r="D49"/>
  <c r="E49" s="1"/>
  <c r="C49"/>
  <c r="V48"/>
  <c r="U48"/>
  <c r="S48"/>
  <c r="T48" s="1"/>
  <c r="R48"/>
  <c r="S49" s="1"/>
  <c r="G48"/>
  <c r="F48"/>
  <c r="C48"/>
  <c r="V47"/>
  <c r="U47"/>
  <c r="R47"/>
  <c r="G47"/>
  <c r="F47"/>
  <c r="D47"/>
  <c r="E47" s="1"/>
  <c r="C47"/>
  <c r="V46"/>
  <c r="U46"/>
  <c r="S46"/>
  <c r="T46" s="1"/>
  <c r="R46"/>
  <c r="G46"/>
  <c r="F46"/>
  <c r="C46"/>
  <c r="V45"/>
  <c r="U45"/>
  <c r="R45"/>
  <c r="G45"/>
  <c r="F45"/>
  <c r="D45"/>
  <c r="E45" s="1"/>
  <c r="C45"/>
  <c r="D46" s="1"/>
  <c r="V44"/>
  <c r="U44"/>
  <c r="S44"/>
  <c r="T44" s="1"/>
  <c r="R44"/>
  <c r="S45" s="1"/>
  <c r="G44"/>
  <c r="F44"/>
  <c r="C44"/>
  <c r="V43"/>
  <c r="U43"/>
  <c r="R43"/>
  <c r="G43"/>
  <c r="F43"/>
  <c r="D43"/>
  <c r="E43" s="1"/>
  <c r="C43"/>
  <c r="V42"/>
  <c r="U42"/>
  <c r="S42"/>
  <c r="T42" s="1"/>
  <c r="R42"/>
  <c r="G42"/>
  <c r="F42"/>
  <c r="C42"/>
  <c r="V41"/>
  <c r="U41"/>
  <c r="R41"/>
  <c r="G41"/>
  <c r="D41"/>
  <c r="E41" s="1"/>
  <c r="F41" s="1"/>
  <c r="C41"/>
  <c r="V40"/>
  <c r="U40"/>
  <c r="S40"/>
  <c r="T40" s="1"/>
  <c r="R40"/>
  <c r="G40"/>
  <c r="C40"/>
  <c r="V39"/>
  <c r="U39"/>
  <c r="R39"/>
  <c r="G39"/>
  <c r="C39"/>
  <c r="V38"/>
  <c r="S38"/>
  <c r="T38" s="1"/>
  <c r="U38" s="1"/>
  <c r="R38"/>
  <c r="G38"/>
  <c r="D38"/>
  <c r="E38" s="1"/>
  <c r="F38" s="1"/>
  <c r="C38"/>
  <c r="V37"/>
  <c r="R37"/>
  <c r="G37"/>
  <c r="C37"/>
  <c r="V36"/>
  <c r="R36"/>
  <c r="G36"/>
  <c r="C36"/>
  <c r="V35"/>
  <c r="S35"/>
  <c r="T35" s="1"/>
  <c r="U35" s="1"/>
  <c r="R35"/>
  <c r="G35"/>
  <c r="D35"/>
  <c r="E35" s="1"/>
  <c r="F35" s="1"/>
  <c r="C35"/>
  <c r="V34"/>
  <c r="R34"/>
  <c r="G34"/>
  <c r="C34"/>
  <c r="V33"/>
  <c r="R33"/>
  <c r="G33"/>
  <c r="C33"/>
  <c r="V32"/>
  <c r="S32"/>
  <c r="T32" s="1"/>
  <c r="U32" s="1"/>
  <c r="R32"/>
  <c r="G32"/>
  <c r="F32"/>
  <c r="D32"/>
  <c r="E32" s="1"/>
  <c r="C32"/>
  <c r="V31"/>
  <c r="R31"/>
  <c r="K31"/>
  <c r="G31"/>
  <c r="F31"/>
  <c r="C31"/>
  <c r="V30"/>
  <c r="R30"/>
  <c r="K30"/>
  <c r="G30"/>
  <c r="C30"/>
  <c r="V29"/>
  <c r="S29"/>
  <c r="T29" s="1"/>
  <c r="U29" s="1"/>
  <c r="R29"/>
  <c r="G29"/>
  <c r="D29"/>
  <c r="E29" s="1"/>
  <c r="F29" s="1"/>
  <c r="C29"/>
  <c r="V28"/>
  <c r="R28"/>
  <c r="G28"/>
  <c r="C28"/>
  <c r="V27"/>
  <c r="R27"/>
  <c r="G27"/>
  <c r="C27"/>
  <c r="V26"/>
  <c r="R26"/>
  <c r="G26"/>
  <c r="C26"/>
  <c r="V25"/>
  <c r="S25"/>
  <c r="T25" s="1"/>
  <c r="U25" s="1"/>
  <c r="R25"/>
  <c r="K25"/>
  <c r="G25"/>
  <c r="F25"/>
  <c r="D25"/>
  <c r="E25" s="1"/>
  <c r="C25"/>
  <c r="V24"/>
  <c r="R24"/>
  <c r="K24"/>
  <c r="G24"/>
  <c r="F24"/>
  <c r="C24"/>
  <c r="V23"/>
  <c r="S23"/>
  <c r="T23" s="1"/>
  <c r="U23" s="1"/>
  <c r="R23"/>
  <c r="K23"/>
  <c r="L24" s="1"/>
  <c r="M24" s="1"/>
  <c r="N24" s="1"/>
  <c r="G23"/>
  <c r="D23"/>
  <c r="E23" s="1"/>
  <c r="F23" s="1"/>
  <c r="C23"/>
  <c r="V22"/>
  <c r="R22"/>
  <c r="G22"/>
  <c r="C22"/>
  <c r="V21"/>
  <c r="R21"/>
  <c r="G21"/>
  <c r="D21"/>
  <c r="E21" s="1"/>
  <c r="F21" s="1"/>
  <c r="C21"/>
  <c r="V20"/>
  <c r="S20"/>
  <c r="T20" s="1"/>
  <c r="U20" s="1"/>
  <c r="R20"/>
  <c r="G20"/>
  <c r="C20"/>
  <c r="V19"/>
  <c r="R19"/>
  <c r="K19"/>
  <c r="G19"/>
  <c r="C19"/>
  <c r="V18"/>
  <c r="S18"/>
  <c r="T18" s="1"/>
  <c r="U18" s="1"/>
  <c r="R18"/>
  <c r="L18"/>
  <c r="M18" s="1"/>
  <c r="N18" s="1"/>
  <c r="K18"/>
  <c r="G18"/>
  <c r="D18"/>
  <c r="E18" s="1"/>
  <c r="F18" s="1"/>
  <c r="C18"/>
  <c r="V17"/>
  <c r="R17"/>
  <c r="K17"/>
  <c r="G17"/>
  <c r="C17"/>
  <c r="V16"/>
  <c r="R16"/>
  <c r="L16"/>
  <c r="M16" s="1"/>
  <c r="N16" s="1"/>
  <c r="K16"/>
  <c r="G16"/>
  <c r="C16"/>
  <c r="V15"/>
  <c r="R15"/>
  <c r="K15"/>
  <c r="G15"/>
  <c r="C15"/>
  <c r="V14"/>
  <c r="S14"/>
  <c r="T14" s="1"/>
  <c r="U14" s="1"/>
  <c r="R14"/>
  <c r="L14"/>
  <c r="M14" s="1"/>
  <c r="N14" s="1"/>
  <c r="K14"/>
  <c r="G14"/>
  <c r="D14"/>
  <c r="E14" s="1"/>
  <c r="F14" s="1"/>
  <c r="C14"/>
  <c r="V13"/>
  <c r="R13"/>
  <c r="K13"/>
  <c r="G13"/>
  <c r="C13"/>
  <c r="V12"/>
  <c r="R12"/>
  <c r="L12"/>
  <c r="M12" s="1"/>
  <c r="N12" s="1"/>
  <c r="K12"/>
  <c r="G12"/>
  <c r="C12"/>
  <c r="V11"/>
  <c r="R11"/>
  <c r="K11"/>
  <c r="G11"/>
  <c r="C11"/>
  <c r="V10"/>
  <c r="S10"/>
  <c r="T10" s="1"/>
  <c r="U10" s="1"/>
  <c r="R10"/>
  <c r="L10"/>
  <c r="M10" s="1"/>
  <c r="N10" s="1"/>
  <c r="K10"/>
  <c r="G10"/>
  <c r="D10"/>
  <c r="E10" s="1"/>
  <c r="F10" s="1"/>
  <c r="C10"/>
  <c r="V9"/>
  <c r="R9"/>
  <c r="K9"/>
  <c r="G9"/>
  <c r="C9"/>
  <c r="V8"/>
  <c r="R8"/>
  <c r="K8"/>
  <c r="G8"/>
  <c r="C8"/>
  <c r="V7"/>
  <c r="R7"/>
  <c r="G7"/>
  <c r="C7"/>
  <c r="V6"/>
  <c r="S6"/>
  <c r="T6" s="1"/>
  <c r="U6" s="1"/>
  <c r="R6"/>
  <c r="G6"/>
  <c r="D6"/>
  <c r="E6" s="1"/>
  <c r="F6" s="1"/>
  <c r="C6"/>
  <c r="V5"/>
  <c r="R5"/>
  <c r="G5"/>
  <c r="C5"/>
  <c r="V4"/>
  <c r="R4"/>
  <c r="K4"/>
  <c r="G4"/>
  <c r="C4"/>
  <c r="R3"/>
  <c r="K3"/>
  <c r="C3"/>
  <c r="K68" i="1"/>
  <c r="K67"/>
  <c r="W34"/>
  <c r="W33"/>
  <c r="W32"/>
  <c r="T32"/>
  <c r="U32" s="1"/>
  <c r="V32" s="1"/>
  <c r="O66" s="1"/>
  <c r="S32"/>
  <c r="W31"/>
  <c r="S31"/>
  <c r="K31"/>
  <c r="W30"/>
  <c r="S30"/>
  <c r="K30"/>
  <c r="D30"/>
  <c r="E30" s="1"/>
  <c r="F30" s="1"/>
  <c r="W29"/>
  <c r="T29"/>
  <c r="U29" s="1"/>
  <c r="V29" s="1"/>
  <c r="S29"/>
  <c r="D29"/>
  <c r="E29" s="1"/>
  <c r="F29" s="1"/>
  <c r="W28"/>
  <c r="S28"/>
  <c r="G28"/>
  <c r="D28"/>
  <c r="E28" s="1"/>
  <c r="F28" s="1"/>
  <c r="W27"/>
  <c r="S27"/>
  <c r="G27"/>
  <c r="D27"/>
  <c r="E27" s="1"/>
  <c r="F27" s="1"/>
  <c r="W26"/>
  <c r="S26"/>
  <c r="D26"/>
  <c r="W25"/>
  <c r="T25"/>
  <c r="U25" s="1"/>
  <c r="V25" s="1"/>
  <c r="S25"/>
  <c r="K25"/>
  <c r="G25"/>
  <c r="F25"/>
  <c r="D25"/>
  <c r="E25" s="1"/>
  <c r="W24"/>
  <c r="S24"/>
  <c r="K24"/>
  <c r="F24"/>
  <c r="D24"/>
  <c r="E24" s="1"/>
  <c r="W23"/>
  <c r="T23"/>
  <c r="U23" s="1"/>
  <c r="V23" s="1"/>
  <c r="S23"/>
  <c r="K23"/>
  <c r="G23"/>
  <c r="D23"/>
  <c r="E23" s="1"/>
  <c r="F23" s="1"/>
  <c r="W22"/>
  <c r="S22"/>
  <c r="G22"/>
  <c r="D22"/>
  <c r="E22" s="1"/>
  <c r="F22" s="1"/>
  <c r="W21"/>
  <c r="S21"/>
  <c r="G21"/>
  <c r="D21"/>
  <c r="E21" s="1"/>
  <c r="F21" s="1"/>
  <c r="W20"/>
  <c r="T20"/>
  <c r="U20" s="1"/>
  <c r="V20" s="1"/>
  <c r="S20"/>
  <c r="G20"/>
  <c r="D20"/>
  <c r="E20" s="1"/>
  <c r="F20" s="1"/>
  <c r="W19"/>
  <c r="S19"/>
  <c r="K19"/>
  <c r="G19"/>
  <c r="D19"/>
  <c r="E19" s="1"/>
  <c r="F19" s="1"/>
  <c r="W18"/>
  <c r="T18"/>
  <c r="U18" s="1"/>
  <c r="V18" s="1"/>
  <c r="S18"/>
  <c r="L18"/>
  <c r="M18" s="1"/>
  <c r="O18" s="1"/>
  <c r="K18"/>
  <c r="G18"/>
  <c r="D18"/>
  <c r="E18" s="1"/>
  <c r="F18" s="1"/>
  <c r="W17"/>
  <c r="S17"/>
  <c r="K17"/>
  <c r="G17"/>
  <c r="D17"/>
  <c r="E17" s="1"/>
  <c r="F17" s="1"/>
  <c r="W16"/>
  <c r="S16"/>
  <c r="L16"/>
  <c r="M16" s="1"/>
  <c r="O16" s="1"/>
  <c r="K16"/>
  <c r="G16"/>
  <c r="D16"/>
  <c r="E16" s="1"/>
  <c r="F16" s="1"/>
  <c r="W15"/>
  <c r="S15"/>
  <c r="K15"/>
  <c r="G15"/>
  <c r="D15"/>
  <c r="E15" s="1"/>
  <c r="F15" s="1"/>
  <c r="W14"/>
  <c r="T14"/>
  <c r="U14" s="1"/>
  <c r="V14" s="1"/>
  <c r="S14"/>
  <c r="L14"/>
  <c r="M14" s="1"/>
  <c r="O14" s="1"/>
  <c r="K14"/>
  <c r="G14"/>
  <c r="D14"/>
  <c r="E14" s="1"/>
  <c r="F14" s="1"/>
  <c r="W13"/>
  <c r="S13"/>
  <c r="K13"/>
  <c r="G13"/>
  <c r="D13"/>
  <c r="E13" s="1"/>
  <c r="F13" s="1"/>
  <c r="W12"/>
  <c r="S12"/>
  <c r="L12"/>
  <c r="M12" s="1"/>
  <c r="O12" s="1"/>
  <c r="K12"/>
  <c r="G12"/>
  <c r="D12"/>
  <c r="E12" s="1"/>
  <c r="F12" s="1"/>
  <c r="W11"/>
  <c r="S11"/>
  <c r="K11"/>
  <c r="G11"/>
  <c r="D11"/>
  <c r="E11" s="1"/>
  <c r="F11" s="1"/>
  <c r="W10"/>
  <c r="T10"/>
  <c r="U10" s="1"/>
  <c r="V10" s="1"/>
  <c r="S10"/>
  <c r="L10"/>
  <c r="M10" s="1"/>
  <c r="O10" s="1"/>
  <c r="K10"/>
  <c r="G10"/>
  <c r="D10"/>
  <c r="E10" s="1"/>
  <c r="F10" s="1"/>
  <c r="W9"/>
  <c r="S9"/>
  <c r="K9"/>
  <c r="G9"/>
  <c r="D9"/>
  <c r="E9" s="1"/>
  <c r="F9" s="1"/>
  <c r="W8"/>
  <c r="S8"/>
  <c r="K8"/>
  <c r="G8"/>
  <c r="D8"/>
  <c r="E8" s="1"/>
  <c r="F8" s="1"/>
  <c r="W7"/>
  <c r="S7"/>
  <c r="G7"/>
  <c r="D7"/>
  <c r="E7" s="1"/>
  <c r="F7" s="1"/>
  <c r="F5"/>
  <c r="W6"/>
  <c r="T6"/>
  <c r="U6" s="1"/>
  <c r="V6" s="1"/>
  <c r="S6"/>
  <c r="G6"/>
  <c r="D6"/>
  <c r="E6" s="1"/>
  <c r="F6" s="1"/>
  <c r="W5"/>
  <c r="S5"/>
  <c r="G5"/>
  <c r="C5"/>
  <c r="W4"/>
  <c r="S4"/>
  <c r="L4"/>
  <c r="M4" s="1"/>
  <c r="O4" s="1"/>
  <c r="G4"/>
  <c r="C4"/>
  <c r="S3"/>
  <c r="C3"/>
  <c r="D15" i="2" l="1"/>
  <c r="E15" s="1"/>
  <c r="F15" s="1"/>
  <c r="E121"/>
  <c r="L11"/>
  <c r="M11" s="1"/>
  <c r="N11" s="1"/>
  <c r="T140"/>
  <c r="T142" s="1"/>
  <c r="E126"/>
  <c r="E128" s="1"/>
  <c r="E130" s="1"/>
  <c r="E132" s="1"/>
  <c r="E134" s="1"/>
  <c r="E136" s="1"/>
  <c r="E138" s="1"/>
  <c r="E140" s="1"/>
  <c r="E142" s="1"/>
  <c r="F142" s="1"/>
  <c r="I33" i="6"/>
  <c r="O11" i="3"/>
  <c r="P15" s="1"/>
  <c r="T123" i="2"/>
  <c r="U123" s="1"/>
  <c r="D58"/>
  <c r="T85"/>
  <c r="U85" s="1"/>
  <c r="G75" i="13"/>
  <c r="H75" s="1"/>
  <c r="G74"/>
  <c r="H74" s="1"/>
  <c r="G82"/>
  <c r="H82" s="1"/>
  <c r="G78"/>
  <c r="H78" s="1"/>
  <c r="G81"/>
  <c r="H81" s="1"/>
  <c r="G56"/>
  <c r="G79"/>
  <c r="H79" s="1"/>
  <c r="G55"/>
  <c r="G58"/>
  <c r="G57"/>
  <c r="H57" s="1"/>
  <c r="D145" i="1"/>
  <c r="E145" s="1"/>
  <c r="F145" s="1"/>
  <c r="D121"/>
  <c r="D113"/>
  <c r="E113" s="1"/>
  <c r="F113" s="1"/>
  <c r="D97"/>
  <c r="E97" s="1"/>
  <c r="F97" s="1"/>
  <c r="D89"/>
  <c r="E89" s="1"/>
  <c r="N150" i="2"/>
  <c r="L17"/>
  <c r="M17" s="1"/>
  <c r="N17" s="1"/>
  <c r="D62"/>
  <c r="D7"/>
  <c r="E7" s="1"/>
  <c r="F7" s="1"/>
  <c r="D28"/>
  <c r="E28" s="1"/>
  <c r="F28" s="1"/>
  <c r="D34"/>
  <c r="E34" s="1"/>
  <c r="F34" s="1"/>
  <c r="S61"/>
  <c r="T61" s="1"/>
  <c r="U61" s="1"/>
  <c r="T160" i="1"/>
  <c r="U160" s="1"/>
  <c r="V160" s="1"/>
  <c r="T152"/>
  <c r="T144"/>
  <c r="T136"/>
  <c r="U136" s="1"/>
  <c r="T155"/>
  <c r="U155" s="1"/>
  <c r="V155" s="1"/>
  <c r="D17" i="2"/>
  <c r="E17" s="1"/>
  <c r="F17" s="1"/>
  <c r="D30"/>
  <c r="E30" s="1"/>
  <c r="F30" s="1"/>
  <c r="L31"/>
  <c r="M31" s="1"/>
  <c r="N31" s="1"/>
  <c r="D36"/>
  <c r="E36" s="1"/>
  <c r="F36" s="1"/>
  <c r="E28" i="8"/>
  <c r="S57" i="2"/>
  <c r="T57" s="1"/>
  <c r="U57" s="1"/>
  <c r="T99" i="1"/>
  <c r="U99" s="1"/>
  <c r="V99" s="1"/>
  <c r="T91"/>
  <c r="U91" s="1"/>
  <c r="V91" s="1"/>
  <c r="T83"/>
  <c r="U83" s="1"/>
  <c r="T75"/>
  <c r="U75" s="1"/>
  <c r="V75" s="1"/>
  <c r="T144" i="2"/>
  <c r="T146" s="1"/>
  <c r="T148" s="1"/>
  <c r="T150" s="1"/>
  <c r="T152" s="1"/>
  <c r="T154" s="1"/>
  <c r="U154" s="1"/>
  <c r="N151" s="1"/>
  <c r="E123"/>
  <c r="F123" s="1"/>
  <c r="E10" i="8"/>
  <c r="Q17"/>
  <c r="T104" i="1"/>
  <c r="U104" s="1"/>
  <c r="V104" s="1"/>
  <c r="T96"/>
  <c r="U96" s="1"/>
  <c r="V96" s="1"/>
  <c r="T88"/>
  <c r="U88" s="1"/>
  <c r="V88" s="1"/>
  <c r="T80"/>
  <c r="U80" s="1"/>
  <c r="T72"/>
  <c r="U72" s="1"/>
  <c r="V72" s="1"/>
  <c r="T157"/>
  <c r="U157" s="1"/>
  <c r="V157" s="1"/>
  <c r="D149"/>
  <c r="E149" s="1"/>
  <c r="F149" s="1"/>
  <c r="D117"/>
  <c r="D109"/>
  <c r="E109" s="1"/>
  <c r="F109" s="1"/>
  <c r="D101"/>
  <c r="E101" s="1"/>
  <c r="F101" s="1"/>
  <c r="D93"/>
  <c r="E93" s="1"/>
  <c r="F93" s="1"/>
  <c r="D85"/>
  <c r="E85" s="1"/>
  <c r="F85" s="1"/>
  <c r="D77"/>
  <c r="E77" s="1"/>
  <c r="D69"/>
  <c r="E69" s="1"/>
  <c r="F69" s="1"/>
  <c r="T129"/>
  <c r="U129" s="1"/>
  <c r="V129" s="1"/>
  <c r="T121"/>
  <c r="U121" s="1"/>
  <c r="T113"/>
  <c r="U113" s="1"/>
  <c r="V113" s="1"/>
  <c r="T97"/>
  <c r="U97" s="1"/>
  <c r="V97" s="1"/>
  <c r="T89"/>
  <c r="U89" s="1"/>
  <c r="V89" s="1"/>
  <c r="M142"/>
  <c r="N142" s="1"/>
  <c r="O142" s="1"/>
  <c r="O36" i="3" s="1"/>
  <c r="P30" s="1"/>
  <c r="D12" i="2"/>
  <c r="E12" s="1"/>
  <c r="F12" s="1"/>
  <c r="D16"/>
  <c r="E16" s="1"/>
  <c r="F16" s="1"/>
  <c r="S41"/>
  <c r="M144" i="1"/>
  <c r="N144" s="1"/>
  <c r="O144" s="1"/>
  <c r="N39" i="3" s="1"/>
  <c r="Q6" i="8"/>
  <c r="D144" i="1"/>
  <c r="E144" s="1"/>
  <c r="F144" s="1"/>
  <c r="D136"/>
  <c r="D128"/>
  <c r="D112"/>
  <c r="E112" s="1"/>
  <c r="F112" s="1"/>
  <c r="D104"/>
  <c r="E104" s="1"/>
  <c r="D96"/>
  <c r="E96" s="1"/>
  <c r="F96" s="1"/>
  <c r="D88"/>
  <c r="E88" s="1"/>
  <c r="F88" s="1"/>
  <c r="D80"/>
  <c r="E80" s="1"/>
  <c r="D72"/>
  <c r="E72" s="1"/>
  <c r="F72" s="1"/>
  <c r="T124"/>
  <c r="U124" s="1"/>
  <c r="V124" s="1"/>
  <c r="T116"/>
  <c r="U116" s="1"/>
  <c r="V116" s="1"/>
  <c r="T108"/>
  <c r="U108" s="1"/>
  <c r="V108" s="1"/>
  <c r="T100"/>
  <c r="U100" s="1"/>
  <c r="V100" s="1"/>
  <c r="D73"/>
  <c r="E73" s="1"/>
  <c r="F73" s="1"/>
  <c r="T133"/>
  <c r="U133" s="1"/>
  <c r="V133" s="1"/>
  <c r="T125"/>
  <c r="U125" s="1"/>
  <c r="V125" s="1"/>
  <c r="T117"/>
  <c r="U117" s="1"/>
  <c r="V117" s="1"/>
  <c r="T101"/>
  <c r="U101" s="1"/>
  <c r="V101" s="1"/>
  <c r="T93"/>
  <c r="U93" s="1"/>
  <c r="V93" s="1"/>
  <c r="T85"/>
  <c r="S8" i="2"/>
  <c r="T8" s="1"/>
  <c r="U8" s="1"/>
  <c r="S12"/>
  <c r="T12" s="1"/>
  <c r="U12" s="1"/>
  <c r="S16"/>
  <c r="T16" s="1"/>
  <c r="U16" s="1"/>
  <c r="D31"/>
  <c r="E31" s="1"/>
  <c r="D37"/>
  <c r="E37" s="1"/>
  <c r="F37" s="1"/>
  <c r="D51"/>
  <c r="E51" s="1"/>
  <c r="F51" s="1"/>
  <c r="S67"/>
  <c r="D123" i="1"/>
  <c r="D115"/>
  <c r="E115" s="1"/>
  <c r="E117" s="1"/>
  <c r="D107"/>
  <c r="E107" s="1"/>
  <c r="F107" s="1"/>
  <c r="D91"/>
  <c r="D83"/>
  <c r="E83" s="1"/>
  <c r="F83" s="1"/>
  <c r="D75"/>
  <c r="E75" s="1"/>
  <c r="F75" s="1"/>
  <c r="T127"/>
  <c r="U127" s="1"/>
  <c r="V127" s="1"/>
  <c r="T111"/>
  <c r="U111" s="1"/>
  <c r="V111" s="1"/>
  <c r="T103"/>
  <c r="U103" s="1"/>
  <c r="V103" s="1"/>
  <c r="D24" i="2"/>
  <c r="E24" s="1"/>
  <c r="D64"/>
  <c r="D148" i="1"/>
  <c r="E148" s="1"/>
  <c r="F148" s="1"/>
  <c r="D140"/>
  <c r="D132"/>
  <c r="D124"/>
  <c r="E124" s="1"/>
  <c r="D100"/>
  <c r="E100" s="1"/>
  <c r="F100" s="1"/>
  <c r="D92"/>
  <c r="E92" s="1"/>
  <c r="F92" s="1"/>
  <c r="D76"/>
  <c r="E76" s="1"/>
  <c r="F76" s="1"/>
  <c r="T120"/>
  <c r="U120" s="1"/>
  <c r="V120" s="1"/>
  <c r="L4" i="2"/>
  <c r="M4" s="1"/>
  <c r="N4" s="1"/>
  <c r="S58"/>
  <c r="T58" s="1"/>
  <c r="U58" s="1"/>
  <c r="D150" i="1"/>
  <c r="E150" s="1"/>
  <c r="F150" s="1"/>
  <c r="D142"/>
  <c r="D134"/>
  <c r="D126"/>
  <c r="D110"/>
  <c r="E110" s="1"/>
  <c r="F110" s="1"/>
  <c r="D94"/>
  <c r="E94" s="1"/>
  <c r="F94" s="1"/>
  <c r="T130"/>
  <c r="U130" s="1"/>
  <c r="V130" s="1"/>
  <c r="T114"/>
  <c r="U114" s="1"/>
  <c r="V114" s="1"/>
  <c r="T106"/>
  <c r="U106" s="1"/>
  <c r="V106" s="1"/>
  <c r="T82"/>
  <c r="U82" s="1"/>
  <c r="V82" s="1"/>
  <c r="T74"/>
  <c r="U74" s="1"/>
  <c r="V74" s="1"/>
  <c r="T154"/>
  <c r="T146"/>
  <c r="T138"/>
  <c r="D44" i="2"/>
  <c r="E14" i="8"/>
  <c r="H14"/>
  <c r="D119" i="1"/>
  <c r="D103"/>
  <c r="E103" s="1"/>
  <c r="F103" s="1"/>
  <c r="D87"/>
  <c r="E87" s="1"/>
  <c r="F87" s="1"/>
  <c r="D79"/>
  <c r="D71"/>
  <c r="E71" s="1"/>
  <c r="F71" s="1"/>
  <c r="T131"/>
  <c r="U131" s="1"/>
  <c r="V131" s="1"/>
  <c r="T123"/>
  <c r="U123" s="1"/>
  <c r="V123" s="1"/>
  <c r="D68"/>
  <c r="E68" s="1"/>
  <c r="F68" s="1"/>
  <c r="T92"/>
  <c r="U92" s="1"/>
  <c r="V92" s="1"/>
  <c r="T76"/>
  <c r="U76" s="1"/>
  <c r="V76" s="1"/>
  <c r="T148"/>
  <c r="T140"/>
  <c r="D19" i="2"/>
  <c r="E19" s="1"/>
  <c r="F19" s="1"/>
  <c r="S9"/>
  <c r="T9" s="1"/>
  <c r="U9" s="1"/>
  <c r="L25"/>
  <c r="M25" s="1"/>
  <c r="N25" s="1"/>
  <c r="S26"/>
  <c r="T26" s="1"/>
  <c r="U26" s="1"/>
  <c r="S31"/>
  <c r="T31" s="1"/>
  <c r="U31" s="1"/>
  <c r="D33"/>
  <c r="D48"/>
  <c r="D146" i="1"/>
  <c r="E146" s="1"/>
  <c r="F146" s="1"/>
  <c r="D138"/>
  <c r="D130"/>
  <c r="D106"/>
  <c r="E106" s="1"/>
  <c r="F106" s="1"/>
  <c r="D98"/>
  <c r="E98" s="1"/>
  <c r="F98" s="1"/>
  <c r="D82"/>
  <c r="T134"/>
  <c r="U134" s="1"/>
  <c r="V134" s="1"/>
  <c r="T118"/>
  <c r="U118" s="1"/>
  <c r="V118" s="1"/>
  <c r="T110"/>
  <c r="U110" s="1"/>
  <c r="V110" s="1"/>
  <c r="T86"/>
  <c r="U86" s="1"/>
  <c r="V86" s="1"/>
  <c r="T78"/>
  <c r="U78" s="1"/>
  <c r="V78" s="1"/>
  <c r="T158"/>
  <c r="U158" s="1"/>
  <c r="V158" s="1"/>
  <c r="T150"/>
  <c r="T142"/>
  <c r="T95"/>
  <c r="U95" s="1"/>
  <c r="V95" s="1"/>
  <c r="T79"/>
  <c r="U79" s="1"/>
  <c r="V79" s="1"/>
  <c r="M141"/>
  <c r="N141" s="1"/>
  <c r="O141" s="1"/>
  <c r="R39" i="3" s="1"/>
  <c r="L24" i="1"/>
  <c r="M24" s="1"/>
  <c r="O24" s="1"/>
  <c r="E91"/>
  <c r="F91" s="1"/>
  <c r="T5"/>
  <c r="U5" s="1"/>
  <c r="V5" s="1"/>
  <c r="T15"/>
  <c r="U15" s="1"/>
  <c r="V15" s="1"/>
  <c r="T28"/>
  <c r="U28" s="1"/>
  <c r="V28" s="1"/>
  <c r="T9"/>
  <c r="U9" s="1"/>
  <c r="V9" s="1"/>
  <c r="L25"/>
  <c r="M25" s="1"/>
  <c r="O25" s="1"/>
  <c r="L19"/>
  <c r="M19" s="1"/>
  <c r="O19" s="1"/>
  <c r="T11"/>
  <c r="U11" s="1"/>
  <c r="V11" s="1"/>
  <c r="T12"/>
  <c r="U12" s="1"/>
  <c r="V12" s="1"/>
  <c r="T17"/>
  <c r="U17" s="1"/>
  <c r="V17" s="1"/>
  <c r="T24"/>
  <c r="U24" s="1"/>
  <c r="V24" s="1"/>
  <c r="L31"/>
  <c r="M31" s="1"/>
  <c r="O31" s="1"/>
  <c r="D5" i="2"/>
  <c r="E5" s="1"/>
  <c r="F5" s="1"/>
  <c r="S19"/>
  <c r="T19" s="1"/>
  <c r="U19" s="1"/>
  <c r="D42"/>
  <c r="E42" s="1"/>
  <c r="S53"/>
  <c r="E5" i="8"/>
  <c r="E7"/>
  <c r="E31"/>
  <c r="Q4"/>
  <c r="E20"/>
  <c r="E24"/>
  <c r="L13" i="1"/>
  <c r="M13" s="1"/>
  <c r="O13" s="1"/>
  <c r="T26"/>
  <c r="U26" s="1"/>
  <c r="V26" s="1"/>
  <c r="L9" i="2"/>
  <c r="M9" s="1"/>
  <c r="N9" s="1"/>
  <c r="K26" s="1"/>
  <c r="L13"/>
  <c r="M13" s="1"/>
  <c r="N13" s="1"/>
  <c r="D22"/>
  <c r="E22" s="1"/>
  <c r="F22" s="1"/>
  <c r="S27"/>
  <c r="T27" s="1"/>
  <c r="U27" s="1"/>
  <c r="E12" i="8"/>
  <c r="S7" i="2"/>
  <c r="T7" s="1"/>
  <c r="U7" s="1"/>
  <c r="D40"/>
  <c r="E40" s="1"/>
  <c r="F40" s="1"/>
  <c r="D56"/>
  <c r="E56" s="1"/>
  <c r="Q19" i="8"/>
  <c r="D5" i="1"/>
  <c r="E5" s="1"/>
  <c r="L9"/>
  <c r="M9" s="1"/>
  <c r="O9" s="1"/>
  <c r="T16"/>
  <c r="U16" s="1"/>
  <c r="V16" s="1"/>
  <c r="L68"/>
  <c r="M68" s="1"/>
  <c r="O68" s="1"/>
  <c r="S11" i="2"/>
  <c r="T11" s="1"/>
  <c r="U11" s="1"/>
  <c r="D13"/>
  <c r="E13" s="1"/>
  <c r="F13" s="1"/>
  <c r="D20"/>
  <c r="E20" s="1"/>
  <c r="F20" s="1"/>
  <c r="D27"/>
  <c r="E27" s="1"/>
  <c r="F27" s="1"/>
  <c r="S36"/>
  <c r="T36" s="1"/>
  <c r="U36" s="1"/>
  <c r="D60"/>
  <c r="E22" i="8"/>
  <c r="L15" i="1"/>
  <c r="M15" s="1"/>
  <c r="O15" s="1"/>
  <c r="T22"/>
  <c r="U22" s="1"/>
  <c r="V22" s="1"/>
  <c r="T27"/>
  <c r="U27" s="1"/>
  <c r="V27" s="1"/>
  <c r="S5" i="2"/>
  <c r="T5" s="1"/>
  <c r="U5" s="1"/>
  <c r="S21"/>
  <c r="T21" s="1"/>
  <c r="U21" s="1"/>
  <c r="S24"/>
  <c r="T24" s="1"/>
  <c r="U24" s="1"/>
  <c r="S28"/>
  <c r="T28" s="1"/>
  <c r="U28" s="1"/>
  <c r="D50"/>
  <c r="L68"/>
  <c r="M68" s="1"/>
  <c r="N68" s="1"/>
  <c r="E3" i="8"/>
  <c r="E16"/>
  <c r="H9" i="1"/>
  <c r="D8" i="2"/>
  <c r="E8" s="1"/>
  <c r="F8" s="1"/>
  <c r="S15"/>
  <c r="T15" s="1"/>
  <c r="U15" s="1"/>
  <c r="D53"/>
  <c r="E53" s="1"/>
  <c r="F53" s="1"/>
  <c r="T19" i="1"/>
  <c r="U19" s="1"/>
  <c r="V19" s="1"/>
  <c r="T30"/>
  <c r="U30" s="1"/>
  <c r="V30" s="1"/>
  <c r="D11" i="2"/>
  <c r="E11" s="1"/>
  <c r="F11" s="1"/>
  <c r="S22"/>
  <c r="T22" s="1"/>
  <c r="U22" s="1"/>
  <c r="S43"/>
  <c r="S47"/>
  <c r="S54"/>
  <c r="T54" s="1"/>
  <c r="U54" s="1"/>
  <c r="S69"/>
  <c r="Q8" i="8"/>
  <c r="E26"/>
  <c r="T8" i="1"/>
  <c r="U8" s="1"/>
  <c r="V8" s="1"/>
  <c r="L11"/>
  <c r="M11" s="1"/>
  <c r="O11" s="1"/>
  <c r="H13"/>
  <c r="T31"/>
  <c r="U31" s="1"/>
  <c r="V31" s="1"/>
  <c r="G50" i="13" s="1"/>
  <c r="H50" s="1"/>
  <c r="D4" i="2"/>
  <c r="E4" s="1"/>
  <c r="F4" s="1"/>
  <c r="L19"/>
  <c r="M19" s="1"/>
  <c r="N19" s="1"/>
  <c r="S34"/>
  <c r="T34" s="1"/>
  <c r="U34" s="1"/>
  <c r="S51"/>
  <c r="S63"/>
  <c r="T63" s="1"/>
  <c r="T65" s="1"/>
  <c r="T67" s="1"/>
  <c r="T69" s="1"/>
  <c r="U69" s="1"/>
  <c r="L15"/>
  <c r="M15" s="1"/>
  <c r="N15" s="1"/>
  <c r="S30"/>
  <c r="T30" s="1"/>
  <c r="U30" s="1"/>
  <c r="S39"/>
  <c r="T39" s="1"/>
  <c r="Q11" i="8"/>
  <c r="Q13"/>
  <c r="Q15"/>
  <c r="E18"/>
  <c r="S30" i="6"/>
  <c r="T4" i="1"/>
  <c r="U4" s="1"/>
  <c r="V4" s="1"/>
  <c r="S4" i="2"/>
  <c r="T4" s="1"/>
  <c r="U4" s="1"/>
  <c r="D26"/>
  <c r="S37"/>
  <c r="T37" s="1"/>
  <c r="U37" s="1"/>
  <c r="D55"/>
  <c r="E55" s="1"/>
  <c r="F55" s="1"/>
  <c r="I2" i="8"/>
  <c r="S13" i="2"/>
  <c r="T13" s="1"/>
  <c r="U13" s="1"/>
  <c r="S17"/>
  <c r="T17" s="1"/>
  <c r="U17" s="1"/>
  <c r="S33"/>
  <c r="T33" s="1"/>
  <c r="U33" s="1"/>
  <c r="D39"/>
  <c r="E39" s="1"/>
  <c r="F39" s="1"/>
  <c r="D66"/>
  <c r="L53" i="5"/>
  <c r="J99"/>
  <c r="H20" i="1"/>
  <c r="L105" i="5"/>
  <c r="E44" i="2"/>
  <c r="E46" s="1"/>
  <c r="E48" s="1"/>
  <c r="E50" s="1"/>
  <c r="F50" s="1"/>
  <c r="L100" i="5"/>
  <c r="P105" s="1"/>
  <c r="E58" i="2"/>
  <c r="H20"/>
  <c r="F12" i="4"/>
  <c r="K98"/>
  <c r="J99" s="1"/>
  <c r="G15" i="5"/>
  <c r="E33" i="2"/>
  <c r="F33" s="1"/>
  <c r="L17" i="1"/>
  <c r="M17" s="1"/>
  <c r="O17" s="1"/>
  <c r="N71" i="5"/>
  <c r="N105"/>
  <c r="E26" i="1"/>
  <c r="F26" s="1"/>
  <c r="F116" i="4"/>
  <c r="T7" i="1"/>
  <c r="U7" s="1"/>
  <c r="V7" s="1"/>
  <c r="T21"/>
  <c r="U21" s="1"/>
  <c r="V21" s="1"/>
  <c r="F118" i="4"/>
  <c r="F120" s="1"/>
  <c r="F122" s="1"/>
  <c r="G122" s="1"/>
  <c r="N65" i="5"/>
  <c r="N89"/>
  <c r="G128"/>
  <c r="H128" s="1"/>
  <c r="J137" s="1"/>
  <c r="J45" i="4"/>
  <c r="G18" i="5"/>
  <c r="J92" i="4"/>
  <c r="D4" i="1"/>
  <c r="E4" s="1"/>
  <c r="F4" s="1"/>
  <c r="H21" s="1"/>
  <c r="T13"/>
  <c r="U13" s="1"/>
  <c r="V13" s="1"/>
  <c r="D9" i="2"/>
  <c r="E9" s="1"/>
  <c r="F9" s="1"/>
  <c r="N83" i="5"/>
  <c r="N95"/>
  <c r="G4" i="4"/>
  <c r="J4" s="1"/>
  <c r="G35"/>
  <c r="J35" s="1"/>
  <c r="G36"/>
  <c r="J36" s="1"/>
  <c r="H12" i="5"/>
  <c r="H19"/>
  <c r="H21"/>
  <c r="L21" s="1"/>
  <c r="H23"/>
  <c r="L23" s="1"/>
  <c r="H28"/>
  <c r="H33"/>
  <c r="L33" s="1"/>
  <c r="H35"/>
  <c r="L35" s="1"/>
  <c r="H37"/>
  <c r="L37" s="1"/>
  <c r="E9" i="8"/>
  <c r="G5" i="4"/>
  <c r="J5" s="1"/>
  <c r="G19"/>
  <c r="J19" s="1"/>
  <c r="G21"/>
  <c r="G26"/>
  <c r="J26" s="1"/>
  <c r="E78"/>
  <c r="F78" s="1"/>
  <c r="G78" s="1"/>
  <c r="J78" s="1"/>
  <c r="H9" i="5"/>
  <c r="L9" s="1"/>
  <c r="H26"/>
  <c r="L26" s="1"/>
  <c r="H27"/>
  <c r="L27" s="1"/>
  <c r="H29"/>
  <c r="H31"/>
  <c r="H32"/>
  <c r="G20" i="4"/>
  <c r="J20" s="1"/>
  <c r="G38"/>
  <c r="J38" s="1"/>
  <c r="G39"/>
  <c r="J39" s="1"/>
  <c r="H5" i="5"/>
  <c r="H8"/>
  <c r="F10"/>
  <c r="G10" s="1"/>
  <c r="H10" s="1"/>
  <c r="L10" s="1"/>
  <c r="S55" i="2"/>
  <c r="T55" s="1"/>
  <c r="U55" s="1"/>
  <c r="S59"/>
  <c r="T59" s="1"/>
  <c r="U59" s="1"/>
  <c r="G15" i="4"/>
  <c r="J15" s="1"/>
  <c r="H6" i="5"/>
  <c r="H51"/>
  <c r="L51" s="1"/>
  <c r="G2" i="4"/>
  <c r="G16"/>
  <c r="J16" s="1"/>
  <c r="G32"/>
  <c r="J32" s="1"/>
  <c r="G41"/>
  <c r="J41" s="1"/>
  <c r="G42"/>
  <c r="J42" s="1"/>
  <c r="G43"/>
  <c r="J43" s="1"/>
  <c r="E61"/>
  <c r="F61" s="1"/>
  <c r="G61" s="1"/>
  <c r="J61" s="1"/>
  <c r="H15" i="5"/>
  <c r="H50"/>
  <c r="N50" s="1"/>
  <c r="G7" i="4"/>
  <c r="J7" s="1"/>
  <c r="K10" s="1"/>
  <c r="G12"/>
  <c r="J12" s="1"/>
  <c r="E15"/>
  <c r="F15" s="1"/>
  <c r="G23"/>
  <c r="G33"/>
  <c r="H48" i="5"/>
  <c r="N48" s="1"/>
  <c r="L49" s="1"/>
  <c r="H9" i="8"/>
  <c r="Q10"/>
  <c r="G29" i="4"/>
  <c r="J29" s="1"/>
  <c r="H18" i="5"/>
  <c r="H42"/>
  <c r="H45"/>
  <c r="L45" s="1"/>
  <c r="H47"/>
  <c r="L47" s="1"/>
  <c r="G24" i="4"/>
  <c r="H38" i="5"/>
  <c r="H39"/>
  <c r="H41"/>
  <c r="I151" i="2" l="1"/>
  <c r="K151" s="1"/>
  <c r="P22" i="3"/>
  <c r="O145" i="1"/>
  <c r="K65"/>
  <c r="U85"/>
  <c r="V85" s="1"/>
  <c r="P101" s="1"/>
  <c r="E82"/>
  <c r="F82" s="1"/>
  <c r="E79"/>
  <c r="F79" s="1"/>
  <c r="H100" s="1"/>
  <c r="K99" s="1"/>
  <c r="U138"/>
  <c r="H9" i="2"/>
  <c r="N20"/>
  <c r="G32" i="8"/>
  <c r="H5" i="2"/>
  <c r="E60"/>
  <c r="E62" s="1"/>
  <c r="E64" s="1"/>
  <c r="E66" s="1"/>
  <c r="F66" s="1"/>
  <c r="U140" i="1"/>
  <c r="U142" s="1"/>
  <c r="U144" s="1"/>
  <c r="U146" s="1"/>
  <c r="U148" s="1"/>
  <c r="U150" s="1"/>
  <c r="U152" s="1"/>
  <c r="U154" s="1"/>
  <c r="V154" s="1"/>
  <c r="P150" s="1"/>
  <c r="E26" i="2"/>
  <c r="F26" s="1"/>
  <c r="I28" s="1"/>
  <c r="T41"/>
  <c r="T43" s="1"/>
  <c r="T45" s="1"/>
  <c r="T47" s="1"/>
  <c r="T49" s="1"/>
  <c r="T51" s="1"/>
  <c r="T53" s="1"/>
  <c r="U53" s="1"/>
  <c r="L18" i="8"/>
  <c r="S21" i="6" s="1"/>
  <c r="H13" i="2"/>
  <c r="K26" i="1"/>
  <c r="G14" i="8"/>
  <c r="G9" s="1"/>
  <c r="M20" i="2"/>
  <c r="E119" i="1"/>
  <c r="E121" s="1"/>
  <c r="E123" s="1"/>
  <c r="F123" s="1"/>
  <c r="H150" s="1"/>
  <c r="E126"/>
  <c r="E128" s="1"/>
  <c r="E130" s="1"/>
  <c r="E132" s="1"/>
  <c r="E134" s="1"/>
  <c r="E136" s="1"/>
  <c r="E138" s="1"/>
  <c r="E140" s="1"/>
  <c r="E142" s="1"/>
  <c r="F142" s="1"/>
  <c r="N28" i="2"/>
  <c r="M28" s="1"/>
  <c r="O20" i="1"/>
  <c r="I28"/>
  <c r="J28" s="1"/>
  <c r="M20"/>
  <c r="W19" i="2"/>
  <c r="S15" i="8"/>
  <c r="S10" s="1"/>
  <c r="H6" i="2"/>
  <c r="X19" i="1"/>
  <c r="O28"/>
  <c r="M28" s="1"/>
  <c r="J122" i="4"/>
  <c r="K124"/>
  <c r="N38" i="5"/>
  <c r="I44" i="4"/>
  <c r="J2"/>
  <c r="K1"/>
  <c r="K43"/>
  <c r="J51" i="5"/>
  <c r="J1"/>
  <c r="L5"/>
  <c r="N1"/>
  <c r="K91" i="4"/>
  <c r="J33"/>
  <c r="L41" i="5"/>
  <c r="N43" s="1"/>
  <c r="J98"/>
  <c r="H5" i="1"/>
  <c r="H6" s="1"/>
  <c r="J24" i="4"/>
  <c r="I15" i="8"/>
  <c r="G18"/>
  <c r="E21" i="6" s="1"/>
  <c r="N24" i="5"/>
  <c r="N55"/>
  <c r="N137"/>
  <c r="K92" i="4"/>
  <c r="G151" i="1" l="1"/>
  <c r="W161"/>
  <c r="M21" i="2"/>
  <c r="K149" i="1"/>
  <c r="G1" i="2"/>
  <c r="K27"/>
  <c r="N66"/>
  <c r="O1"/>
  <c r="I66"/>
  <c r="M21" i="1"/>
  <c r="I14" i="8"/>
  <c r="K27" i="1"/>
  <c r="H31" i="6"/>
  <c r="G31"/>
  <c r="U31"/>
  <c r="L31"/>
  <c r="N2" i="5"/>
  <c r="O51"/>
  <c r="J28" i="2"/>
  <c r="I30" i="7"/>
  <c r="L1" i="4"/>
  <c r="I18" i="8"/>
  <c r="K65" i="2" l="1"/>
  <c r="K1"/>
  <c r="J6"/>
  <c r="J6" i="1"/>
  <c r="J33" i="6"/>
  <c r="G39" i="13" l="1"/>
  <c r="G21"/>
  <c r="H21" s="1"/>
  <c r="G29"/>
  <c r="G18"/>
  <c r="H18" s="1"/>
  <c r="G38"/>
  <c r="G46"/>
  <c r="H46" s="1"/>
  <c r="G28"/>
  <c r="G16"/>
  <c r="H16" s="1"/>
  <c r="G37"/>
  <c r="G45"/>
  <c r="G27"/>
  <c r="G15"/>
  <c r="H15" s="1"/>
  <c r="G36"/>
  <c r="G44"/>
  <c r="G26"/>
  <c r="G13"/>
  <c r="H13" s="1"/>
  <c r="G35"/>
  <c r="G43"/>
  <c r="G25"/>
  <c r="G33"/>
  <c r="H33" s="1"/>
  <c r="G34"/>
  <c r="G42"/>
  <c r="G24"/>
  <c r="G32"/>
  <c r="H32" s="1"/>
  <c r="G41"/>
  <c r="G23"/>
  <c r="G31"/>
  <c r="G12"/>
  <c r="G40"/>
  <c r="G22"/>
  <c r="G30"/>
  <c r="H30" s="1"/>
  <c r="G19"/>
  <c r="H19" s="1"/>
</calcChain>
</file>

<file path=xl/comments1.xml><?xml version="1.0" encoding="utf-8"?>
<comments xmlns="http://schemas.openxmlformats.org/spreadsheetml/2006/main">
  <authors>
    <author>Аня</author>
  </authors>
  <commentLis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Rp87940 - Rp87926</t>
        </r>
      </text>
    </comment>
    <comment ref="I33" authorId="0">
      <text>
        <r>
          <rPr>
            <b/>
            <sz val="9"/>
            <color indexed="81"/>
            <rFont val="Tahoma"/>
            <family val="2"/>
            <charset val="204"/>
          </rPr>
          <t>перемычка 0241+81,3 с 1го на 2й</t>
        </r>
      </text>
    </comment>
    <comment ref="J33" authorId="0">
      <text>
        <r>
          <rPr>
            <b/>
            <sz val="9"/>
            <color indexed="81"/>
            <rFont val="Tahoma"/>
            <family val="2"/>
            <charset val="204"/>
          </rPr>
          <t>невязка по всей выноске</t>
        </r>
      </text>
    </comment>
  </commentList>
</comments>
</file>

<file path=xl/sharedStrings.xml><?xml version="1.0" encoding="utf-8"?>
<sst xmlns="http://schemas.openxmlformats.org/spreadsheetml/2006/main" count="29279" uniqueCount="3526">
  <si>
    <t>1й</t>
  </si>
  <si>
    <t>2й</t>
  </si>
  <si>
    <t>0241+81,3</t>
  </si>
  <si>
    <t>0241+81,3 1й путь</t>
  </si>
  <si>
    <t>0241+63,3</t>
  </si>
  <si>
    <t>0241+81,3 2й путь</t>
  </si>
  <si>
    <t>0241+41,3</t>
  </si>
  <si>
    <t>0241+21,3</t>
  </si>
  <si>
    <t>0241+00</t>
  </si>
  <si>
    <t>1 инфосос снизу</t>
  </si>
  <si>
    <t>0240+81,7</t>
  </si>
  <si>
    <t>0239+00 1</t>
  </si>
  <si>
    <t>0240+81,5</t>
  </si>
  <si>
    <t>0240+62,9</t>
  </si>
  <si>
    <t>0239+50</t>
  </si>
  <si>
    <t>0240+42,9</t>
  </si>
  <si>
    <t>0240+25,1</t>
  </si>
  <si>
    <t>0240+00,6</t>
  </si>
  <si>
    <t>0240+80</t>
  </si>
  <si>
    <t>0240+00,7</t>
  </si>
  <si>
    <t>0239+85,4</t>
  </si>
  <si>
    <t>0239+75,1</t>
  </si>
  <si>
    <t>0239+65</t>
  </si>
  <si>
    <t>0239+00</t>
  </si>
  <si>
    <t>0238+70,4</t>
  </si>
  <si>
    <t>0238+70</t>
  </si>
  <si>
    <t>0238+50</t>
  </si>
  <si>
    <t>1й инфосос снизу</t>
  </si>
  <si>
    <t>болт</t>
  </si>
  <si>
    <t>2й инфосос снизу</t>
  </si>
  <si>
    <t>0238+00</t>
  </si>
  <si>
    <t>0239+00 2й путь</t>
  </si>
  <si>
    <t>0237+80,4</t>
  </si>
  <si>
    <t>с 1го на 2 через И</t>
  </si>
  <si>
    <t>0237+60</t>
  </si>
  <si>
    <t>0237+42,8</t>
  </si>
  <si>
    <t>0237+42,2</t>
  </si>
  <si>
    <t>0237+14,7</t>
  </si>
  <si>
    <t>0237+00 2й путь</t>
  </si>
  <si>
    <t>0237+21,4</t>
  </si>
  <si>
    <t>0237+14,7 1й путь</t>
  </si>
  <si>
    <t>0237+00</t>
  </si>
  <si>
    <t>0236+64,7</t>
  </si>
  <si>
    <t>0237+83,6</t>
  </si>
  <si>
    <t>0236+44,7</t>
  </si>
  <si>
    <t>0236+63,6</t>
  </si>
  <si>
    <t>0236+24,7</t>
  </si>
  <si>
    <t>0236+43,6</t>
  </si>
  <si>
    <t>0236+04,7</t>
  </si>
  <si>
    <t>0236+23,9</t>
  </si>
  <si>
    <t/>
  </si>
  <si>
    <t>0235+84,7</t>
  </si>
  <si>
    <t>0235+64,7</t>
  </si>
  <si>
    <t>болт1</t>
  </si>
  <si>
    <t>болт 2</t>
  </si>
  <si>
    <t>болт 3</t>
  </si>
  <si>
    <t>болт3</t>
  </si>
  <si>
    <t>болт 4</t>
  </si>
  <si>
    <t>болт4</t>
  </si>
  <si>
    <t>болт 5</t>
  </si>
  <si>
    <t>0232+99,2</t>
  </si>
  <si>
    <t>0232+79,2</t>
  </si>
  <si>
    <t>болт 6</t>
  </si>
  <si>
    <t>0232+61,3</t>
  </si>
  <si>
    <t>0232+57</t>
  </si>
  <si>
    <t>0232+37</t>
  </si>
  <si>
    <t>0232+17</t>
  </si>
  <si>
    <t>0232+00</t>
  </si>
  <si>
    <t>0231+77</t>
  </si>
  <si>
    <t>231+66</t>
  </si>
  <si>
    <t>0231+37,0</t>
  </si>
  <si>
    <t>болт 1</t>
  </si>
  <si>
    <t>229+61,8</t>
  </si>
  <si>
    <t>229+61,8 2й путь</t>
  </si>
  <si>
    <t>229+61,8 1й путь</t>
  </si>
  <si>
    <t>0232+57,0</t>
  </si>
  <si>
    <t>Ведомость превышений</t>
  </si>
  <si>
    <t>ПЧ-1</t>
  </si>
  <si>
    <t>перегон</t>
  </si>
  <si>
    <t>I путь</t>
  </si>
  <si>
    <t>II путь</t>
  </si>
  <si>
    <t xml:space="preserve">I Путь </t>
  </si>
  <si>
    <t xml:space="preserve">II Путь </t>
  </si>
  <si>
    <t>N п/п</t>
  </si>
  <si>
    <t>Пикетаж</t>
  </si>
  <si>
    <t>h, м</t>
  </si>
  <si>
    <t>Кол-во штативов</t>
  </si>
  <si>
    <t>0265+00</t>
  </si>
  <si>
    <t>0265+00,9</t>
  </si>
  <si>
    <t>0264+79,7</t>
  </si>
  <si>
    <t>0264+59,5</t>
  </si>
  <si>
    <t>0264+67,3</t>
  </si>
  <si>
    <t>0264+39,5</t>
  </si>
  <si>
    <t>0264+58,8</t>
  </si>
  <si>
    <t>0264+19,3</t>
  </si>
  <si>
    <t>0264+38,8</t>
  </si>
  <si>
    <t>0263+28,8</t>
  </si>
  <si>
    <t>0264+22,8</t>
  </si>
  <si>
    <t>0262+49,9</t>
  </si>
  <si>
    <t>0264+18,8</t>
  </si>
  <si>
    <t>0262+00</t>
  </si>
  <si>
    <t>0261+60,8</t>
  </si>
  <si>
    <t>0263+00</t>
  </si>
  <si>
    <t>0261+25</t>
  </si>
  <si>
    <t>0262+50</t>
  </si>
  <si>
    <t>0261+06,8</t>
  </si>
  <si>
    <t>0260+85</t>
  </si>
  <si>
    <t>0261+60</t>
  </si>
  <si>
    <t>0260+65</t>
  </si>
  <si>
    <t>0261+25,2</t>
  </si>
  <si>
    <t>0260+45</t>
  </si>
  <si>
    <t>0261+05,2</t>
  </si>
  <si>
    <t>0260+00</t>
  </si>
  <si>
    <t>0261+00</t>
  </si>
  <si>
    <t>0259+61,1</t>
  </si>
  <si>
    <t>0260+84,2</t>
  </si>
  <si>
    <t>0259+41,5</t>
  </si>
  <si>
    <t>0260+74,2</t>
  </si>
  <si>
    <t>0259+22,3</t>
  </si>
  <si>
    <t>0260+64,4</t>
  </si>
  <si>
    <t>0259+00</t>
  </si>
  <si>
    <t>0260+44,4</t>
  </si>
  <si>
    <t>0258+82,4</t>
  </si>
  <si>
    <t>0258+61,6</t>
  </si>
  <si>
    <t>0259+82,1</t>
  </si>
  <si>
    <t>0258+41,1</t>
  </si>
  <si>
    <t>0259+72,1</t>
  </si>
  <si>
    <t xml:space="preserve">Ст. Филатов Луг </t>
  </si>
  <si>
    <t>0258+21,6</t>
  </si>
  <si>
    <t>0259+60,4</t>
  </si>
  <si>
    <t>0258+00</t>
  </si>
  <si>
    <t>0259+40,8</t>
  </si>
  <si>
    <t>0259+21</t>
  </si>
  <si>
    <t>0257+80,8</t>
  </si>
  <si>
    <t>0258+99,4</t>
  </si>
  <si>
    <t>0257+60,7</t>
  </si>
  <si>
    <t>0258+81,8</t>
  </si>
  <si>
    <t>0257+40,7</t>
  </si>
  <si>
    <t>0258+61,1</t>
  </si>
  <si>
    <t>0257+20,7</t>
  </si>
  <si>
    <t>0258+40,7</t>
  </si>
  <si>
    <t>0257+00</t>
  </si>
  <si>
    <t>0258+21,3</t>
  </si>
  <si>
    <t>0256+50</t>
  </si>
  <si>
    <t>0257+99,8</t>
  </si>
  <si>
    <t>0256+18,1</t>
  </si>
  <si>
    <t>0257+80,7</t>
  </si>
  <si>
    <t>0256+00</t>
  </si>
  <si>
    <t>0255+78,1</t>
  </si>
  <si>
    <t>0255+58,1</t>
  </si>
  <si>
    <t>0255+38,1</t>
  </si>
  <si>
    <t>0255+18,1</t>
  </si>
  <si>
    <t>0255+00</t>
  </si>
  <si>
    <t>0254+78,1</t>
  </si>
  <si>
    <t>0254+58,1</t>
  </si>
  <si>
    <t>0254+38,1</t>
  </si>
  <si>
    <t>0254+18,1</t>
  </si>
  <si>
    <t>0254+00</t>
  </si>
  <si>
    <t>0253+78,1</t>
  </si>
  <si>
    <t>0255+18,2</t>
  </si>
  <si>
    <t>0253+58,1</t>
  </si>
  <si>
    <t>0255+00,1</t>
  </si>
  <si>
    <t>0253+40,1</t>
  </si>
  <si>
    <t>0254+78,3</t>
  </si>
  <si>
    <t>0253+22,6</t>
  </si>
  <si>
    <t>0254+58,3</t>
  </si>
  <si>
    <t>0253+00</t>
  </si>
  <si>
    <t>0254+38,3</t>
  </si>
  <si>
    <t>0252+78,1</t>
  </si>
  <si>
    <t>0254+18,3</t>
  </si>
  <si>
    <t>0252+58,1</t>
  </si>
  <si>
    <t>0254+00,3</t>
  </si>
  <si>
    <t>0252+38,1</t>
  </si>
  <si>
    <t>0253+77,6</t>
  </si>
  <si>
    <t>0252+18,1</t>
  </si>
  <si>
    <t>0253+57,6</t>
  </si>
  <si>
    <t>0252+00</t>
  </si>
  <si>
    <t>0253+39,6</t>
  </si>
  <si>
    <t>0251+78,1</t>
  </si>
  <si>
    <t>0253+22,1</t>
  </si>
  <si>
    <t>0251+58,1</t>
  </si>
  <si>
    <t>0252+99,6</t>
  </si>
  <si>
    <t>0251+38,1</t>
  </si>
  <si>
    <t>0252+77,7</t>
  </si>
  <si>
    <t>0251+18,1</t>
  </si>
  <si>
    <t>0252+57,7</t>
  </si>
  <si>
    <t>0251+00</t>
  </si>
  <si>
    <t>0252+37,8</t>
  </si>
  <si>
    <t>0252+17,8</t>
  </si>
  <si>
    <t>0250+78,1</t>
  </si>
  <si>
    <t>0251+99,7</t>
  </si>
  <si>
    <t>0250+58,1</t>
  </si>
  <si>
    <t>0251+77,9</t>
  </si>
  <si>
    <t>0250+38,1</t>
  </si>
  <si>
    <t>0251+57,9</t>
  </si>
  <si>
    <t>0250+19,6</t>
  </si>
  <si>
    <t>0251+37,9</t>
  </si>
  <si>
    <t>0250+00</t>
  </si>
  <si>
    <t>0251+17,9</t>
  </si>
  <si>
    <t>0249+81,6</t>
  </si>
  <si>
    <t>0250+99,9</t>
  </si>
  <si>
    <t>0249+64,6</t>
  </si>
  <si>
    <t>0250+78</t>
  </si>
  <si>
    <t>0249+44,1</t>
  </si>
  <si>
    <t>0249+00</t>
  </si>
  <si>
    <t>0250+58</t>
  </si>
  <si>
    <t>0248+84,2</t>
  </si>
  <si>
    <t>0250+38</t>
  </si>
  <si>
    <t>0248+64,2</t>
  </si>
  <si>
    <t>0248+44,2</t>
  </si>
  <si>
    <t>0248+24,2</t>
  </si>
  <si>
    <t>0248+00</t>
  </si>
  <si>
    <t>0247+64,2</t>
  </si>
  <si>
    <t>0247+44,2</t>
  </si>
  <si>
    <t>0247+24,2</t>
  </si>
  <si>
    <t>0247+00</t>
  </si>
  <si>
    <t>0248+44,1</t>
  </si>
  <si>
    <t>0246+84,2</t>
  </si>
  <si>
    <t>0248+24,1</t>
  </si>
  <si>
    <t>0246+64,2</t>
  </si>
  <si>
    <t>0247+99,9</t>
  </si>
  <si>
    <t>0246+44,2</t>
  </si>
  <si>
    <t>0247+64</t>
  </si>
  <si>
    <t>0246+24,2</t>
  </si>
  <si>
    <t>0247+44</t>
  </si>
  <si>
    <t>0246+00</t>
  </si>
  <si>
    <t>0247+24</t>
  </si>
  <si>
    <t>0242+00,3</t>
  </si>
  <si>
    <t>0246+100</t>
  </si>
  <si>
    <t>0246+84,5</t>
  </si>
  <si>
    <t>Сумма</t>
  </si>
  <si>
    <t>0246+64,5</t>
  </si>
  <si>
    <t>0246+44,5</t>
  </si>
  <si>
    <t>0246+00,2</t>
  </si>
  <si>
    <t>0245+80,5</t>
  </si>
  <si>
    <t>0245+60</t>
  </si>
  <si>
    <t>0245+40,8</t>
  </si>
  <si>
    <t>0245+00</t>
  </si>
  <si>
    <t>0244+84,2</t>
  </si>
  <si>
    <t>0244+00</t>
  </si>
  <si>
    <t>0244+50</t>
  </si>
  <si>
    <t>0243+00</t>
  </si>
  <si>
    <t>0242+82,0</t>
  </si>
  <si>
    <t>0242+62</t>
  </si>
  <si>
    <t>Выполнил инженер ОГ                                                         Сурков А.В.</t>
  </si>
  <si>
    <t>Электронный полевой журнал сдал</t>
  </si>
  <si>
    <t>Электронный полевой журнал принял</t>
  </si>
  <si>
    <t>Прокшино</t>
  </si>
  <si>
    <t>265+00,9</t>
  </si>
  <si>
    <t>Филатов Луг</t>
  </si>
  <si>
    <t>болт2</t>
  </si>
  <si>
    <t>0264+79,9</t>
  </si>
  <si>
    <t>Rp 87940</t>
  </si>
  <si>
    <t>в</t>
  </si>
  <si>
    <t>н</t>
  </si>
  <si>
    <t>Rp 87926</t>
  </si>
  <si>
    <t>1 болт</t>
  </si>
  <si>
    <t>2 болт</t>
  </si>
  <si>
    <t>мост стремный</t>
  </si>
  <si>
    <t>1 болт сверху</t>
  </si>
  <si>
    <t>2 болт сверху</t>
  </si>
  <si>
    <t>инфосос</t>
  </si>
  <si>
    <t>300+20</t>
  </si>
  <si>
    <t>300+65</t>
  </si>
  <si>
    <t>0303+80</t>
  </si>
  <si>
    <t>0304+00</t>
  </si>
  <si>
    <t>0287+60</t>
  </si>
  <si>
    <t>0284 + 22.3</t>
  </si>
  <si>
    <t>0284 + 21.5 перемычка</t>
  </si>
  <si>
    <t>0275+00</t>
  </si>
  <si>
    <t>0277+00</t>
  </si>
  <si>
    <t>0276+99,6</t>
  </si>
  <si>
    <t>1 болт у лифта</t>
  </si>
  <si>
    <t>1 болт у дверей</t>
  </si>
  <si>
    <t>2 болт у лифта</t>
  </si>
  <si>
    <t>1 ( это вперед. считай назад от лифта)</t>
  </si>
  <si>
    <t>2 болт у дверей</t>
  </si>
  <si>
    <t>2( это вперед. считай назад от лифта)</t>
  </si>
  <si>
    <t>1 инфосос сверху</t>
  </si>
  <si>
    <t>2 инфосос снизу</t>
  </si>
  <si>
    <t>For</t>
  </si>
  <si>
    <t>M5|Adr</t>
  </si>
  <si>
    <t>1|TO</t>
  </si>
  <si>
    <t>sok24.dat</t>
  </si>
  <si>
    <t>|</t>
  </si>
  <si>
    <t>2|TO</t>
  </si>
  <si>
    <t>0302+21</t>
  </si>
  <si>
    <t>3|TO</t>
  </si>
  <si>
    <t>4|KD1</t>
  </si>
  <si>
    <t>|R</t>
  </si>
  <si>
    <t>m</t>
  </si>
  <si>
    <t>|HD</t>
  </si>
  <si>
    <t>22.791</t>
  </si>
  <si>
    <t>5|KD1</t>
  </si>
  <si>
    <t>25.794</t>
  </si>
  <si>
    <t>6|KD1</t>
  </si>
  <si>
    <t>25.720</t>
  </si>
  <si>
    <t>7|KD1</t>
  </si>
  <si>
    <t>46.662</t>
  </si>
  <si>
    <t>8|KD1</t>
  </si>
  <si>
    <t>46.593</t>
  </si>
  <si>
    <t>9|TO</t>
  </si>
  <si>
    <t>Reading E327</t>
  </si>
  <si>
    <t>10|KD1</t>
  </si>
  <si>
    <t>33.374</t>
  </si>
  <si>
    <t>11|TO</t>
  </si>
  <si>
    <t>12|KD1</t>
  </si>
  <si>
    <t>33.370</t>
  </si>
  <si>
    <t>13|KD1</t>
  </si>
  <si>
    <t>47.714</t>
  </si>
  <si>
    <t>14|KD1</t>
  </si>
  <si>
    <t>47.726</t>
  </si>
  <si>
    <t>15|KD1</t>
  </si>
  <si>
    <t>36.564</t>
  </si>
  <si>
    <t>16|KD1</t>
  </si>
  <si>
    <t>36.532</t>
  </si>
  <si>
    <t>17|KD1</t>
  </si>
  <si>
    <t>52.259</t>
  </si>
  <si>
    <t>18|KD1</t>
  </si>
  <si>
    <t>52.294</t>
  </si>
  <si>
    <t>19|TO</t>
  </si>
  <si>
    <t>20|KD1</t>
  </si>
  <si>
    <t>46.953</t>
  </si>
  <si>
    <t>21|TO</t>
  </si>
  <si>
    <t>22|KD1</t>
  </si>
  <si>
    <t>46.948</t>
  </si>
  <si>
    <t>23|KD1</t>
  </si>
  <si>
    <t>34.758</t>
  </si>
  <si>
    <t>24|KD1</t>
  </si>
  <si>
    <t>34.673</t>
  </si>
  <si>
    <t>25|KD1</t>
  </si>
  <si>
    <t>35.883</t>
  </si>
  <si>
    <t>26|KD1</t>
  </si>
  <si>
    <t>22.321</t>
  </si>
  <si>
    <t>27|KD1</t>
  </si>
  <si>
    <t>22.191</t>
  </si>
  <si>
    <t>28|TO</t>
  </si>
  <si>
    <t>29|KD1</t>
  </si>
  <si>
    <t>9.476</t>
  </si>
  <si>
    <t>30|TO</t>
  </si>
  <si>
    <t>31|KD1</t>
  </si>
  <si>
    <t>9.460</t>
  </si>
  <si>
    <t>32|KD1</t>
  </si>
  <si>
    <t>2.830</t>
  </si>
  <si>
    <t>33|KD1</t>
  </si>
  <si>
    <t>2.679</t>
  </si>
  <si>
    <t>34|TO</t>
  </si>
  <si>
    <t>35|KD1</t>
  </si>
  <si>
    <t>6.278</t>
  </si>
  <si>
    <t>36|TO</t>
  </si>
  <si>
    <t>37|KD1</t>
  </si>
  <si>
    <t>6.339</t>
  </si>
  <si>
    <t>38|KD1</t>
  </si>
  <si>
    <t>2.653</t>
  </si>
  <si>
    <t>39|KD1</t>
  </si>
  <si>
    <t>2.502</t>
  </si>
  <si>
    <t>40|TO</t>
  </si>
  <si>
    <t>41|KD1</t>
  </si>
  <si>
    <t>10.819</t>
  </si>
  <si>
    <t>42|KD1</t>
  </si>
  <si>
    <t>10.868</t>
  </si>
  <si>
    <t>43|TO</t>
  </si>
  <si>
    <t>44|KD1</t>
  </si>
  <si>
    <t>17.094</t>
  </si>
  <si>
    <t>45|TO</t>
  </si>
  <si>
    <t>46|KD1</t>
  </si>
  <si>
    <t>17.105</t>
  </si>
  <si>
    <t>47|KD1</t>
  </si>
  <si>
    <t>51.976</t>
  </si>
  <si>
    <t>48|KD1</t>
  </si>
  <si>
    <t>52.315</t>
  </si>
  <si>
    <t>49|KD1</t>
  </si>
  <si>
    <t>4.715</t>
  </si>
  <si>
    <t>50|KD1</t>
  </si>
  <si>
    <t>4.749</t>
  </si>
  <si>
    <t>51|KD1</t>
  </si>
  <si>
    <t>10.379</t>
  </si>
  <si>
    <t>52|KD1</t>
  </si>
  <si>
    <t>10.384</t>
  </si>
  <si>
    <t>53|KD1</t>
  </si>
  <si>
    <t>20.580</t>
  </si>
  <si>
    <t>54|KD1</t>
  </si>
  <si>
    <t>20.553</t>
  </si>
  <si>
    <t>55|KD1</t>
  </si>
  <si>
    <t>18.572</t>
  </si>
  <si>
    <t>56|KD1</t>
  </si>
  <si>
    <t>18.653</t>
  </si>
  <si>
    <t>57|KD1</t>
  </si>
  <si>
    <t>16.405</t>
  </si>
  <si>
    <t>58|KD1</t>
  </si>
  <si>
    <t>15.657</t>
  </si>
  <si>
    <t>59|KD1</t>
  </si>
  <si>
    <t>4.778</t>
  </si>
  <si>
    <t>60|KD1</t>
  </si>
  <si>
    <t>4.744</t>
  </si>
  <si>
    <t>61|TO</t>
  </si>
  <si>
    <t>62|KD1</t>
  </si>
  <si>
    <t>7.009</t>
  </si>
  <si>
    <t>63|KD1</t>
  </si>
  <si>
    <t>7.113</t>
  </si>
  <si>
    <t>64|KD1</t>
  </si>
  <si>
    <t>4.739</t>
  </si>
  <si>
    <t>65|KD1</t>
  </si>
  <si>
    <t>4.546</t>
  </si>
  <si>
    <t>66|KD1</t>
  </si>
  <si>
    <t>6.826</t>
  </si>
  <si>
    <t>67|KD1</t>
  </si>
  <si>
    <t>6.928</t>
  </si>
  <si>
    <t>68|KD1</t>
  </si>
  <si>
    <t>3.572</t>
  </si>
  <si>
    <t>69|KD1</t>
  </si>
  <si>
    <t>3.459</t>
  </si>
  <si>
    <t>70|KD1</t>
  </si>
  <si>
    <t>10.603</t>
  </si>
  <si>
    <t>71|KD1</t>
  </si>
  <si>
    <t>10.333</t>
  </si>
  <si>
    <t>72|KD1</t>
  </si>
  <si>
    <t>6.792</t>
  </si>
  <si>
    <t>73|KD1</t>
  </si>
  <si>
    <t>12.571</t>
  </si>
  <si>
    <t>74|KD1</t>
  </si>
  <si>
    <t>4.442</t>
  </si>
  <si>
    <t>75|KD1</t>
  </si>
  <si>
    <t>33.215</t>
  </si>
  <si>
    <t>76|KD1</t>
  </si>
  <si>
    <t>43.794</t>
  </si>
  <si>
    <t>77|KD1</t>
  </si>
  <si>
    <t>29.020</t>
  </si>
  <si>
    <t>78|KD1</t>
  </si>
  <si>
    <t>32.005</t>
  </si>
  <si>
    <t>79|KD1</t>
  </si>
  <si>
    <t>46.770</t>
  </si>
  <si>
    <t>80|KD1</t>
  </si>
  <si>
    <t>24.942</t>
  </si>
  <si>
    <t>81|KD1</t>
  </si>
  <si>
    <t>7.220</t>
  </si>
  <si>
    <t>82|KD1</t>
  </si>
  <si>
    <t>33.456</t>
  </si>
  <si>
    <t>83|KD1</t>
  </si>
  <si>
    <t>46.046</t>
  </si>
  <si>
    <t>84|KD1</t>
  </si>
  <si>
    <t>6.103</t>
  </si>
  <si>
    <t>85|KD1</t>
  </si>
  <si>
    <t>13.976</t>
  </si>
  <si>
    <t>86|KD1</t>
  </si>
  <si>
    <t>33.383</t>
  </si>
  <si>
    <t>87|KD1</t>
  </si>
  <si>
    <t>53.951</t>
  </si>
  <si>
    <t>88|KD1</t>
  </si>
  <si>
    <t>48.877</t>
  </si>
  <si>
    <t>89|KD1</t>
  </si>
  <si>
    <t>28.964</t>
  </si>
  <si>
    <t>90|KD1</t>
  </si>
  <si>
    <t>11.397</t>
  </si>
  <si>
    <t>91|KD1</t>
  </si>
  <si>
    <t>31.577</t>
  </si>
  <si>
    <t>92|KD1</t>
  </si>
  <si>
    <t>12.355</t>
  </si>
  <si>
    <t>93|KD1</t>
  </si>
  <si>
    <t>29.690</t>
  </si>
  <si>
    <t>94|KD1</t>
  </si>
  <si>
    <t>3.809</t>
  </si>
  <si>
    <t>95|KD1</t>
  </si>
  <si>
    <t>6.485</t>
  </si>
  <si>
    <t>96|KD1</t>
  </si>
  <si>
    <t>11.285</t>
  </si>
  <si>
    <t>97|KD1</t>
  </si>
  <si>
    <t>18.855</t>
  </si>
  <si>
    <t>98|KD1</t>
  </si>
  <si>
    <t>6.767</t>
  </si>
  <si>
    <t>99|KD1</t>
  </si>
  <si>
    <t>6.588</t>
  </si>
  <si>
    <t>100|KD1</t>
  </si>
  <si>
    <t>14.720</t>
  </si>
  <si>
    <t>101|KD1</t>
  </si>
  <si>
    <t>34.543</t>
  </si>
  <si>
    <t>102|KD1</t>
  </si>
  <si>
    <t>49.038</t>
  </si>
  <si>
    <t>103|KD1</t>
  </si>
  <si>
    <t>29.202</t>
  </si>
  <si>
    <t>104|KD1</t>
  </si>
  <si>
    <t>14.323</t>
  </si>
  <si>
    <t>105|KD1</t>
  </si>
  <si>
    <t>10.478</t>
  </si>
  <si>
    <t>106|KD1</t>
  </si>
  <si>
    <t>27.443</t>
  </si>
  <si>
    <t>107|KD1</t>
  </si>
  <si>
    <t>47.374</t>
  </si>
  <si>
    <t>108|KD1</t>
  </si>
  <si>
    <t>36.355</t>
  </si>
  <si>
    <t>109|KD1</t>
  </si>
  <si>
    <t>6.858</t>
  </si>
  <si>
    <t>110|KD1</t>
  </si>
  <si>
    <t>41.683</t>
  </si>
  <si>
    <t>111|KD1</t>
  </si>
  <si>
    <t>46.647</t>
  </si>
  <si>
    <t>112|KD1</t>
  </si>
  <si>
    <t>49.031</t>
  </si>
  <si>
    <t>113|KD1</t>
  </si>
  <si>
    <t>28.977</t>
  </si>
  <si>
    <t>114|KD1</t>
  </si>
  <si>
    <t>9.019</t>
  </si>
  <si>
    <t>115|KD1</t>
  </si>
  <si>
    <t>10.992</t>
  </si>
  <si>
    <t>116|KD1</t>
  </si>
  <si>
    <t>30.986</t>
  </si>
  <si>
    <t>117|KD1</t>
  </si>
  <si>
    <t>50.977</t>
  </si>
  <si>
    <t>118|KD1</t>
  </si>
  <si>
    <t>49.147</t>
  </si>
  <si>
    <t>119|KD1</t>
  </si>
  <si>
    <t>29.170</t>
  </si>
  <si>
    <t>120|KD1</t>
  </si>
  <si>
    <t>9.222</t>
  </si>
  <si>
    <t>121|KD1</t>
  </si>
  <si>
    <t>50.799</t>
  </si>
  <si>
    <t>122|TO</t>
  </si>
  <si>
    <t>123|KD1</t>
  </si>
  <si>
    <t>34.946</t>
  </si>
  <si>
    <t>124|KD1</t>
  </si>
  <si>
    <t>15.114</t>
  </si>
  <si>
    <t>125|KD1</t>
  </si>
  <si>
    <t>45.058</t>
  </si>
  <si>
    <t>126|TO</t>
  </si>
  <si>
    <t>Adjustment FA1</t>
  </si>
  <si>
    <t>14.783</t>
  </si>
  <si>
    <t>|sR</t>
  </si>
  <si>
    <t>0.00000 m   |</t>
  </si>
  <si>
    <t>127|TO</t>
  </si>
  <si>
    <t>Adjustment FB1</t>
  </si>
  <si>
    <t>30.162</t>
  </si>
  <si>
    <t>0.00001 m   |</t>
  </si>
  <si>
    <t>128|TO</t>
  </si>
  <si>
    <t>Adjustment FB2</t>
  </si>
  <si>
    <t>14.982</t>
  </si>
  <si>
    <t>129|TO</t>
  </si>
  <si>
    <t>Adjustment FA2</t>
  </si>
  <si>
    <t>29.970</t>
  </si>
  <si>
    <t>130|TO</t>
  </si>
  <si>
    <t>Adjustment</t>
  </si>
  <si>
    <t>|c_</t>
  </si>
  <si>
    <t>DM</t>
  </si>
  <si>
    <t>S |</t>
  </si>
  <si>
    <t>131|TO</t>
  </si>
  <si>
    <t>132|TO</t>
  </si>
  <si>
    <t>Curva OFF/Refract OFF</t>
  </si>
  <si>
    <t>133|KD1</t>
  </si>
  <si>
    <t>46.224</t>
  </si>
  <si>
    <t>134|KD1</t>
  </si>
  <si>
    <t>11.764</t>
  </si>
  <si>
    <t>135|KD1</t>
  </si>
  <si>
    <t>10.354</t>
  </si>
  <si>
    <t>136|KD1</t>
  </si>
  <si>
    <t>29.160</t>
  </si>
  <si>
    <t>137|KD1</t>
  </si>
  <si>
    <t>44.930</t>
  </si>
  <si>
    <t>138|KD1</t>
  </si>
  <si>
    <t>23.129</t>
  </si>
  <si>
    <t>139|KD1</t>
  </si>
  <si>
    <t>5.518</t>
  </si>
  <si>
    <t>140|KD1</t>
  </si>
  <si>
    <t>15.468</t>
  </si>
  <si>
    <t>141|KD1</t>
  </si>
  <si>
    <t>35.289</t>
  </si>
  <si>
    <t>142|KD1</t>
  </si>
  <si>
    <t>46.899</t>
  </si>
  <si>
    <t>143|KD1</t>
  </si>
  <si>
    <t>26.888</t>
  </si>
  <si>
    <t>144|KD1</t>
  </si>
  <si>
    <t>7.348</t>
  </si>
  <si>
    <t>145|KD1</t>
  </si>
  <si>
    <t>13.571</t>
  </si>
  <si>
    <t>146|KD1</t>
  </si>
  <si>
    <t>33.384</t>
  </si>
  <si>
    <t>147|KD1</t>
  </si>
  <si>
    <t>53.319</t>
  </si>
  <si>
    <t>148|TO</t>
  </si>
  <si>
    <t>149|KD1</t>
  </si>
  <si>
    <t>33.484</t>
  </si>
  <si>
    <t>150|KD1</t>
  </si>
  <si>
    <t>13.688</t>
  </si>
  <si>
    <t>151|KD1</t>
  </si>
  <si>
    <t>7.200</t>
  </si>
  <si>
    <t>152|KD1</t>
  </si>
  <si>
    <t>26.761</t>
  </si>
  <si>
    <t>153|KD1</t>
  </si>
  <si>
    <t>49.815</t>
  </si>
  <si>
    <t>154|KD1</t>
  </si>
  <si>
    <t>29.793</t>
  </si>
  <si>
    <t>155|KD1</t>
  </si>
  <si>
    <t>10.065</t>
  </si>
  <si>
    <t>156|KD1</t>
  </si>
  <si>
    <t>10.653</t>
  </si>
  <si>
    <t>157|TO</t>
  </si>
  <si>
    <t>158|KD1</t>
  </si>
  <si>
    <t>30.415</t>
  </si>
  <si>
    <t>159|KD1</t>
  </si>
  <si>
    <t>50.309</t>
  </si>
  <si>
    <t>160|TO</t>
  </si>
  <si>
    <t>161|KD1</t>
  </si>
  <si>
    <t>51.703</t>
  </si>
  <si>
    <t>162|KD1</t>
  </si>
  <si>
    <t>47.084</t>
  </si>
  <si>
    <t>163|KD1</t>
  </si>
  <si>
    <t>48.667</t>
  </si>
  <si>
    <t>164|KD1</t>
  </si>
  <si>
    <t>28.667</t>
  </si>
  <si>
    <t>165|KD1</t>
  </si>
  <si>
    <t>8.909</t>
  </si>
  <si>
    <t>166|TO</t>
  </si>
  <si>
    <t>167|KD1</t>
  </si>
  <si>
    <t>47.099</t>
  </si>
  <si>
    <t>168|KD1</t>
  </si>
  <si>
    <t>46.703</t>
  </si>
  <si>
    <t>169|KD1</t>
  </si>
  <si>
    <t>45.989</t>
  </si>
  <si>
    <t>170|KD1</t>
  </si>
  <si>
    <t>45.792</t>
  </si>
  <si>
    <t>171|KD1</t>
  </si>
  <si>
    <t>16.556</t>
  </si>
  <si>
    <t>172|KD1</t>
  </si>
  <si>
    <t>4.348</t>
  </si>
  <si>
    <t>173|KD1</t>
  </si>
  <si>
    <t>46.385</t>
  </si>
  <si>
    <t>174|KD1</t>
  </si>
  <si>
    <t>46.409</t>
  </si>
  <si>
    <t>175|KD1</t>
  </si>
  <si>
    <t>23.425</t>
  </si>
  <si>
    <t>176|KD1</t>
  </si>
  <si>
    <t>8.465</t>
  </si>
  <si>
    <t>177|KD1</t>
  </si>
  <si>
    <t>15.785</t>
  </si>
  <si>
    <t>178|KD1</t>
  </si>
  <si>
    <t>32.982</t>
  </si>
  <si>
    <t>179|KD1</t>
  </si>
  <si>
    <t>51.129</t>
  </si>
  <si>
    <t>180|KD1</t>
  </si>
  <si>
    <t>11.267</t>
  </si>
  <si>
    <t>181|KD1</t>
  </si>
  <si>
    <t>11.667</t>
  </si>
  <si>
    <t>182|KD1</t>
  </si>
  <si>
    <t>51.592</t>
  </si>
  <si>
    <t>183|KD1</t>
  </si>
  <si>
    <t>50.021</t>
  </si>
  <si>
    <t>184|KD1</t>
  </si>
  <si>
    <t>30.044</t>
  </si>
  <si>
    <t>185|KD1</t>
  </si>
  <si>
    <t>10.086</t>
  </si>
  <si>
    <t>186|KD1</t>
  </si>
  <si>
    <t>9.956</t>
  </si>
  <si>
    <t>187|KD1</t>
  </si>
  <si>
    <t>29.933</t>
  </si>
  <si>
    <t>188|KD1</t>
  </si>
  <si>
    <t>49.934</t>
  </si>
  <si>
    <t>189|KD1</t>
  </si>
  <si>
    <t>48.585</t>
  </si>
  <si>
    <t>190|KD1</t>
  </si>
  <si>
    <t>28.631</t>
  </si>
  <si>
    <t>191|KD1</t>
  </si>
  <si>
    <t>8.661</t>
  </si>
  <si>
    <t>192|TO</t>
  </si>
  <si>
    <t>193|KD1</t>
  </si>
  <si>
    <t>32.952</t>
  </si>
  <si>
    <t>194|KD1</t>
  </si>
  <si>
    <t>48.910</t>
  </si>
  <si>
    <t>195|KD1</t>
  </si>
  <si>
    <t>2.194</t>
  </si>
  <si>
    <t>196|KD1</t>
  </si>
  <si>
    <t>38.164</t>
  </si>
  <si>
    <t>197|KD1</t>
  </si>
  <si>
    <t>46.076</t>
  </si>
  <si>
    <t>198|TO</t>
  </si>
  <si>
    <t>199|KD1</t>
  </si>
  <si>
    <t>33.021</t>
  </si>
  <si>
    <t>200|KD1</t>
  </si>
  <si>
    <t>16.125</t>
  </si>
  <si>
    <t>201|KD1</t>
  </si>
  <si>
    <t>4.370</t>
  </si>
  <si>
    <t>202|KD1</t>
  </si>
  <si>
    <t>23.017</t>
  </si>
  <si>
    <t>203|KD1</t>
  </si>
  <si>
    <t>24.048</t>
  </si>
  <si>
    <t>204|KD1</t>
  </si>
  <si>
    <t>44.013</t>
  </si>
  <si>
    <t>205|TO</t>
  </si>
  <si>
    <t>206|KD1</t>
  </si>
  <si>
    <t>51.982</t>
  </si>
  <si>
    <t>207|KD1</t>
  </si>
  <si>
    <t>31.900</t>
  </si>
  <si>
    <t>208|KD1</t>
  </si>
  <si>
    <t>30.262</t>
  </si>
  <si>
    <t>209|KD1</t>
  </si>
  <si>
    <t>181    2</t>
  </si>
  <si>
    <t>12.021</t>
  </si>
  <si>
    <t>210|KD1</t>
  </si>
  <si>
    <t>182    2</t>
  </si>
  <si>
    <t>8.297</t>
  </si>
  <si>
    <t>211|KD1</t>
  </si>
  <si>
    <t>183    2</t>
  </si>
  <si>
    <t>28.155</t>
  </si>
  <si>
    <t>212|KD1</t>
  </si>
  <si>
    <t>184    2</t>
  </si>
  <si>
    <t>49.802</t>
  </si>
  <si>
    <t>213|KD1</t>
  </si>
  <si>
    <t>185    2</t>
  </si>
  <si>
    <t>46.363</t>
  </si>
  <si>
    <t>214|KD1</t>
  </si>
  <si>
    <t>186    2</t>
  </si>
  <si>
    <t>26.282</t>
  </si>
  <si>
    <t>215|KD1</t>
  </si>
  <si>
    <t>187    2</t>
  </si>
  <si>
    <t>23.814</t>
  </si>
  <si>
    <t>216|KD1</t>
  </si>
  <si>
    <t>188    2</t>
  </si>
  <si>
    <t>64.614</t>
  </si>
  <si>
    <t>217|KD1</t>
  </si>
  <si>
    <t>189    2</t>
  </si>
  <si>
    <t>44.829</t>
  </si>
  <si>
    <t>218|KD1</t>
  </si>
  <si>
    <t>190    2</t>
  </si>
  <si>
    <t>16.217</t>
  </si>
  <si>
    <t>219|KD1</t>
  </si>
  <si>
    <t>191    2</t>
  </si>
  <si>
    <t>4.700</t>
  </si>
  <si>
    <t>220|KD1</t>
  </si>
  <si>
    <t>192    2</t>
  </si>
  <si>
    <t>22.381</t>
  </si>
  <si>
    <t>221|KD1</t>
  </si>
  <si>
    <t>193    2</t>
  </si>
  <si>
    <t>42.358</t>
  </si>
  <si>
    <t>222|KD1</t>
  </si>
  <si>
    <t>194    2</t>
  </si>
  <si>
    <t>45.701</t>
  </si>
  <si>
    <t>223|KD1</t>
  </si>
  <si>
    <t>195    2</t>
  </si>
  <si>
    <t>24.145</t>
  </si>
  <si>
    <t>224|KD1</t>
  </si>
  <si>
    <t>196    2</t>
  </si>
  <si>
    <t>6.034</t>
  </si>
  <si>
    <t>225|KD1</t>
  </si>
  <si>
    <t>197    2</t>
  </si>
  <si>
    <t>14.404</t>
  </si>
  <si>
    <t>226|KD1</t>
  </si>
  <si>
    <t>198    2</t>
  </si>
  <si>
    <t>34.294</t>
  </si>
  <si>
    <t>227|KD1</t>
  </si>
  <si>
    <t>199    2</t>
  </si>
  <si>
    <t>54.287</t>
  </si>
  <si>
    <t>228|KD1</t>
  </si>
  <si>
    <t>200    2</t>
  </si>
  <si>
    <t>46.853</t>
  </si>
  <si>
    <t>229|KD1</t>
  </si>
  <si>
    <t>201    2</t>
  </si>
  <si>
    <t>26.204</t>
  </si>
  <si>
    <t>230|KD1</t>
  </si>
  <si>
    <t>202    2</t>
  </si>
  <si>
    <t>7.821</t>
  </si>
  <si>
    <t>231|KD1</t>
  </si>
  <si>
    <t>203    2</t>
  </si>
  <si>
    <t>13.965</t>
  </si>
  <si>
    <t>232|KD1</t>
  </si>
  <si>
    <t>204    2</t>
  </si>
  <si>
    <t>33.569</t>
  </si>
  <si>
    <t>233|KD1</t>
  </si>
  <si>
    <t>205    2</t>
  </si>
  <si>
    <t>53.441</t>
  </si>
  <si>
    <t>234|KD1</t>
  </si>
  <si>
    <t>206    2</t>
  </si>
  <si>
    <t>47.865</t>
  </si>
  <si>
    <t>235|KD1</t>
  </si>
  <si>
    <t>207    2</t>
  </si>
  <si>
    <t>27.552</t>
  </si>
  <si>
    <t>236|TO</t>
  </si>
  <si>
    <t>237|KD1</t>
  </si>
  <si>
    <t>208    2</t>
  </si>
  <si>
    <t>33.158</t>
  </si>
  <si>
    <t>238|KD1</t>
  </si>
  <si>
    <t>209    2</t>
  </si>
  <si>
    <t>49.220</t>
  </si>
  <si>
    <t>239|KD1</t>
  </si>
  <si>
    <t>210    2</t>
  </si>
  <si>
    <t>29.332</t>
  </si>
  <si>
    <t>240|KD1</t>
  </si>
  <si>
    <t>211    2</t>
  </si>
  <si>
    <t>9.442</t>
  </si>
  <si>
    <t>241|KD1</t>
  </si>
  <si>
    <t>212    2</t>
  </si>
  <si>
    <t>10.850</t>
  </si>
  <si>
    <t>242|KD1</t>
  </si>
  <si>
    <t>213    2</t>
  </si>
  <si>
    <t>30.766</t>
  </si>
  <si>
    <t>243|KD1</t>
  </si>
  <si>
    <t>214    2</t>
  </si>
  <si>
    <t>50.831</t>
  </si>
  <si>
    <t>244|KD1</t>
  </si>
  <si>
    <t>215    2</t>
  </si>
  <si>
    <t>30.872</t>
  </si>
  <si>
    <t>245|KD1</t>
  </si>
  <si>
    <t>216    2</t>
  </si>
  <si>
    <t>47.627</t>
  </si>
  <si>
    <t>246|KD1</t>
  </si>
  <si>
    <t>217    2</t>
  </si>
  <si>
    <t>27.689</t>
  </si>
  <si>
    <t>247|KD1</t>
  </si>
  <si>
    <t>218    2</t>
  </si>
  <si>
    <t>7.836</t>
  </si>
  <si>
    <t>248|KD1</t>
  </si>
  <si>
    <t>219    2</t>
  </si>
  <si>
    <t>12.473</t>
  </si>
  <si>
    <t>249|KD1</t>
  </si>
  <si>
    <t>220    2</t>
  </si>
  <si>
    <t>32.398</t>
  </si>
  <si>
    <t>250|KD1</t>
  </si>
  <si>
    <t>221    2</t>
  </si>
  <si>
    <t>15.117</t>
  </si>
  <si>
    <t>251|KD1</t>
  </si>
  <si>
    <t>222    2</t>
  </si>
  <si>
    <t>3.650</t>
  </si>
  <si>
    <t>252|KD1</t>
  </si>
  <si>
    <t>223    2</t>
  </si>
  <si>
    <t>23.304</t>
  </si>
  <si>
    <t>253|KD1</t>
  </si>
  <si>
    <t>42.155</t>
  </si>
  <si>
    <t>254|KD1</t>
  </si>
  <si>
    <t>37.857</t>
  </si>
  <si>
    <t>255|KD1</t>
  </si>
  <si>
    <t>16.180</t>
  </si>
  <si>
    <t>256|KD1</t>
  </si>
  <si>
    <t>13.883</t>
  </si>
  <si>
    <t>257|KD1</t>
  </si>
  <si>
    <t>6.383</t>
  </si>
  <si>
    <t>258|KD1</t>
  </si>
  <si>
    <t>11.108</t>
  </si>
  <si>
    <t>259|KD1</t>
  </si>
  <si>
    <t>46.023</t>
  </si>
  <si>
    <t>260|KD1</t>
  </si>
  <si>
    <t>6.268</t>
  </si>
  <si>
    <t>261|TO</t>
  </si>
  <si>
    <t>262|KD1</t>
  </si>
  <si>
    <t>33.816</t>
  </si>
  <si>
    <t>263|TO</t>
  </si>
  <si>
    <t>264|KD1</t>
  </si>
  <si>
    <t>49.155</t>
  </si>
  <si>
    <t>265|KD1</t>
  </si>
  <si>
    <t>10.076</t>
  </si>
  <si>
    <t>266|KD1</t>
  </si>
  <si>
    <t>10.551</t>
  </si>
  <si>
    <t>267|KD1</t>
  </si>
  <si>
    <t>45.273</t>
  </si>
  <si>
    <t>268|TO</t>
  </si>
  <si>
    <t>269|KD1</t>
  </si>
  <si>
    <t>50.442</t>
  </si>
  <si>
    <t>270|KD1</t>
  </si>
  <si>
    <t>49.439</t>
  </si>
  <si>
    <t>271|TO</t>
  </si>
  <si>
    <t>272|KD1</t>
  </si>
  <si>
    <t>51.064</t>
  </si>
  <si>
    <t>273|KD1</t>
  </si>
  <si>
    <t>14.663</t>
  </si>
  <si>
    <t>274|KD1</t>
  </si>
  <si>
    <t>32.857</t>
  </si>
  <si>
    <t>275|TO</t>
  </si>
  <si>
    <t>276|KD1</t>
  </si>
  <si>
    <t>46.757</t>
  </si>
  <si>
    <t>277|KD1</t>
  </si>
  <si>
    <t>26.805</t>
  </si>
  <si>
    <t>278|KD1</t>
  </si>
  <si>
    <t>5.458</t>
  </si>
  <si>
    <t>279|KD1</t>
  </si>
  <si>
    <t>14.964</t>
  </si>
  <si>
    <t>280|KD1</t>
  </si>
  <si>
    <t>34.996</t>
  </si>
  <si>
    <t>281|KD1</t>
  </si>
  <si>
    <t>29.402</t>
  </si>
  <si>
    <t>282|TO</t>
  </si>
  <si>
    <t>283|KD1</t>
  </si>
  <si>
    <t>20.693</t>
  </si>
  <si>
    <t>284|KD1</t>
  </si>
  <si>
    <t>50.982</t>
  </si>
  <si>
    <t>285|KD1</t>
  </si>
  <si>
    <t>47.717</t>
  </si>
  <si>
    <t>286|KD1</t>
  </si>
  <si>
    <t>8.503</t>
  </si>
  <si>
    <t>287|KD1</t>
  </si>
  <si>
    <t>12.147</t>
  </si>
  <si>
    <t>288|KD1</t>
  </si>
  <si>
    <t>31.940</t>
  </si>
  <si>
    <t>289|KD1</t>
  </si>
  <si>
    <t>51.859</t>
  </si>
  <si>
    <t>290|KD1</t>
  </si>
  <si>
    <t>49.274</t>
  </si>
  <si>
    <t>291|KD1</t>
  </si>
  <si>
    <t>29.260</t>
  </si>
  <si>
    <t>292|KD1</t>
  </si>
  <si>
    <t>9.521</t>
  </si>
  <si>
    <t>293|KD1</t>
  </si>
  <si>
    <t>46.989</t>
  </si>
  <si>
    <t>294|KD1</t>
  </si>
  <si>
    <t>49.547</t>
  </si>
  <si>
    <t>295|KD1</t>
  </si>
  <si>
    <t>25.690</t>
  </si>
  <si>
    <t>296|KD1</t>
  </si>
  <si>
    <t>5.158</t>
  </si>
  <si>
    <t>297|KD1</t>
  </si>
  <si>
    <t>10.833</t>
  </si>
  <si>
    <t>298|KD1</t>
  </si>
  <si>
    <t>45.553</t>
  </si>
  <si>
    <t>299|KD1</t>
  </si>
  <si>
    <t>41.188</t>
  </si>
  <si>
    <t>300|KD1</t>
  </si>
  <si>
    <t>53.899</t>
  </si>
  <si>
    <t>301|KD1</t>
  </si>
  <si>
    <t>42.494</t>
  </si>
  <si>
    <t>302|KD1</t>
  </si>
  <si>
    <t>27.530</t>
  </si>
  <si>
    <t>303|KD1</t>
  </si>
  <si>
    <t>8.752</t>
  </si>
  <si>
    <t>304|KD1</t>
  </si>
  <si>
    <t>11.522</t>
  </si>
  <si>
    <t>305|KD1</t>
  </si>
  <si>
    <t>31.409</t>
  </si>
  <si>
    <t>306|KD1</t>
  </si>
  <si>
    <t>51.431</t>
  </si>
  <si>
    <t>307|KD1</t>
  </si>
  <si>
    <t>26.193</t>
  </si>
  <si>
    <t>308|KD1</t>
  </si>
  <si>
    <t>6.225</t>
  </si>
  <si>
    <t>309|KD1</t>
  </si>
  <si>
    <t>13.756</t>
  </si>
  <si>
    <t>310|TO</t>
  </si>
  <si>
    <t>311|KD1</t>
  </si>
  <si>
    <t>33.773</t>
  </si>
  <si>
    <t>312|KD1</t>
  </si>
  <si>
    <t>21.247</t>
  </si>
  <si>
    <t>313|KD1</t>
  </si>
  <si>
    <t>1.335</t>
  </si>
  <si>
    <t>314|KD1</t>
  </si>
  <si>
    <t>20.633</t>
  </si>
  <si>
    <t>315|KD1</t>
  </si>
  <si>
    <t>38.670</t>
  </si>
  <si>
    <t>316|KD1</t>
  </si>
  <si>
    <t>53.818</t>
  </si>
  <si>
    <t>317|KD1</t>
  </si>
  <si>
    <t>31.906</t>
  </si>
  <si>
    <t>318|KD1</t>
  </si>
  <si>
    <t>12.133</t>
  </si>
  <si>
    <t>319|KD1</t>
  </si>
  <si>
    <t>7.670</t>
  </si>
  <si>
    <t>320|KD1</t>
  </si>
  <si>
    <t>27.426</t>
  </si>
  <si>
    <t>321|KD1</t>
  </si>
  <si>
    <t>47.396</t>
  </si>
  <si>
    <t>322|KD1</t>
  </si>
  <si>
    <t>44.704</t>
  </si>
  <si>
    <t>323|KD1</t>
  </si>
  <si>
    <t>24.785</t>
  </si>
  <si>
    <t>324|KD1</t>
  </si>
  <si>
    <t>5.296</t>
  </si>
  <si>
    <t>325|KD1</t>
  </si>
  <si>
    <t>18.206</t>
  </si>
  <si>
    <t>326|KD1</t>
  </si>
  <si>
    <t>38.138</t>
  </si>
  <si>
    <t>327|KD1</t>
  </si>
  <si>
    <t>51.935</t>
  </si>
  <si>
    <t>328|KD1</t>
  </si>
  <si>
    <t>34.704</t>
  </si>
  <si>
    <t>329|KD1</t>
  </si>
  <si>
    <t>17.099</t>
  </si>
  <si>
    <t>330|KD1</t>
  </si>
  <si>
    <t>4.057</t>
  </si>
  <si>
    <t>331|KD1</t>
  </si>
  <si>
    <t>22.052</t>
  </si>
  <si>
    <t>332|TO</t>
  </si>
  <si>
    <t>333|KD1</t>
  </si>
  <si>
    <t>37.527</t>
  </si>
  <si>
    <t>334|KD1</t>
  </si>
  <si>
    <t>16.436</t>
  </si>
  <si>
    <t>335|KD1</t>
  </si>
  <si>
    <t>16.575</t>
  </si>
  <si>
    <t>336|KD1</t>
  </si>
  <si>
    <t>6.633</t>
  </si>
  <si>
    <t>337|KD1</t>
  </si>
  <si>
    <t>27.674</t>
  </si>
  <si>
    <t>338|TO</t>
  </si>
  <si>
    <t>339|KD1</t>
  </si>
  <si>
    <t>43.884</t>
  </si>
  <si>
    <t>340|TO</t>
  </si>
  <si>
    <t>341|KD1</t>
  </si>
  <si>
    <t>14.956</t>
  </si>
  <si>
    <t>342|KD1</t>
  </si>
  <si>
    <t>5.411</t>
  </si>
  <si>
    <t>343|KD1</t>
  </si>
  <si>
    <t>13.415</t>
  </si>
  <si>
    <t>344|KD1</t>
  </si>
  <si>
    <t>18.370</t>
  </si>
  <si>
    <t>345|KD1</t>
  </si>
  <si>
    <t>28.442</t>
  </si>
  <si>
    <t>346|TO</t>
  </si>
  <si>
    <t>347|KD1</t>
  </si>
  <si>
    <t>15.474</t>
  </si>
  <si>
    <t>348|TO</t>
  </si>
  <si>
    <t>349|KD1</t>
  </si>
  <si>
    <t>37.638</t>
  </si>
  <si>
    <t>350|TO</t>
  </si>
  <si>
    <t>351|KD1</t>
  </si>
  <si>
    <t>10.240</t>
  </si>
  <si>
    <t>352|KD1</t>
  </si>
  <si>
    <t>11.536</t>
  </si>
  <si>
    <t>353|TO</t>
  </si>
  <si>
    <t>354|KD1</t>
  </si>
  <si>
    <t>31.571</t>
  </si>
  <si>
    <t>355|TO</t>
  </si>
  <si>
    <t>356|KD1</t>
  </si>
  <si>
    <t>17.430</t>
  </si>
  <si>
    <t>357|KD1</t>
  </si>
  <si>
    <t>6.761</t>
  </si>
  <si>
    <t>358|KD1</t>
  </si>
  <si>
    <t>22.781</t>
  </si>
  <si>
    <t>359|TO</t>
  </si>
  <si>
    <t>360|KD1</t>
  </si>
  <si>
    <t>16.831</t>
  </si>
  <si>
    <t>361|KD1</t>
  </si>
  <si>
    <t>3.690</t>
  </si>
  <si>
    <t>362|KD1</t>
  </si>
  <si>
    <t>24.318</t>
  </si>
  <si>
    <t>363|KD1</t>
  </si>
  <si>
    <t>13.980</t>
  </si>
  <si>
    <t>364|KD1</t>
  </si>
  <si>
    <t>6.376</t>
  </si>
  <si>
    <t>365|KD1</t>
  </si>
  <si>
    <t>28.935</t>
  </si>
  <si>
    <t>366|KD1</t>
  </si>
  <si>
    <t>15.591</t>
  </si>
  <si>
    <t>367|KD1</t>
  </si>
  <si>
    <t>2.380</t>
  </si>
  <si>
    <t>368|KD1</t>
  </si>
  <si>
    <t>21.636</t>
  </si>
  <si>
    <t>369|KD1</t>
  </si>
  <si>
    <t>14.538</t>
  </si>
  <si>
    <t>370|KD1</t>
  </si>
  <si>
    <t>5.894</t>
  </si>
  <si>
    <t>371|KD1</t>
  </si>
  <si>
    <t>25.641</t>
  </si>
  <si>
    <t>372|KD1</t>
  </si>
  <si>
    <t>48.329</t>
  </si>
  <si>
    <t>373|KD1</t>
  </si>
  <si>
    <t>46.051</t>
  </si>
  <si>
    <t>374|KD1</t>
  </si>
  <si>
    <t>32.419</t>
  </si>
  <si>
    <t>375|KD1</t>
  </si>
  <si>
    <t>3.085</t>
  </si>
  <si>
    <t>376|KD1</t>
  </si>
  <si>
    <t>17.529</t>
  </si>
  <si>
    <t>377|KD1</t>
  </si>
  <si>
    <t>37.456</t>
  </si>
  <si>
    <t>378|KD1</t>
  </si>
  <si>
    <t>53.637</t>
  </si>
  <si>
    <t>379|KD1</t>
  </si>
  <si>
    <t>46.968</t>
  </si>
  <si>
    <t>380|KD1</t>
  </si>
  <si>
    <t>33.288</t>
  </si>
  <si>
    <t>381|KD1</t>
  </si>
  <si>
    <t>13.448</t>
  </si>
  <si>
    <t>382|KD1</t>
  </si>
  <si>
    <t>6.868</t>
  </si>
  <si>
    <t>383|KD1</t>
  </si>
  <si>
    <t>26.575</t>
  </si>
  <si>
    <t>384|KD1</t>
  </si>
  <si>
    <t>52.607</t>
  </si>
  <si>
    <t>385|KD1</t>
  </si>
  <si>
    <t>49.328</t>
  </si>
  <si>
    <t>386|KD1</t>
  </si>
  <si>
    <t>35.669</t>
  </si>
  <si>
    <t>387|KD1</t>
  </si>
  <si>
    <t>15.728</t>
  </si>
  <si>
    <t>388|KD1</t>
  </si>
  <si>
    <t>10.589</t>
  </si>
  <si>
    <t>389|KD1</t>
  </si>
  <si>
    <t>34.199</t>
  </si>
  <si>
    <t>390|KD1</t>
  </si>
  <si>
    <t>50.338</t>
  </si>
  <si>
    <t>391|KD1</t>
  </si>
  <si>
    <t>34.968</t>
  </si>
  <si>
    <t>392|KD1</t>
  </si>
  <si>
    <t>18.745</t>
  </si>
  <si>
    <t>393|KD1</t>
  </si>
  <si>
    <t>5.418</t>
  </si>
  <si>
    <t>394|KD1</t>
  </si>
  <si>
    <t>31.228</t>
  </si>
  <si>
    <t>395|KD1</t>
  </si>
  <si>
    <t>51.284</t>
  </si>
  <si>
    <t>396|KD1</t>
  </si>
  <si>
    <t>45.057</t>
  </si>
  <si>
    <t>397|KD1</t>
  </si>
  <si>
    <t>31.356</t>
  </si>
  <si>
    <t>398|KD1</t>
  </si>
  <si>
    <t>5.403</t>
  </si>
  <si>
    <t>399|KD1</t>
  </si>
  <si>
    <t>14.936</t>
  </si>
  <si>
    <t>400|KD1</t>
  </si>
  <si>
    <t>34.825</t>
  </si>
  <si>
    <t>401|KD1</t>
  </si>
  <si>
    <t>54.754</t>
  </si>
  <si>
    <t>402|KD1</t>
  </si>
  <si>
    <t>49.612</t>
  </si>
  <si>
    <t>403|KD1</t>
  </si>
  <si>
    <t>35.888</t>
  </si>
  <si>
    <t>404|KD1</t>
  </si>
  <si>
    <t>19.753</t>
  </si>
  <si>
    <t>405|KD1</t>
  </si>
  <si>
    <t>1.941</t>
  </si>
  <si>
    <t>406|KD1</t>
  </si>
  <si>
    <t>20.378</t>
  </si>
  <si>
    <t>407|KD1</t>
  </si>
  <si>
    <t>50.265</t>
  </si>
  <si>
    <t>408|KD1</t>
  </si>
  <si>
    <t>49.195</t>
  </si>
  <si>
    <t>409|KD1</t>
  </si>
  <si>
    <t>35.485</t>
  </si>
  <si>
    <t>410|KD1</t>
  </si>
  <si>
    <t>12.800</t>
  </si>
  <si>
    <t>411|KD1</t>
  </si>
  <si>
    <t>7.537</t>
  </si>
  <si>
    <t>412|KD1</t>
  </si>
  <si>
    <t>27.366</t>
  </si>
  <si>
    <t>413|KD1</t>
  </si>
  <si>
    <t>44.046</t>
  </si>
  <si>
    <t>414|KD1</t>
  </si>
  <si>
    <t>24.129</t>
  </si>
  <si>
    <t>415|KD1</t>
  </si>
  <si>
    <t>7.091</t>
  </si>
  <si>
    <t>416|KD1</t>
  </si>
  <si>
    <t>16.045</t>
  </si>
  <si>
    <t>417|TO</t>
  </si>
  <si>
    <t>418|KD1</t>
  </si>
  <si>
    <t>36.990</t>
  </si>
  <si>
    <t>419|KD1</t>
  </si>
  <si>
    <t>17.011</t>
  </si>
  <si>
    <t>420|KD1</t>
  </si>
  <si>
    <t>4.014</t>
  </si>
  <si>
    <t>421|KD1</t>
  </si>
  <si>
    <t>31.510</t>
  </si>
  <si>
    <t>422|KD1</t>
  </si>
  <si>
    <t>11.523</t>
  </si>
  <si>
    <t>423|KD1</t>
  </si>
  <si>
    <t>4.626</t>
  </si>
  <si>
    <t>424|TO</t>
  </si>
  <si>
    <t>425|KD1</t>
  </si>
  <si>
    <t>37.339</t>
  </si>
  <si>
    <t>426|KD1</t>
  </si>
  <si>
    <t>13.463</t>
  </si>
  <si>
    <t>427|KD1</t>
  </si>
  <si>
    <t>6.590</t>
  </si>
  <si>
    <t>428|KD1</t>
  </si>
  <si>
    <t>30.064</t>
  </si>
  <si>
    <t>429|KD1</t>
  </si>
  <si>
    <t>10.094</t>
  </si>
  <si>
    <t>430|KD1</t>
  </si>
  <si>
    <t>7.626</t>
  </si>
  <si>
    <t>431|KD1</t>
  </si>
  <si>
    <t>24.821</t>
  </si>
  <si>
    <t>432|KD1</t>
  </si>
  <si>
    <t>5.991</t>
  </si>
  <si>
    <t>433|KD1</t>
  </si>
  <si>
    <t>8.368</t>
  </si>
  <si>
    <t>434|KD1</t>
  </si>
  <si>
    <t>22.773</t>
  </si>
  <si>
    <t>435|KD1</t>
  </si>
  <si>
    <t>7.909</t>
  </si>
  <si>
    <t>436|KD1</t>
  </si>
  <si>
    <t>4.912</t>
  </si>
  <si>
    <t>437|KD1</t>
  </si>
  <si>
    <t>25.058</t>
  </si>
  <si>
    <t>438|KD1</t>
  </si>
  <si>
    <t>4.903</t>
  </si>
  <si>
    <t>439|KD1</t>
  </si>
  <si>
    <t>12.909</t>
  </si>
  <si>
    <t>440|KD1</t>
  </si>
  <si>
    <t>27.762</t>
  </si>
  <si>
    <t>441|KD1</t>
  </si>
  <si>
    <t>6.710</t>
  </si>
  <si>
    <t>442|KD1</t>
  </si>
  <si>
    <t>15.263</t>
  </si>
  <si>
    <t>443|KD1</t>
  </si>
  <si>
    <t>43.549</t>
  </si>
  <si>
    <t>444|KD1</t>
  </si>
  <si>
    <t>23.491</t>
  </si>
  <si>
    <t>445|KD1</t>
  </si>
  <si>
    <t>4.081</t>
  </si>
  <si>
    <t>446|KD1</t>
  </si>
  <si>
    <t>16.976</t>
  </si>
  <si>
    <t>447|KD1</t>
  </si>
  <si>
    <t>35.482</t>
  </si>
  <si>
    <t>448|KD1</t>
  </si>
  <si>
    <t>57.076</t>
  </si>
  <si>
    <t>449|KD1</t>
  </si>
  <si>
    <t>50.026</t>
  </si>
  <si>
    <t>450|KD1</t>
  </si>
  <si>
    <t>30.039</t>
  </si>
  <si>
    <t>451|KD1</t>
  </si>
  <si>
    <t>10.214</t>
  </si>
  <si>
    <t>452|KD1</t>
  </si>
  <si>
    <t>28.571</t>
  </si>
  <si>
    <t>453|KD1</t>
  </si>
  <si>
    <t>50.137</t>
  </si>
  <si>
    <t>454|KD1</t>
  </si>
  <si>
    <t>50.523</t>
  </si>
  <si>
    <t>455|KD1</t>
  </si>
  <si>
    <t>30.569</t>
  </si>
  <si>
    <t>456|KD1</t>
  </si>
  <si>
    <t>9.884</t>
  </si>
  <si>
    <t>457|KD1</t>
  </si>
  <si>
    <t>28.070</t>
  </si>
  <si>
    <t>458|KD1</t>
  </si>
  <si>
    <t>49.590</t>
  </si>
  <si>
    <t>459|KD1</t>
  </si>
  <si>
    <t>21.824</t>
  </si>
  <si>
    <t>460|KD1</t>
  </si>
  <si>
    <t>2.240</t>
  </si>
  <si>
    <t>461|KD1</t>
  </si>
  <si>
    <t>16.696</t>
  </si>
  <si>
    <t>462|KD1</t>
  </si>
  <si>
    <t>36.628</t>
  </si>
  <si>
    <t>463|TO</t>
  </si>
  <si>
    <t>15.365</t>
  </si>
  <si>
    <t>464|TO</t>
  </si>
  <si>
    <t>29.545</t>
  </si>
  <si>
    <t>465|TO</t>
  </si>
  <si>
    <t>15.047</t>
  </si>
  <si>
    <t>466|TO</t>
  </si>
  <si>
    <t>29.856</t>
  </si>
  <si>
    <t>467|TO</t>
  </si>
  <si>
    <t>468|TO</t>
  </si>
  <si>
    <t>469|TO</t>
  </si>
  <si>
    <t>470|TO</t>
  </si>
  <si>
    <t>Start-Line         BF</t>
  </si>
  <si>
    <t>3|</t>
  </si>
  <si>
    <t>471|KD1</t>
  </si>
  <si>
    <t>|Z</t>
  </si>
  <si>
    <t>472|KD1</t>
  </si>
  <si>
    <t>3|Rb</t>
  </si>
  <si>
    <t>49.945</t>
  </si>
  <si>
    <t>473|KD1</t>
  </si>
  <si>
    <t>3|Rf</t>
  </si>
  <si>
    <t>10.276</t>
  </si>
  <si>
    <t>474|KD1</t>
  </si>
  <si>
    <t>0.18785 m   |</t>
  </si>
  <si>
    <t>475|KD1</t>
  </si>
  <si>
    <t>3|Sh</t>
  </si>
  <si>
    <t>476|KD2</t>
  </si>
  <si>
    <t>2        1</t>
  </si>
  <si>
    <t>3|Db</t>
  </si>
  <si>
    <t>|Df</t>
  </si>
  <si>
    <t>477|TO</t>
  </si>
  <si>
    <t>End-Line</t>
  </si>
  <si>
    <t>478|KD1</t>
  </si>
  <si>
    <t>50.862</t>
  </si>
  <si>
    <t>479|KD1</t>
  </si>
  <si>
    <t>11.947</t>
  </si>
  <si>
    <t>480|KD1</t>
  </si>
  <si>
    <t>29.148</t>
  </si>
  <si>
    <t>481|KD1</t>
  </si>
  <si>
    <t>53.250</t>
  </si>
  <si>
    <t>482|KD1</t>
  </si>
  <si>
    <t>49.291</t>
  </si>
  <si>
    <t>483|KD1</t>
  </si>
  <si>
    <t>14.509</t>
  </si>
  <si>
    <t>484|KD1</t>
  </si>
  <si>
    <t>6.486</t>
  </si>
  <si>
    <t>485|KD1</t>
  </si>
  <si>
    <t>26.742</t>
  </si>
  <si>
    <t>486|KD1</t>
  </si>
  <si>
    <t>46.526</t>
  </si>
  <si>
    <t>487|KD1</t>
  </si>
  <si>
    <t>50.978</t>
  </si>
  <si>
    <t>488|KD1</t>
  </si>
  <si>
    <t>30.996</t>
  </si>
  <si>
    <t>489|KD1</t>
  </si>
  <si>
    <t>9.142</t>
  </si>
  <si>
    <t>490|KD1</t>
  </si>
  <si>
    <t>29.088</t>
  </si>
  <si>
    <t>491|KD1</t>
  </si>
  <si>
    <t>49.048</t>
  </si>
  <si>
    <t>492|KD1</t>
  </si>
  <si>
    <t>49.670</t>
  </si>
  <si>
    <t>493|TO</t>
  </si>
  <si>
    <t>494|KD1</t>
  </si>
  <si>
    <t>29.724</t>
  </si>
  <si>
    <t>495|KD1</t>
  </si>
  <si>
    <t>9.991</t>
  </si>
  <si>
    <t>496|KD1</t>
  </si>
  <si>
    <t>10.682</t>
  </si>
  <si>
    <t>497|TO</t>
  </si>
  <si>
    <t>498|KD1</t>
  </si>
  <si>
    <t>30.432</t>
  </si>
  <si>
    <t>499|KD1</t>
  </si>
  <si>
    <t>50.364</t>
  </si>
  <si>
    <t>500|KD1</t>
  </si>
  <si>
    <t>50.456</t>
  </si>
  <si>
    <t>501|KD1</t>
  </si>
  <si>
    <t>49.622</t>
  </si>
  <si>
    <t>502|KD1</t>
  </si>
  <si>
    <t>49.935</t>
  </si>
  <si>
    <t>503|KD1</t>
  </si>
  <si>
    <t>50.164</t>
  </si>
  <si>
    <t>504|KD1</t>
  </si>
  <si>
    <t>24.922</t>
  </si>
  <si>
    <t>505|KD1</t>
  </si>
  <si>
    <t>24.449</t>
  </si>
  <si>
    <t>506|KD1</t>
  </si>
  <si>
    <t>10.611</t>
  </si>
  <si>
    <t>507|KD1</t>
  </si>
  <si>
    <t>29.653</t>
  </si>
  <si>
    <t>508|KD1</t>
  </si>
  <si>
    <t>49.818</t>
  </si>
  <si>
    <t>509|KD1</t>
  </si>
  <si>
    <t>8.099</t>
  </si>
  <si>
    <t>510|KD1</t>
  </si>
  <si>
    <t>46.057</t>
  </si>
  <si>
    <t>511|KD1</t>
  </si>
  <si>
    <t>53.240</t>
  </si>
  <si>
    <t>512|KD1</t>
  </si>
  <si>
    <t>50.844</t>
  </si>
  <si>
    <t>513|KD1</t>
  </si>
  <si>
    <t>50.735</t>
  </si>
  <si>
    <t>514|KD1</t>
  </si>
  <si>
    <t>5.236</t>
  </si>
  <si>
    <t>515|KD1</t>
  </si>
  <si>
    <t>5.274</t>
  </si>
  <si>
    <t>516|KD1</t>
  </si>
  <si>
    <t>50.744</t>
  </si>
  <si>
    <t>517|KD1</t>
  </si>
  <si>
    <t>28.183</t>
  </si>
  <si>
    <t>518|KD1</t>
  </si>
  <si>
    <t>9.972</t>
  </si>
  <si>
    <t>519|KD1</t>
  </si>
  <si>
    <t>9.861</t>
  </si>
  <si>
    <t>520|KD1</t>
  </si>
  <si>
    <t>45.718</t>
  </si>
  <si>
    <t>521|KD1</t>
  </si>
  <si>
    <t>19.124</t>
  </si>
  <si>
    <t>522|KD1</t>
  </si>
  <si>
    <t>30.949</t>
  </si>
  <si>
    <t>523|KD1</t>
  </si>
  <si>
    <t>59.247</t>
  </si>
  <si>
    <t>524|KD1</t>
  </si>
  <si>
    <t>48.084</t>
  </si>
  <si>
    <t>525|KD1</t>
  </si>
  <si>
    <t>6.041</t>
  </si>
  <si>
    <t>526|KD1</t>
  </si>
  <si>
    <t>14.825</t>
  </si>
  <si>
    <t>527|TO</t>
  </si>
  <si>
    <t>528|KD1</t>
  </si>
  <si>
    <t>34.677</t>
  </si>
  <si>
    <t>529|KD1</t>
  </si>
  <si>
    <t>42.573</t>
  </si>
  <si>
    <t>530|KD1</t>
  </si>
  <si>
    <t>22.810</t>
  </si>
  <si>
    <t>531|KD1</t>
  </si>
  <si>
    <t>5.777</t>
  </si>
  <si>
    <t>532|TO</t>
  </si>
  <si>
    <t>533|KD1</t>
  </si>
  <si>
    <t>18.256</t>
  </si>
  <si>
    <t>534|TO</t>
  </si>
  <si>
    <t>535|KD1</t>
  </si>
  <si>
    <t>7.996</t>
  </si>
  <si>
    <t>536|TO</t>
  </si>
  <si>
    <t>537|KD1</t>
  </si>
  <si>
    <t>15.797</t>
  </si>
  <si>
    <t>538|TO</t>
  </si>
  <si>
    <t>539|KD1</t>
  </si>
  <si>
    <t>36.411</t>
  </si>
  <si>
    <t>540|KD1</t>
  </si>
  <si>
    <t>18.583</t>
  </si>
  <si>
    <t>541|KD1</t>
  </si>
  <si>
    <t>2.167</t>
  </si>
  <si>
    <t>542|TO</t>
  </si>
  <si>
    <t>543|KD1</t>
  </si>
  <si>
    <t>12.424</t>
  </si>
  <si>
    <t>544|KD1</t>
  </si>
  <si>
    <t>28.199</t>
  </si>
  <si>
    <t>545|KD1</t>
  </si>
  <si>
    <t>20.727</t>
  </si>
  <si>
    <t>546|KD1</t>
  </si>
  <si>
    <t>3.814</t>
  </si>
  <si>
    <t>547|KD1</t>
  </si>
  <si>
    <t>13.137</t>
  </si>
  <si>
    <t>548|KD1</t>
  </si>
  <si>
    <t>30.782</t>
  </si>
  <si>
    <t>549|KD1</t>
  </si>
  <si>
    <t>22.292</t>
  </si>
  <si>
    <t>550|KD1</t>
  </si>
  <si>
    <t>3.234</t>
  </si>
  <si>
    <t>551|TO</t>
  </si>
  <si>
    <t>552|KD1</t>
  </si>
  <si>
    <t>14.008</t>
  </si>
  <si>
    <t>553|KD1</t>
  </si>
  <si>
    <t>27.855</t>
  </si>
  <si>
    <t>554|KD1</t>
  </si>
  <si>
    <t>23.869</t>
  </si>
  <si>
    <t>555|TO</t>
  </si>
  <si>
    <t>556|KD1</t>
  </si>
  <si>
    <t>12.467</t>
  </si>
  <si>
    <t>557|KD1</t>
  </si>
  <si>
    <t>41.646</t>
  </si>
  <si>
    <t>558|KD1</t>
  </si>
  <si>
    <t>12.273</t>
  </si>
  <si>
    <t>559|KD1</t>
  </si>
  <si>
    <t>40.281</t>
  </si>
  <si>
    <t>560|KD1</t>
  </si>
  <si>
    <t>29.045</t>
  </si>
  <si>
    <t>561|KD1</t>
  </si>
  <si>
    <t>28.680</t>
  </si>
  <si>
    <t>562|KD1</t>
  </si>
  <si>
    <t>21.860</t>
  </si>
  <si>
    <t>563|TO</t>
  </si>
  <si>
    <t>564|KD1</t>
  </si>
  <si>
    <t>36.542</t>
  </si>
  <si>
    <t>565|KD1</t>
  </si>
  <si>
    <t>13.899</t>
  </si>
  <si>
    <t>566|KD1</t>
  </si>
  <si>
    <t>47.254</t>
  </si>
  <si>
    <t>567|KD1</t>
  </si>
  <si>
    <t>8.738</t>
  </si>
  <si>
    <t>568|KD1</t>
  </si>
  <si>
    <t>15.924</t>
  </si>
  <si>
    <t>569|KD1</t>
  </si>
  <si>
    <t>34.307</t>
  </si>
  <si>
    <t>570|KD1</t>
  </si>
  <si>
    <t>22.703</t>
  </si>
  <si>
    <t>571|KD1</t>
  </si>
  <si>
    <t>3.543</t>
  </si>
  <si>
    <t>572|KD1</t>
  </si>
  <si>
    <t>3.594</t>
  </si>
  <si>
    <t>573|TO</t>
  </si>
  <si>
    <t>574|KD1</t>
  </si>
  <si>
    <t>17.585</t>
  </si>
  <si>
    <t>575|KD1</t>
  </si>
  <si>
    <t>29.813</t>
  </si>
  <si>
    <t>576|KD1</t>
  </si>
  <si>
    <t>20.121</t>
  </si>
  <si>
    <t>577|KD1</t>
  </si>
  <si>
    <t>10.283</t>
  </si>
  <si>
    <t>578|KD1</t>
  </si>
  <si>
    <t>10.277</t>
  </si>
  <si>
    <t>579|KD1</t>
  </si>
  <si>
    <t>28.109</t>
  </si>
  <si>
    <t>580|TO</t>
  </si>
  <si>
    <t>581|KD1</t>
  </si>
  <si>
    <t>16.558</t>
  </si>
  <si>
    <t>582|KD1</t>
  </si>
  <si>
    <t>31.067</t>
  </si>
  <si>
    <t>583|KD1</t>
  </si>
  <si>
    <t>13.310</t>
  </si>
  <si>
    <t>584|KD1</t>
  </si>
  <si>
    <t>3.848</t>
  </si>
  <si>
    <t>585|KD1</t>
  </si>
  <si>
    <t>8.983</t>
  </si>
  <si>
    <t>586|KD1</t>
  </si>
  <si>
    <t>30.038</t>
  </si>
  <si>
    <t>587|KD1</t>
  </si>
  <si>
    <t>10.664</t>
  </si>
  <si>
    <t>588|KD1</t>
  </si>
  <si>
    <t>9.301</t>
  </si>
  <si>
    <t>589|TO</t>
  </si>
  <si>
    <t>590|KD1</t>
  </si>
  <si>
    <t>27.094</t>
  </si>
  <si>
    <t>591|KD1</t>
  </si>
  <si>
    <t>5.717</t>
  </si>
  <si>
    <t>592|KD1</t>
  </si>
  <si>
    <t>13.399</t>
  </si>
  <si>
    <t>593|KD1</t>
  </si>
  <si>
    <t>29.272</t>
  </si>
  <si>
    <t>594|KD1</t>
  </si>
  <si>
    <t>8.581</t>
  </si>
  <si>
    <t>595|KD1</t>
  </si>
  <si>
    <t>11.866</t>
  </si>
  <si>
    <t>596|KD1</t>
  </si>
  <si>
    <t>27.292</t>
  </si>
  <si>
    <t>597|KD1</t>
  </si>
  <si>
    <t>8.095</t>
  </si>
  <si>
    <t>598|KD1</t>
  </si>
  <si>
    <t>13.826</t>
  </si>
  <si>
    <t>599|KD1</t>
  </si>
  <si>
    <t>13.028</t>
  </si>
  <si>
    <t>600|KD1</t>
  </si>
  <si>
    <t>12.984</t>
  </si>
  <si>
    <t>601|KD1</t>
  </si>
  <si>
    <t>9.293</t>
  </si>
  <si>
    <t>602|KD1</t>
  </si>
  <si>
    <t>24.939</t>
  </si>
  <si>
    <t>603|KD1</t>
  </si>
  <si>
    <t>5.091</t>
  </si>
  <si>
    <t>604|KD1</t>
  </si>
  <si>
    <t>15.506</t>
  </si>
  <si>
    <t>605|KD1</t>
  </si>
  <si>
    <t>28.163</t>
  </si>
  <si>
    <t>606|KD1</t>
  </si>
  <si>
    <t>8.063</t>
  </si>
  <si>
    <t>607|KD1</t>
  </si>
  <si>
    <t>13.194</t>
  </si>
  <si>
    <t>608|KD1</t>
  </si>
  <si>
    <t>25.810</t>
  </si>
  <si>
    <t>609|KD1</t>
  </si>
  <si>
    <t>16.632</t>
  </si>
  <si>
    <t>610|KD1</t>
  </si>
  <si>
    <t>29.420</t>
  </si>
  <si>
    <t>611|KD1</t>
  </si>
  <si>
    <t>4.217</t>
  </si>
  <si>
    <t>612|KD1</t>
  </si>
  <si>
    <t>50.880</t>
  </si>
  <si>
    <t>613|KD1</t>
  </si>
  <si>
    <t>50.183</t>
  </si>
  <si>
    <t>614|KD1</t>
  </si>
  <si>
    <t>24.992</t>
  </si>
  <si>
    <t>615|KD1</t>
  </si>
  <si>
    <t>25.084</t>
  </si>
  <si>
    <t>616|KD1</t>
  </si>
  <si>
    <t>45.347</t>
  </si>
  <si>
    <t>617|KD1</t>
  </si>
  <si>
    <t>48.331</t>
  </si>
  <si>
    <t>618|KD1</t>
  </si>
  <si>
    <t>29.750</t>
  </si>
  <si>
    <t>619|KD1</t>
  </si>
  <si>
    <t>6.618</t>
  </si>
  <si>
    <t>620|KD1</t>
  </si>
  <si>
    <t>24.501</t>
  </si>
  <si>
    <t>621|KD1</t>
  </si>
  <si>
    <t>30.511</t>
  </si>
  <si>
    <t>622|KD1</t>
  </si>
  <si>
    <t>9.269</t>
  </si>
  <si>
    <t>623|KD1</t>
  </si>
  <si>
    <t>11.359</t>
  </si>
  <si>
    <t>624|KD1</t>
  </si>
  <si>
    <t>26.930</t>
  </si>
  <si>
    <t>625|KD1</t>
  </si>
  <si>
    <t>7.048</t>
  </si>
  <si>
    <t>626|KD1</t>
  </si>
  <si>
    <t>11.575</t>
  </si>
  <si>
    <t>627|KD1</t>
  </si>
  <si>
    <t>28.594</t>
  </si>
  <si>
    <t>628|KD1</t>
  </si>
  <si>
    <t>2.996</t>
  </si>
  <si>
    <t>629|KD1</t>
  </si>
  <si>
    <t>14.285</t>
  </si>
  <si>
    <t>630|KD1</t>
  </si>
  <si>
    <t>29.440</t>
  </si>
  <si>
    <t>631|KD1</t>
  </si>
  <si>
    <t>632|KD1</t>
  </si>
  <si>
    <t>12.970</t>
  </si>
  <si>
    <t>633|KD1</t>
  </si>
  <si>
    <t>25.580</t>
  </si>
  <si>
    <t>634|KD1</t>
  </si>
  <si>
    <t>6.647</t>
  </si>
  <si>
    <t>635|KD1</t>
  </si>
  <si>
    <t>16.059</t>
  </si>
  <si>
    <t>636|KD1</t>
  </si>
  <si>
    <t>27.215</t>
  </si>
  <si>
    <t>637|KD1</t>
  </si>
  <si>
    <t>9.842</t>
  </si>
  <si>
    <t>638|KD1</t>
  </si>
  <si>
    <t>11.468</t>
  </si>
  <si>
    <t>639|KD1</t>
  </si>
  <si>
    <t>32.858</t>
  </si>
  <si>
    <t>640|KD1</t>
  </si>
  <si>
    <t>12.542</t>
  </si>
  <si>
    <t>641|KD1</t>
  </si>
  <si>
    <t>7.599</t>
  </si>
  <si>
    <t>642|KD1</t>
  </si>
  <si>
    <t>28.828</t>
  </si>
  <si>
    <t>643|KD1</t>
  </si>
  <si>
    <t>644|KD1</t>
  </si>
  <si>
    <t>31.295</t>
  </si>
  <si>
    <t>645|KD1</t>
  </si>
  <si>
    <t>11.428</t>
  </si>
  <si>
    <t>646|KD1</t>
  </si>
  <si>
    <t>9.116</t>
  </si>
  <si>
    <t>647|KD1</t>
  </si>
  <si>
    <t>28.887</t>
  </si>
  <si>
    <t>648|KD1</t>
  </si>
  <si>
    <t>49.606</t>
  </si>
  <si>
    <t>649|KD1</t>
  </si>
  <si>
    <t>49.901</t>
  </si>
  <si>
    <t>650|KD1</t>
  </si>
  <si>
    <t>3.060</t>
  </si>
  <si>
    <t>651|KD1</t>
  </si>
  <si>
    <t>32.249</t>
  </si>
  <si>
    <t>652|KD1</t>
  </si>
  <si>
    <t>50.234</t>
  </si>
  <si>
    <t>653|KD1</t>
  </si>
  <si>
    <t>50.012</t>
  </si>
  <si>
    <t>654|KD1</t>
  </si>
  <si>
    <t>28.191</t>
  </si>
  <si>
    <t>655|KD1</t>
  </si>
  <si>
    <t>8.573</t>
  </si>
  <si>
    <t>656|KD1</t>
  </si>
  <si>
    <t>12.288</t>
  </si>
  <si>
    <t>657|KD1</t>
  </si>
  <si>
    <t>32.060</t>
  </si>
  <si>
    <t>658|KD1</t>
  </si>
  <si>
    <t>50.079</t>
  </si>
  <si>
    <t>659|KD1</t>
  </si>
  <si>
    <t>48.760</t>
  </si>
  <si>
    <t>660|KD1</t>
  </si>
  <si>
    <t>26.950</t>
  </si>
  <si>
    <t>661|KD1</t>
  </si>
  <si>
    <t>7.475</t>
  </si>
  <si>
    <t>662|KD1</t>
  </si>
  <si>
    <t>13.526</t>
  </si>
  <si>
    <t>663|KD1</t>
  </si>
  <si>
    <t>33.315</t>
  </si>
  <si>
    <t>664|KD1</t>
  </si>
  <si>
    <t>51.390</t>
  </si>
  <si>
    <t>665|KD1</t>
  </si>
  <si>
    <t>50.268</t>
  </si>
  <si>
    <t>666|KD1</t>
  </si>
  <si>
    <t>28.450</t>
  </si>
  <si>
    <t>667|KD1</t>
  </si>
  <si>
    <t>8.791</t>
  </si>
  <si>
    <t>668|KD1</t>
  </si>
  <si>
    <t>10.168</t>
  </si>
  <si>
    <t>669|KD1</t>
  </si>
  <si>
    <t>27.358</t>
  </si>
  <si>
    <t>670|KD1</t>
  </si>
  <si>
    <t>49.982</t>
  </si>
  <si>
    <t>671|KD1</t>
  </si>
  <si>
    <t>50.147</t>
  </si>
  <si>
    <t>672|KD1</t>
  </si>
  <si>
    <t>28.344</t>
  </si>
  <si>
    <t>673|KD1</t>
  </si>
  <si>
    <t>8.730</t>
  </si>
  <si>
    <t>674|KD1</t>
  </si>
  <si>
    <t>12.209</t>
  </si>
  <si>
    <t>675|KD1</t>
  </si>
  <si>
    <t>31.944</t>
  </si>
  <si>
    <t>676|KD1</t>
  </si>
  <si>
    <t>48.091</t>
  </si>
  <si>
    <t>677|KD1</t>
  </si>
  <si>
    <t>30.071</t>
  </si>
  <si>
    <t>678|KD1</t>
  </si>
  <si>
    <t>8.576</t>
  </si>
  <si>
    <t>679|KD1</t>
  </si>
  <si>
    <t>12.375</t>
  </si>
  <si>
    <t>680|KD1</t>
  </si>
  <si>
    <t>32.120</t>
  </si>
  <si>
    <t>681|KD1</t>
  </si>
  <si>
    <t>51.994</t>
  </si>
  <si>
    <t>682|KD1</t>
  </si>
  <si>
    <t>46.055</t>
  </si>
  <si>
    <t>683|KD1</t>
  </si>
  <si>
    <t>27.996</t>
  </si>
  <si>
    <t>684|KD1</t>
  </si>
  <si>
    <t>6.713</t>
  </si>
  <si>
    <t>685|KD1</t>
  </si>
  <si>
    <t>686|KD1</t>
  </si>
  <si>
    <t>34.167</t>
  </si>
  <si>
    <t>687|KD1</t>
  </si>
  <si>
    <t>52.555</t>
  </si>
  <si>
    <t>688|KD1</t>
  </si>
  <si>
    <t>48.198</t>
  </si>
  <si>
    <t>689|KD1</t>
  </si>
  <si>
    <t>28.632</t>
  </si>
  <si>
    <t>690|KD1</t>
  </si>
  <si>
    <t>10.593</t>
  </si>
  <si>
    <t>691|KD1</t>
  </si>
  <si>
    <t>10.650</t>
  </si>
  <si>
    <t>692|KD1</t>
  </si>
  <si>
    <t>7.608</t>
  </si>
  <si>
    <t>693|KD1</t>
  </si>
  <si>
    <t>27.598</t>
  </si>
  <si>
    <t>694|KD1</t>
  </si>
  <si>
    <t>50.944</t>
  </si>
  <si>
    <t>695|KD1</t>
  </si>
  <si>
    <t>7.211</t>
  </si>
  <si>
    <t>696|KD1</t>
  </si>
  <si>
    <t>9.154</t>
  </si>
  <si>
    <t>697|KD1</t>
  </si>
  <si>
    <t>28.986</t>
  </si>
  <si>
    <t>698|KD1</t>
  </si>
  <si>
    <t>48.928</t>
  </si>
  <si>
    <t>699|KD1</t>
  </si>
  <si>
    <t>48.082</t>
  </si>
  <si>
    <t>700|KD1</t>
  </si>
  <si>
    <t>28.148</t>
  </si>
  <si>
    <t>701|KD1</t>
  </si>
  <si>
    <t>4.732</t>
  </si>
  <si>
    <t>702|KD1</t>
  </si>
  <si>
    <t>32.139</t>
  </si>
  <si>
    <t>703|KD1</t>
  </si>
  <si>
    <t>52.087</t>
  </si>
  <si>
    <t>704|KD1</t>
  </si>
  <si>
    <t>50.458</t>
  </si>
  <si>
    <t>705|KD1</t>
  </si>
  <si>
    <t>30.517</t>
  </si>
  <si>
    <t>706|KD1</t>
  </si>
  <si>
    <t>6.941</t>
  </si>
  <si>
    <t>707|KD1</t>
  </si>
  <si>
    <t>10.221</t>
  </si>
  <si>
    <t>708|KD1</t>
  </si>
  <si>
    <t>29.868</t>
  </si>
  <si>
    <t>709|KD1</t>
  </si>
  <si>
    <t>49.877</t>
  </si>
  <si>
    <t>710|KD1</t>
  </si>
  <si>
    <t>22.447</t>
  </si>
  <si>
    <t>711|KD1</t>
  </si>
  <si>
    <t>3.929</t>
  </si>
  <si>
    <t>712|KD1</t>
  </si>
  <si>
    <t>22.235</t>
  </si>
  <si>
    <t>713|KD1</t>
  </si>
  <si>
    <t>28.105</t>
  </si>
  <si>
    <t>714|KD1</t>
  </si>
  <si>
    <t>51.259</t>
  </si>
  <si>
    <t>715|KD1</t>
  </si>
  <si>
    <t>50.355</t>
  </si>
  <si>
    <t>716|KD1</t>
  </si>
  <si>
    <t>39.384</t>
  </si>
  <si>
    <t>717|KD1</t>
  </si>
  <si>
    <t>47.462</t>
  </si>
  <si>
    <t>718|KD1</t>
  </si>
  <si>
    <t>37.219</t>
  </si>
  <si>
    <t>719|KD1</t>
  </si>
  <si>
    <t>49.250</t>
  </si>
  <si>
    <t>720|KD1</t>
  </si>
  <si>
    <t>29.543</t>
  </si>
  <si>
    <t>721|KD1</t>
  </si>
  <si>
    <t>49.126</t>
  </si>
  <si>
    <t>722|KD1</t>
  </si>
  <si>
    <t>18.411</t>
  </si>
  <si>
    <t>723|KD1</t>
  </si>
  <si>
    <t>11.370</t>
  </si>
  <si>
    <t>724|KD1</t>
  </si>
  <si>
    <t>8.749</t>
  </si>
  <si>
    <t>725|KD1</t>
  </si>
  <si>
    <t>8.740</t>
  </si>
  <si>
    <t>726|TO</t>
  </si>
  <si>
    <t>14.915</t>
  </si>
  <si>
    <t>727|TO</t>
  </si>
  <si>
    <t>30.032</t>
  </si>
  <si>
    <t>728|TO</t>
  </si>
  <si>
    <t>15.014</t>
  </si>
  <si>
    <t>729|TO</t>
  </si>
  <si>
    <t>29.927</t>
  </si>
  <si>
    <t>730|TO</t>
  </si>
  <si>
    <t>731|TO</t>
  </si>
  <si>
    <t>732|TO</t>
  </si>
  <si>
    <t>733|KD1</t>
  </si>
  <si>
    <t>46.052</t>
  </si>
  <si>
    <t>734|KD1</t>
  </si>
  <si>
    <t>46.092</t>
  </si>
  <si>
    <t>735|KD1</t>
  </si>
  <si>
    <t>46.291</t>
  </si>
  <si>
    <t>736|KD1</t>
  </si>
  <si>
    <t>46.302</t>
  </si>
  <si>
    <t>737|KD1</t>
  </si>
  <si>
    <t>28.015</t>
  </si>
  <si>
    <t>738|KD1</t>
  </si>
  <si>
    <t>7.360</t>
  </si>
  <si>
    <t>739|KD1</t>
  </si>
  <si>
    <t>12.935</t>
  </si>
  <si>
    <t>740|KD1</t>
  </si>
  <si>
    <t>32.830</t>
  </si>
  <si>
    <t>741|KD1</t>
  </si>
  <si>
    <t>53.625</t>
  </si>
  <si>
    <t>742|KD1</t>
  </si>
  <si>
    <t>50.951</t>
  </si>
  <si>
    <t>743|KD1</t>
  </si>
  <si>
    <t>2.097</t>
  </si>
  <si>
    <t>744|KD1</t>
  </si>
  <si>
    <t>31.018</t>
  </si>
  <si>
    <t>745|KD1</t>
  </si>
  <si>
    <t>49.132</t>
  </si>
  <si>
    <t>746|KD1</t>
  </si>
  <si>
    <t>50.550</t>
  </si>
  <si>
    <t>747|KD1</t>
  </si>
  <si>
    <t>28.718</t>
  </si>
  <si>
    <t>748|KD1</t>
  </si>
  <si>
    <t>8.879</t>
  </si>
  <si>
    <t>749|KD1</t>
  </si>
  <si>
    <t>11.440</t>
  </si>
  <si>
    <t>750|KD1</t>
  </si>
  <si>
    <t>31.335</t>
  </si>
  <si>
    <t>751|KD1</t>
  </si>
  <si>
    <t>49.300</t>
  </si>
  <si>
    <t>752|KD1</t>
  </si>
  <si>
    <t>48.696</t>
  </si>
  <si>
    <t>753|KD1</t>
  </si>
  <si>
    <t>26.836</t>
  </si>
  <si>
    <t>754|KD1</t>
  </si>
  <si>
    <t>7.073</t>
  </si>
  <si>
    <t>755|KD1</t>
  </si>
  <si>
    <t>13.330</t>
  </si>
  <si>
    <t>756|KD1</t>
  </si>
  <si>
    <t>33.230</t>
  </si>
  <si>
    <t>757|KD1</t>
  </si>
  <si>
    <t>51.080</t>
  </si>
  <si>
    <t>758|KD1</t>
  </si>
  <si>
    <t>47.748</t>
  </si>
  <si>
    <t>759|KD1</t>
  </si>
  <si>
    <t>25.863</t>
  </si>
  <si>
    <t>760|KD1</t>
  </si>
  <si>
    <t>6.104</t>
  </si>
  <si>
    <t>761|KD1</t>
  </si>
  <si>
    <t>12.304</t>
  </si>
  <si>
    <t>762|KD1</t>
  </si>
  <si>
    <t>29.711</t>
  </si>
  <si>
    <t>763|KD1</t>
  </si>
  <si>
    <t>52.304</t>
  </si>
  <si>
    <t>764|KD1</t>
  </si>
  <si>
    <t>47.921</t>
  </si>
  <si>
    <t>765|KD1</t>
  </si>
  <si>
    <t>26.106</t>
  </si>
  <si>
    <t>766|KD1</t>
  </si>
  <si>
    <t>6.346</t>
  </si>
  <si>
    <t>767|KD1</t>
  </si>
  <si>
    <t>14.066</t>
  </si>
  <si>
    <t>768|KD1</t>
  </si>
  <si>
    <t>33.987</t>
  </si>
  <si>
    <t>769|KD1</t>
  </si>
  <si>
    <t>51.901</t>
  </si>
  <si>
    <t>770|KD1</t>
  </si>
  <si>
    <t>48.462</t>
  </si>
  <si>
    <t>771|KD1</t>
  </si>
  <si>
    <t>26.551</t>
  </si>
  <si>
    <t>772|KD1</t>
  </si>
  <si>
    <t>6.802</t>
  </si>
  <si>
    <t>773|KD1</t>
  </si>
  <si>
    <t>13.560</t>
  </si>
  <si>
    <t>774|KD1</t>
  </si>
  <si>
    <t>33.406</t>
  </si>
  <si>
    <t>775|KD1</t>
  </si>
  <si>
    <t>51.306</t>
  </si>
  <si>
    <t>776|KD1</t>
  </si>
  <si>
    <t>48.638</t>
  </si>
  <si>
    <t>777|KD1</t>
  </si>
  <si>
    <t>26.712</t>
  </si>
  <si>
    <t>778|KD1</t>
  </si>
  <si>
    <t>6.931</t>
  </si>
  <si>
    <t>779|KD1</t>
  </si>
  <si>
    <t>13.405</t>
  </si>
  <si>
    <t>780|KD1</t>
  </si>
  <si>
    <t>31.752</t>
  </si>
  <si>
    <t>781|KD1</t>
  </si>
  <si>
    <t>51.253</t>
  </si>
  <si>
    <t>782|KD1</t>
  </si>
  <si>
    <t>46.321</t>
  </si>
  <si>
    <t>783|KD1</t>
  </si>
  <si>
    <t>28.001</t>
  </si>
  <si>
    <t>784|KD1</t>
  </si>
  <si>
    <t>11.135</t>
  </si>
  <si>
    <t>785|KD1</t>
  </si>
  <si>
    <t>9.726</t>
  </si>
  <si>
    <t>786|KD1</t>
  </si>
  <si>
    <t>53.691</t>
  </si>
  <si>
    <t>787|KD1</t>
  </si>
  <si>
    <t>50.451</t>
  </si>
  <si>
    <t>788|KD1</t>
  </si>
  <si>
    <t>14.643</t>
  </si>
  <si>
    <t>789|KD1</t>
  </si>
  <si>
    <t>5.835</t>
  </si>
  <si>
    <t>790|KD1</t>
  </si>
  <si>
    <t>25.600</t>
  </si>
  <si>
    <t>791|KD1</t>
  </si>
  <si>
    <t>49.776</t>
  </si>
  <si>
    <t>792|KD1</t>
  </si>
  <si>
    <t>49.251</t>
  </si>
  <si>
    <t>793|KD1</t>
  </si>
  <si>
    <t>13.518</t>
  </si>
  <si>
    <t>794|KD1</t>
  </si>
  <si>
    <t>6.910</t>
  </si>
  <si>
    <t>795|KD1</t>
  </si>
  <si>
    <t>26.730</t>
  </si>
  <si>
    <t>796|KD1</t>
  </si>
  <si>
    <t>50.882</t>
  </si>
  <si>
    <t>797|KD1</t>
  </si>
  <si>
    <t>29.854</t>
  </si>
  <si>
    <t>798|KD1</t>
  </si>
  <si>
    <t>14.124</t>
  </si>
  <si>
    <t>799|KD1</t>
  </si>
  <si>
    <t>6.264</t>
  </si>
  <si>
    <t>800|KD1</t>
  </si>
  <si>
    <t>26.054</t>
  </si>
  <si>
    <t>801|KD1</t>
  </si>
  <si>
    <t>22.047</t>
  </si>
  <si>
    <t>802|KD1</t>
  </si>
  <si>
    <t>22.333</t>
  </si>
  <si>
    <t>803|KD1</t>
  </si>
  <si>
    <t>20.988</t>
  </si>
  <si>
    <t>804|KD1</t>
  </si>
  <si>
    <t>2.437</t>
  </si>
  <si>
    <t>805|KD1</t>
  </si>
  <si>
    <t>18.655</t>
  </si>
  <si>
    <t>806|KD1</t>
  </si>
  <si>
    <t>38.546</t>
  </si>
  <si>
    <t>807|KD1</t>
  </si>
  <si>
    <t>51.341</t>
  </si>
  <si>
    <t>808|KD1</t>
  </si>
  <si>
    <t>10.645</t>
  </si>
  <si>
    <t>809|KD1</t>
  </si>
  <si>
    <t>5.848</t>
  </si>
  <si>
    <t>810|KD1</t>
  </si>
  <si>
    <t>45.825</t>
  </si>
  <si>
    <t>811|KD1</t>
  </si>
  <si>
    <t>37.271</t>
  </si>
  <si>
    <t>812|KD1</t>
  </si>
  <si>
    <t>7.734</t>
  </si>
  <si>
    <t>813|KD1</t>
  </si>
  <si>
    <t>56.747</t>
  </si>
  <si>
    <t>814|KD1</t>
  </si>
  <si>
    <t>50.075</t>
  </si>
  <si>
    <t>815|KD1</t>
  </si>
  <si>
    <t>2.625</t>
  </si>
  <si>
    <t>816|KD1</t>
  </si>
  <si>
    <t>18.022</t>
  </si>
  <si>
    <t>817|KD1</t>
  </si>
  <si>
    <t>37.847</t>
  </si>
  <si>
    <t>818|KD1</t>
  </si>
  <si>
    <t>40.412</t>
  </si>
  <si>
    <t>819|KD1</t>
  </si>
  <si>
    <t>21.422</t>
  </si>
  <si>
    <t>820|KD1</t>
  </si>
  <si>
    <t>8.770</t>
  </si>
  <si>
    <t>821|KD1</t>
  </si>
  <si>
    <t>10.513</t>
  </si>
  <si>
    <t>822|TO</t>
  </si>
  <si>
    <t>823|KD1</t>
  </si>
  <si>
    <t>0265+19</t>
  </si>
  <si>
    <t>824|KD1</t>
  </si>
  <si>
    <t>17.432</t>
  </si>
  <si>
    <t>825|KD1</t>
  </si>
  <si>
    <t>0265+39</t>
  </si>
  <si>
    <t>3.470</t>
  </si>
  <si>
    <t>826|KD1</t>
  </si>
  <si>
    <t>0.69598 m   |</t>
  </si>
  <si>
    <t>827|KD1</t>
  </si>
  <si>
    <t>3.472</t>
  </si>
  <si>
    <t>828|KD1</t>
  </si>
  <si>
    <t>15.820</t>
  </si>
  <si>
    <t>829|KD1</t>
  </si>
  <si>
    <t>0.07203 m   |</t>
  </si>
  <si>
    <t>830|KD1</t>
  </si>
  <si>
    <t>15.810</t>
  </si>
  <si>
    <t>831|KD1</t>
  </si>
  <si>
    <t>0265+78</t>
  </si>
  <si>
    <t>23.725</t>
  </si>
  <si>
    <t>832|KD1</t>
  </si>
  <si>
    <t>1.43498 m   |</t>
  </si>
  <si>
    <t>833|KD1</t>
  </si>
  <si>
    <t>20.051</t>
  </si>
  <si>
    <t>834|KD1</t>
  </si>
  <si>
    <t>0265+79</t>
  </si>
  <si>
    <t>2.421</t>
  </si>
  <si>
    <t>835|KD1</t>
  </si>
  <si>
    <t>2.09172 m   |</t>
  </si>
  <si>
    <t>836|KD1</t>
  </si>
  <si>
    <t>2.401</t>
  </si>
  <si>
    <t>837|KD1</t>
  </si>
  <si>
    <t>0265+80</t>
  </si>
  <si>
    <t>30.067</t>
  </si>
  <si>
    <t>838|KD1</t>
  </si>
  <si>
    <t>2.76164 m   |</t>
  </si>
  <si>
    <t>839|KD1</t>
  </si>
  <si>
    <t>24.284</t>
  </si>
  <si>
    <t>840|KD1</t>
  </si>
  <si>
    <t>0265+81</t>
  </si>
  <si>
    <t>24.347</t>
  </si>
  <si>
    <t>841|KD1</t>
  </si>
  <si>
    <t>2.76176 m   |</t>
  </si>
  <si>
    <t>842|KD1</t>
  </si>
  <si>
    <t>24.282</t>
  </si>
  <si>
    <t>843|KD1</t>
  </si>
  <si>
    <t>0265+82</t>
  </si>
  <si>
    <t>14.388</t>
  </si>
  <si>
    <t>844|KD1</t>
  </si>
  <si>
    <t>2.93425 m   |</t>
  </si>
  <si>
    <t>845|KD1</t>
  </si>
  <si>
    <t>14.389</t>
  </si>
  <si>
    <t>846|KD1</t>
  </si>
  <si>
    <t>0265+83</t>
  </si>
  <si>
    <t>6.040</t>
  </si>
  <si>
    <t>847|KD1</t>
  </si>
  <si>
    <t>3.15427 m   |</t>
  </si>
  <si>
    <t>848|KD1</t>
  </si>
  <si>
    <t>849|KD1</t>
  </si>
  <si>
    <t>0265+84</t>
  </si>
  <si>
    <t>25.813</t>
  </si>
  <si>
    <t>850|KD1</t>
  </si>
  <si>
    <t>3.25632 m   |</t>
  </si>
  <si>
    <t>851|KD1</t>
  </si>
  <si>
    <t>28.569</t>
  </si>
  <si>
    <t>852|KD1</t>
  </si>
  <si>
    <t>0265+85</t>
  </si>
  <si>
    <t>16.629</t>
  </si>
  <si>
    <t>853|KD1</t>
  </si>
  <si>
    <t>3.01544 m   |</t>
  </si>
  <si>
    <t>854|KD1</t>
  </si>
  <si>
    <t>13.855</t>
  </si>
  <si>
    <t>855|KD1</t>
  </si>
  <si>
    <t>0265+86</t>
  </si>
  <si>
    <t>12.208</t>
  </si>
  <si>
    <t>856|KD1</t>
  </si>
  <si>
    <t>3.07417 m   |</t>
  </si>
  <si>
    <t>857|KD1</t>
  </si>
  <si>
    <t>13.895</t>
  </si>
  <si>
    <t>858|KD1</t>
  </si>
  <si>
    <t>0265+87</t>
  </si>
  <si>
    <t>7.710</t>
  </si>
  <si>
    <t>859|KD1</t>
  </si>
  <si>
    <t>2.51990 m   |</t>
  </si>
  <si>
    <t>860|KD1</t>
  </si>
  <si>
    <t>12.940</t>
  </si>
  <si>
    <t>861|KD1</t>
  </si>
  <si>
    <t>0265+88</t>
  </si>
  <si>
    <t>3.801</t>
  </si>
  <si>
    <t>862|KD1</t>
  </si>
  <si>
    <t>2.02333 m   |</t>
  </si>
  <si>
    <t>863|KD1</t>
  </si>
  <si>
    <t>16.050</t>
  </si>
  <si>
    <t>864|KD1</t>
  </si>
  <si>
    <t>0265+89</t>
  </si>
  <si>
    <t>16.006</t>
  </si>
  <si>
    <t>865|KD1</t>
  </si>
  <si>
    <t>2.01650 m   |</t>
  </si>
  <si>
    <t>866|KD1</t>
  </si>
  <si>
    <t>867|KD2</t>
  </si>
  <si>
    <t>0265+89       14</t>
  </si>
  <si>
    <t>202.44</t>
  </si>
  <si>
    <t>868|TO</t>
  </si>
  <si>
    <t>869|KD1</t>
  </si>
  <si>
    <t>28.971</t>
  </si>
  <si>
    <t>870|KD1</t>
  </si>
  <si>
    <t>9.131</t>
  </si>
  <si>
    <t>871|KD1</t>
  </si>
  <si>
    <t>11.137</t>
  </si>
  <si>
    <t>872|KD1</t>
  </si>
  <si>
    <t>24.921</t>
  </si>
  <si>
    <t>873|KD1</t>
  </si>
  <si>
    <t>6.643</t>
  </si>
  <si>
    <t>874|KD1</t>
  </si>
  <si>
    <t>15.264</t>
  </si>
  <si>
    <t>875|KD1</t>
  </si>
  <si>
    <t>18.353</t>
  </si>
  <si>
    <t>876|KD1</t>
  </si>
  <si>
    <t>2.518</t>
  </si>
  <si>
    <t>877|KD1</t>
  </si>
  <si>
    <t>16.832</t>
  </si>
  <si>
    <t>878|KD1</t>
  </si>
  <si>
    <t>28.313</t>
  </si>
  <si>
    <t>879|KD1</t>
  </si>
  <si>
    <t>8.443</t>
  </si>
  <si>
    <t>880|KD1</t>
  </si>
  <si>
    <t>15.186</t>
  </si>
  <si>
    <t>881|KD1</t>
  </si>
  <si>
    <t>28.368</t>
  </si>
  <si>
    <t>882|KD1</t>
  </si>
  <si>
    <t>5.481</t>
  </si>
  <si>
    <t>883|KD1</t>
  </si>
  <si>
    <t>14.718</t>
  </si>
  <si>
    <t>884|KD1</t>
  </si>
  <si>
    <t>27.956</t>
  </si>
  <si>
    <t>885|KD1</t>
  </si>
  <si>
    <t>10.582</t>
  </si>
  <si>
    <t>886|KD1</t>
  </si>
  <si>
    <t>13.892</t>
  </si>
  <si>
    <t>887|KD1</t>
  </si>
  <si>
    <t>44.639</t>
  </si>
  <si>
    <t>888|KD1</t>
  </si>
  <si>
    <t>29.666</t>
  </si>
  <si>
    <t>889|KD1</t>
  </si>
  <si>
    <t>3.134</t>
  </si>
  <si>
    <t>890|KD1</t>
  </si>
  <si>
    <t>17.435</t>
  </si>
  <si>
    <t>891|KD1</t>
  </si>
  <si>
    <t>37.405</t>
  </si>
  <si>
    <t>892|KD1</t>
  </si>
  <si>
    <t>44.721</t>
  </si>
  <si>
    <t>893|KD1</t>
  </si>
  <si>
    <t>24.668</t>
  </si>
  <si>
    <t>894|KD1</t>
  </si>
  <si>
    <t>11.362</t>
  </si>
  <si>
    <t>895|KD1</t>
  </si>
  <si>
    <t>15.427</t>
  </si>
  <si>
    <t>896|KD1</t>
  </si>
  <si>
    <t>35.414</t>
  </si>
  <si>
    <t>897|KD1</t>
  </si>
  <si>
    <t>55.534</t>
  </si>
  <si>
    <t>898|KD1</t>
  </si>
  <si>
    <t>55.539</t>
  </si>
  <si>
    <t>899|KD1</t>
  </si>
  <si>
    <t>46.130</t>
  </si>
  <si>
    <t>900|KD1</t>
  </si>
  <si>
    <t>30.701</t>
  </si>
  <si>
    <t>901|KD1</t>
  </si>
  <si>
    <t>12.840</t>
  </si>
  <si>
    <t>902|KD1</t>
  </si>
  <si>
    <t>9.411</t>
  </si>
  <si>
    <t>903|KD1</t>
  </si>
  <si>
    <t>33.836</t>
  </si>
  <si>
    <t>904|KD1</t>
  </si>
  <si>
    <t>49.312</t>
  </si>
  <si>
    <t>905|KD1</t>
  </si>
  <si>
    <t>45.187</t>
  </si>
  <si>
    <t>906|KD1</t>
  </si>
  <si>
    <t>20.674</t>
  </si>
  <si>
    <t>907|KD1</t>
  </si>
  <si>
    <t>7.461</t>
  </si>
  <si>
    <t>908|KD1</t>
  </si>
  <si>
    <t>42.675</t>
  </si>
  <si>
    <t>909|KD1</t>
  </si>
  <si>
    <t>21.417</t>
  </si>
  <si>
    <t>910|KD1</t>
  </si>
  <si>
    <t>28.636</t>
  </si>
  <si>
    <t>911|KD1</t>
  </si>
  <si>
    <t>38.221</t>
  </si>
  <si>
    <t>912|KD1</t>
  </si>
  <si>
    <t>23.571</t>
  </si>
  <si>
    <t>913|KD1</t>
  </si>
  <si>
    <t>23.723</t>
  </si>
  <si>
    <t>914|KD1</t>
  </si>
  <si>
    <t>7.057</t>
  </si>
  <si>
    <t>915|KD1</t>
  </si>
  <si>
    <t>7.139</t>
  </si>
  <si>
    <t>916|KD1</t>
  </si>
  <si>
    <t>2.745</t>
  </si>
  <si>
    <t>917|KD1</t>
  </si>
  <si>
    <t>2.935</t>
  </si>
  <si>
    <t>918|KD1</t>
  </si>
  <si>
    <t>4.422</t>
  </si>
  <si>
    <t>919|KD1</t>
  </si>
  <si>
    <t>4.536</t>
  </si>
  <si>
    <t>920|KD1</t>
  </si>
  <si>
    <t>2.806</t>
  </si>
  <si>
    <t>921|KD1</t>
  </si>
  <si>
    <t>2.957</t>
  </si>
  <si>
    <t>922|KD1</t>
  </si>
  <si>
    <t>11.499</t>
  </si>
  <si>
    <t>923|KD1</t>
  </si>
  <si>
    <t>11.509</t>
  </si>
  <si>
    <t>924|KD1</t>
  </si>
  <si>
    <t>19.445</t>
  </si>
  <si>
    <t>925|KD1</t>
  </si>
  <si>
    <t>19.451</t>
  </si>
  <si>
    <t>926|KD1</t>
  </si>
  <si>
    <t>40.090</t>
  </si>
  <si>
    <t>927|KD1</t>
  </si>
  <si>
    <t>40.102</t>
  </si>
  <si>
    <t>928|KD1</t>
  </si>
  <si>
    <t>25.766</t>
  </si>
  <si>
    <t>929|KD1</t>
  </si>
  <si>
    <t>25.767</t>
  </si>
  <si>
    <t>930|KD1</t>
  </si>
  <si>
    <t>11.221</t>
  </si>
  <si>
    <t>931|KD1</t>
  </si>
  <si>
    <t>932|KD1</t>
  </si>
  <si>
    <t>17.245</t>
  </si>
  <si>
    <t>933|KD1</t>
  </si>
  <si>
    <t>17.205</t>
  </si>
  <si>
    <t>934|KD1</t>
  </si>
  <si>
    <t>4.430</t>
  </si>
  <si>
    <t>935|KD1</t>
  </si>
  <si>
    <t>4.416</t>
  </si>
  <si>
    <t>936|KD1</t>
  </si>
  <si>
    <t>2.765</t>
  </si>
  <si>
    <t>937|KD1</t>
  </si>
  <si>
    <t>2.844</t>
  </si>
  <si>
    <t>938|KD1</t>
  </si>
  <si>
    <t>5.257</t>
  </si>
  <si>
    <t>939|KD1</t>
  </si>
  <si>
    <t>940|KD1</t>
  </si>
  <si>
    <t>2.368</t>
  </si>
  <si>
    <t>941|KD1</t>
  </si>
  <si>
    <t>2.411</t>
  </si>
  <si>
    <t>942|KD1</t>
  </si>
  <si>
    <t>33.535</t>
  </si>
  <si>
    <t>943|KD1</t>
  </si>
  <si>
    <t>20.473</t>
  </si>
  <si>
    <t>944|KD1</t>
  </si>
  <si>
    <t>20.632</t>
  </si>
  <si>
    <t>945|KD1</t>
  </si>
  <si>
    <t>33.069</t>
  </si>
  <si>
    <t>946|KD1</t>
  </si>
  <si>
    <t>32.918</t>
  </si>
  <si>
    <t>947|KD1</t>
  </si>
  <si>
    <t>40.587</t>
  </si>
  <si>
    <t>948|KD1</t>
  </si>
  <si>
    <t>40.615</t>
  </si>
  <si>
    <t>949|KD1</t>
  </si>
  <si>
    <t>40.370</t>
  </si>
  <si>
    <t>950|KD1</t>
  </si>
  <si>
    <t>40.352</t>
  </si>
  <si>
    <t>951|KD1</t>
  </si>
  <si>
    <t>41.094</t>
  </si>
  <si>
    <t>952|KD1</t>
  </si>
  <si>
    <t>41.067</t>
  </si>
  <si>
    <t>953|KD1</t>
  </si>
  <si>
    <t>40.017</t>
  </si>
  <si>
    <t>954|KD1</t>
  </si>
  <si>
    <t>955|KD1</t>
  </si>
  <si>
    <t>37.609</t>
  </si>
  <si>
    <t>956|KD1</t>
  </si>
  <si>
    <t>9.892</t>
  </si>
  <si>
    <t>957|KD1</t>
  </si>
  <si>
    <t>10.010</t>
  </si>
  <si>
    <t>958|KD1</t>
  </si>
  <si>
    <t>2.153</t>
  </si>
  <si>
    <t>959|KD1</t>
  </si>
  <si>
    <t>2.087</t>
  </si>
  <si>
    <t>960|KD1</t>
  </si>
  <si>
    <t>5.439</t>
  </si>
  <si>
    <t>961|KD1</t>
  </si>
  <si>
    <t>5.544</t>
  </si>
  <si>
    <t>962|KD1</t>
  </si>
  <si>
    <t>2.055</t>
  </si>
  <si>
    <t>963|KD1</t>
  </si>
  <si>
    <t>2.119</t>
  </si>
  <si>
    <t>964|KD1</t>
  </si>
  <si>
    <t>6.086</t>
  </si>
  <si>
    <t>965|KD1</t>
  </si>
  <si>
    <t>6.209</t>
  </si>
  <si>
    <t>966|KD1</t>
  </si>
  <si>
    <t>1.979</t>
  </si>
  <si>
    <t>967|KD1</t>
  </si>
  <si>
    <t>2.049</t>
  </si>
  <si>
    <t>968|KD1</t>
  </si>
  <si>
    <t>11.245</t>
  </si>
  <si>
    <t>969|KD1</t>
  </si>
  <si>
    <t>11.230</t>
  </si>
  <si>
    <t>970|KD1</t>
  </si>
  <si>
    <t>40.028</t>
  </si>
  <si>
    <t>971|KD1</t>
  </si>
  <si>
    <t>39.897</t>
  </si>
  <si>
    <t>972|KD1</t>
  </si>
  <si>
    <t>50.983</t>
  </si>
  <si>
    <t>973|KD1</t>
  </si>
  <si>
    <t>50.976</t>
  </si>
  <si>
    <t>974|KD1</t>
  </si>
  <si>
    <t>50.871</t>
  </si>
  <si>
    <t>975|KD1</t>
  </si>
  <si>
    <t>30.492</t>
  </si>
  <si>
    <t>976|KD1</t>
  </si>
  <si>
    <t>30.665</t>
  </si>
  <si>
    <t>977|KD1</t>
  </si>
  <si>
    <t>5.389</t>
  </si>
  <si>
    <t>978|KD1</t>
  </si>
  <si>
    <t>5.475</t>
  </si>
  <si>
    <t>979|KD1</t>
  </si>
  <si>
    <t>13.334</t>
  </si>
  <si>
    <t>980|KD1</t>
  </si>
  <si>
    <t>13.214</t>
  </si>
  <si>
    <t>981|KD1</t>
  </si>
  <si>
    <t>9.940</t>
  </si>
  <si>
    <t>982|KD1</t>
  </si>
  <si>
    <t>7.301</t>
  </si>
  <si>
    <t>983|KD1</t>
  </si>
  <si>
    <t>7.083</t>
  </si>
  <si>
    <t>984|KD1</t>
  </si>
  <si>
    <t>5.013</t>
  </si>
  <si>
    <t>985|KD1</t>
  </si>
  <si>
    <t>5.038</t>
  </si>
  <si>
    <t>986|KD1</t>
  </si>
  <si>
    <t>4.135</t>
  </si>
  <si>
    <t>987|KD1</t>
  </si>
  <si>
    <t>988|KD1</t>
  </si>
  <si>
    <t>989|KD1</t>
  </si>
  <si>
    <t>990|KD1</t>
  </si>
  <si>
    <t>991|KD1</t>
  </si>
  <si>
    <t>992|KD1</t>
  </si>
  <si>
    <t>993|KD1</t>
  </si>
  <si>
    <t>994|KD1</t>
  </si>
  <si>
    <t>995|KD1</t>
  </si>
  <si>
    <t>996|KD1</t>
  </si>
  <si>
    <t>4.128</t>
  </si>
  <si>
    <t>997|KD1</t>
  </si>
  <si>
    <t>4.647</t>
  </si>
  <si>
    <t>998|KD1</t>
  </si>
  <si>
    <t>38.965</t>
  </si>
  <si>
    <t>999|KD1</t>
  </si>
  <si>
    <t>2.813</t>
  </si>
  <si>
    <t>1000|KD1</t>
  </si>
  <si>
    <t>41.107</t>
  </si>
  <si>
    <t>1001|KD1</t>
  </si>
  <si>
    <t>41.152</t>
  </si>
  <si>
    <t>1002|KD1</t>
  </si>
  <si>
    <t>38.814</t>
  </si>
  <si>
    <t>1003|KD1</t>
  </si>
  <si>
    <t>40.815</t>
  </si>
  <si>
    <t>1004|KD1</t>
  </si>
  <si>
    <t>49.199</t>
  </si>
  <si>
    <t>1005|KD1</t>
  </si>
  <si>
    <t>32.708</t>
  </si>
  <si>
    <t>1006|KD1</t>
  </si>
  <si>
    <t>20.276</t>
  </si>
  <si>
    <t>1007|KD1</t>
  </si>
  <si>
    <t>18.891</t>
  </si>
  <si>
    <t>1008|KD1</t>
  </si>
  <si>
    <t>37.095</t>
  </si>
  <si>
    <t>1009|KD1</t>
  </si>
  <si>
    <t>5.970</t>
  </si>
  <si>
    <t>1010|KD1</t>
  </si>
  <si>
    <t>6.010</t>
  </si>
  <si>
    <t>1011|KD1</t>
  </si>
  <si>
    <t>26.626</t>
  </si>
  <si>
    <t>1012|KD1</t>
  </si>
  <si>
    <t>6.995</t>
  </si>
  <si>
    <t>1013|KD1</t>
  </si>
  <si>
    <t>15.352</t>
  </si>
  <si>
    <t>1014|KD1</t>
  </si>
  <si>
    <t>43.021</t>
  </si>
  <si>
    <t>1015|KD1</t>
  </si>
  <si>
    <t>23.047</t>
  </si>
  <si>
    <t>1016|KD1</t>
  </si>
  <si>
    <t>2.317</t>
  </si>
  <si>
    <t>1017|KD1</t>
  </si>
  <si>
    <t>18.759</t>
  </si>
  <si>
    <t>1018|KD1</t>
  </si>
  <si>
    <t>25.192</t>
  </si>
  <si>
    <t>1019|KD1</t>
  </si>
  <si>
    <t>24.851</t>
  </si>
  <si>
    <t>1020|KD1</t>
  </si>
  <si>
    <t>24.848</t>
  </si>
  <si>
    <t>1021|KD1</t>
  </si>
  <si>
    <t>25.191</t>
  </si>
  <si>
    <t>1022|KD1</t>
  </si>
  <si>
    <t>12.104</t>
  </si>
  <si>
    <t>1023|KD1</t>
  </si>
  <si>
    <t>8.708</t>
  </si>
  <si>
    <t>1024|KD1</t>
  </si>
  <si>
    <t>28.342</t>
  </si>
  <si>
    <t>1025|KD1</t>
  </si>
  <si>
    <t>32.994</t>
  </si>
  <si>
    <t>1026|KD1</t>
  </si>
  <si>
    <t>32.874</t>
  </si>
  <si>
    <t>1027|KD1</t>
  </si>
  <si>
    <t>13.259</t>
  </si>
  <si>
    <t>1028|KD1</t>
  </si>
  <si>
    <t>43.270</t>
  </si>
  <si>
    <t>1029|KD1</t>
  </si>
  <si>
    <t>39.357</t>
  </si>
  <si>
    <t>1030|KD1</t>
  </si>
  <si>
    <t>41.193</t>
  </si>
  <si>
    <t>1031|KD1</t>
  </si>
  <si>
    <t>19.436</t>
  </si>
  <si>
    <t>1032|KD1</t>
  </si>
  <si>
    <t>30.454</t>
  </si>
  <si>
    <t>1033|KD1</t>
  </si>
  <si>
    <t>39.459</t>
  </si>
  <si>
    <t>1034|KD1</t>
  </si>
  <si>
    <t>9.877</t>
  </si>
  <si>
    <t>1035|KD1</t>
  </si>
  <si>
    <t>5.550</t>
  </si>
  <si>
    <t>1036|KD1</t>
  </si>
  <si>
    <t>42.366</t>
  </si>
  <si>
    <t>1037|KD1</t>
  </si>
  <si>
    <t>22.425</t>
  </si>
  <si>
    <t>1038|KD1</t>
  </si>
  <si>
    <t>3.120</t>
  </si>
  <si>
    <t>1039|KD1</t>
  </si>
  <si>
    <t>17.774</t>
  </si>
  <si>
    <t>030424.dat</t>
  </si>
  <si>
    <t>Start-Line</t>
  </si>
  <si>
    <t>BF</t>
  </si>
  <si>
    <t>1|</t>
  </si>
  <si>
    <t>3|KD1</t>
  </si>
  <si>
    <t>1|Rb</t>
  </si>
  <si>
    <t>1|Rf</t>
  </si>
  <si>
    <t>-0.00001 m   |</t>
  </si>
  <si>
    <t>9|KD1</t>
  </si>
  <si>
    <t>0.18436 m   |</t>
  </si>
  <si>
    <t>11|KD1</t>
  </si>
  <si>
    <t>19|KD1</t>
  </si>
  <si>
    <t>28|KD1</t>
  </si>
  <si>
    <t>30|KD1</t>
  </si>
  <si>
    <t>31|TO</t>
  </si>
  <si>
    <t>34|KD1</t>
  </si>
  <si>
    <t>36|KD1</t>
  </si>
  <si>
    <t>40|KD1</t>
  </si>
  <si>
    <t>43|KD1</t>
  </si>
  <si>
    <t>45|KD1</t>
  </si>
  <si>
    <t>48|TO</t>
  </si>
  <si>
    <t>55|TO</t>
  </si>
  <si>
    <t>61|KD1</t>
  </si>
  <si>
    <t>63|TO</t>
  </si>
  <si>
    <t>66|TO</t>
  </si>
  <si>
    <t>70|TO</t>
  </si>
  <si>
    <t>79|TO</t>
  </si>
  <si>
    <t>92|TO</t>
  </si>
  <si>
    <t>110|TO</t>
  </si>
  <si>
    <t>117|TO</t>
  </si>
  <si>
    <t>122|KD1</t>
  </si>
  <si>
    <t>126|KD1</t>
  </si>
  <si>
    <t>127|KD1</t>
  </si>
  <si>
    <t>128|KD1</t>
  </si>
  <si>
    <t>129|KD1</t>
  </si>
  <si>
    <t>130|KD1</t>
  </si>
  <si>
    <t>131|KD1</t>
  </si>
  <si>
    <t>132|KD1</t>
  </si>
  <si>
    <t>152|TO</t>
  </si>
  <si>
    <t>160|KD1</t>
  </si>
  <si>
    <t>164|TO</t>
  </si>
  <si>
    <t>166|KD1</t>
  </si>
  <si>
    <t>170|TO</t>
  </si>
  <si>
    <t>179|TO</t>
  </si>
  <si>
    <t>183|TO</t>
  </si>
  <si>
    <t>191|TO</t>
  </si>
  <si>
    <t>192|KD1</t>
  </si>
  <si>
    <t>196|TO</t>
  </si>
  <si>
    <t>198|KD1</t>
  </si>
  <si>
    <t>sok242,dat</t>
  </si>
  <si>
    <t>2|KD1</t>
  </si>
  <si>
    <t>02:45:081</t>
  </si>
  <si>
    <t>21|KD1</t>
  </si>
  <si>
    <t>03:15:061</t>
  </si>
  <si>
    <t>03:19:051</t>
  </si>
  <si>
    <t>03:25:051</t>
  </si>
  <si>
    <t>03:29:081</t>
  </si>
  <si>
    <t>03:40:091</t>
  </si>
  <si>
    <t>03:45:001</t>
  </si>
  <si>
    <t>03:46:061</t>
  </si>
  <si>
    <t>03:50:061</t>
  </si>
  <si>
    <t>03:55:001</t>
  </si>
  <si>
    <t>03:56:081</t>
  </si>
  <si>
    <t>03:58:011</t>
  </si>
  <si>
    <t>02:18:051</t>
  </si>
  <si>
    <t>02:19:041</t>
  </si>
  <si>
    <t>02:23:001</t>
  </si>
  <si>
    <t>02:27:011</t>
  </si>
  <si>
    <t>02:37:013</t>
  </si>
  <si>
    <t>03:09:041</t>
  </si>
  <si>
    <t>03:14:091</t>
  </si>
  <si>
    <t>03:23:041</t>
  </si>
  <si>
    <t>03:27:041</t>
  </si>
  <si>
    <t>148|KD1</t>
  </si>
  <si>
    <t>03:32:001</t>
  </si>
  <si>
    <t>03:38:031</t>
  </si>
  <si>
    <t>157|KD1</t>
  </si>
  <si>
    <t>03:49:001</t>
  </si>
  <si>
    <t>03:52:071</t>
  </si>
  <si>
    <t>04:04:011</t>
  </si>
  <si>
    <t>04:11:021</t>
  </si>
  <si>
    <t>04:14:061</t>
  </si>
  <si>
    <t>04:35:031</t>
  </si>
  <si>
    <t>197|TO</t>
  </si>
  <si>
    <t>2024,05,29   0</t>
  </si>
  <si>
    <t>199|TO</t>
  </si>
  <si>
    <t>Curva OFF/Refr</t>
  </si>
  <si>
    <t>act OFF</t>
  </si>
  <si>
    <t>02:37:001</t>
  </si>
  <si>
    <t>205|KD1</t>
  </si>
  <si>
    <t>03:00:001</t>
  </si>
  <si>
    <t>03:08:051</t>
  </si>
  <si>
    <t>03:11:011</t>
  </si>
  <si>
    <t>03:18:021</t>
  </si>
  <si>
    <t>236|KD1</t>
  </si>
  <si>
    <t>03:22:051</t>
  </si>
  <si>
    <t>03:28:091</t>
  </si>
  <si>
    <t>03:42:091</t>
  </si>
  <si>
    <t>03:45:071</t>
  </si>
  <si>
    <t>261|KD1</t>
  </si>
  <si>
    <t>263|KD1</t>
  </si>
  <si>
    <t>03:52:031</t>
  </si>
  <si>
    <t>03:55:091</t>
  </si>
  <si>
    <t>03:56:041</t>
  </si>
  <si>
    <t>268|KD1</t>
  </si>
  <si>
    <t>03:58:031</t>
  </si>
  <si>
    <t>271|KD1</t>
  </si>
  <si>
    <t>1й путь</t>
  </si>
  <si>
    <t>2й путь</t>
  </si>
  <si>
    <t>229+20,7</t>
  </si>
  <si>
    <t>229+00</t>
  </si>
  <si>
    <t>0228+80,7</t>
  </si>
  <si>
    <t>0228+60,7</t>
  </si>
  <si>
    <t>0228+40,7</t>
  </si>
  <si>
    <t>0228+20,7</t>
  </si>
  <si>
    <t>0229+00</t>
  </si>
  <si>
    <t>0227+50</t>
  </si>
  <si>
    <t>0227+00</t>
  </si>
  <si>
    <t>0226+50</t>
  </si>
  <si>
    <t>0225+99,9</t>
  </si>
  <si>
    <t>0225+74</t>
  </si>
  <si>
    <t>0225+58.7</t>
  </si>
  <si>
    <t>0225+33,7</t>
  </si>
  <si>
    <t>0225+14,1</t>
  </si>
  <si>
    <t>0225+00</t>
  </si>
  <si>
    <t>0224+84,1</t>
  </si>
  <si>
    <t>0224+64,1</t>
  </si>
  <si>
    <t>0224+44,1</t>
  </si>
  <si>
    <t>0224+24,2</t>
  </si>
  <si>
    <t>0224+00</t>
  </si>
  <si>
    <t>0223+84,1</t>
  </si>
  <si>
    <t>0223+50</t>
  </si>
  <si>
    <t>0223+00</t>
  </si>
  <si>
    <t>0222+63,2</t>
  </si>
  <si>
    <t>0222+23,8</t>
  </si>
  <si>
    <t>0222+00</t>
  </si>
  <si>
    <t>0221+63,8</t>
  </si>
  <si>
    <t>0221+43,8</t>
  </si>
  <si>
    <t>0218+41,7(2 путь)</t>
  </si>
  <si>
    <t>болт5</t>
  </si>
  <si>
    <t>болт6</t>
  </si>
  <si>
    <t>болт7</t>
  </si>
  <si>
    <t>болт8</t>
  </si>
  <si>
    <t>0212+53,3</t>
  </si>
  <si>
    <t>0212+43,2</t>
  </si>
  <si>
    <t>0212+18,1</t>
  </si>
  <si>
    <t>0212+00</t>
  </si>
  <si>
    <t>0211+77,5</t>
  </si>
  <si>
    <t>0211+57,5</t>
  </si>
  <si>
    <t>0211+40</t>
  </si>
  <si>
    <t>0228+00</t>
  </si>
  <si>
    <t>0226+00</t>
  </si>
  <si>
    <t>0225+14</t>
  </si>
  <si>
    <t>0224+100</t>
  </si>
  <si>
    <t>0224+84,3</t>
  </si>
  <si>
    <t>0224+64,2</t>
  </si>
  <si>
    <t>0224+44,2</t>
  </si>
  <si>
    <t>0224+24,1</t>
  </si>
  <si>
    <t>0221+64,2</t>
  </si>
  <si>
    <t>0221+44,2</t>
  </si>
  <si>
    <t>0221+23,8</t>
  </si>
  <si>
    <t>0221+03,8</t>
  </si>
  <si>
    <t>0220+83,8</t>
  </si>
  <si>
    <t>0220+53,8</t>
  </si>
  <si>
    <t>0220+00</t>
  </si>
  <si>
    <t>0219+83,8</t>
  </si>
  <si>
    <t>0219+56,8</t>
  </si>
  <si>
    <t>0218+84</t>
  </si>
  <si>
    <t>0218+60,2</t>
  </si>
  <si>
    <t>0218+41,7</t>
  </si>
  <si>
    <t>0218+26,7</t>
  </si>
  <si>
    <t>0217+91,7</t>
  </si>
  <si>
    <t>0217+76,7</t>
  </si>
  <si>
    <t>0212+61,8</t>
  </si>
  <si>
    <t>0212+20</t>
  </si>
  <si>
    <t>275|KD1</t>
  </si>
  <si>
    <t>282|KD1</t>
  </si>
  <si>
    <t>02:57:051</t>
  </si>
  <si>
    <t>03:08:041</t>
  </si>
  <si>
    <t>03:19:071</t>
  </si>
  <si>
    <t>03:34:041</t>
  </si>
  <si>
    <t>310|KD1</t>
  </si>
  <si>
    <t>03:46:071</t>
  </si>
  <si>
    <t>319|TO</t>
  </si>
  <si>
    <t>320|TO</t>
  </si>
  <si>
    <t>321|TO</t>
  </si>
  <si>
    <t>02:35:071</t>
  </si>
  <si>
    <t>02:45:031</t>
  </si>
  <si>
    <t>332|KD1</t>
  </si>
  <si>
    <t>02:49:021</t>
  </si>
  <si>
    <t>338|KD1</t>
  </si>
  <si>
    <t>340|KD1</t>
  </si>
  <si>
    <t>346|KD1</t>
  </si>
  <si>
    <t>348|KD1</t>
  </si>
  <si>
    <t>350|KD1</t>
  </si>
  <si>
    <t>353|KD1</t>
  </si>
  <si>
    <t>355|KD1</t>
  </si>
  <si>
    <t>03:28:071</t>
  </si>
  <si>
    <t>359|KD1</t>
  </si>
  <si>
    <t>361|TO</t>
  </si>
  <si>
    <t>362|TO</t>
  </si>
  <si>
    <t>363|TO</t>
  </si>
  <si>
    <t>364|TO</t>
  </si>
  <si>
    <t>365|TO</t>
  </si>
  <si>
    <t>366|TO</t>
  </si>
  <si>
    <t>367|TO</t>
  </si>
  <si>
    <t>368|TO</t>
  </si>
  <si>
    <t>369|TO</t>
  </si>
  <si>
    <t>02:36:021</t>
  </si>
  <si>
    <t>02:43:061</t>
  </si>
  <si>
    <t>02:46:051</t>
  </si>
  <si>
    <t>02:50:041</t>
  </si>
  <si>
    <t>02:55:011</t>
  </si>
  <si>
    <t>03:06:041</t>
  </si>
  <si>
    <t>03:09:071</t>
  </si>
  <si>
    <t>03:15:021</t>
  </si>
  <si>
    <t>417|KD1</t>
  </si>
  <si>
    <t>03:21:071</t>
  </si>
  <si>
    <t>424|KD1</t>
  </si>
  <si>
    <t>03:31:011</t>
  </si>
  <si>
    <t>03:38:001</t>
  </si>
  <si>
    <t>03:46:081</t>
  </si>
  <si>
    <t>03:52:081</t>
  </si>
  <si>
    <t>03:55:051</t>
  </si>
  <si>
    <t>463|KD1</t>
  </si>
  <si>
    <t>464|KD1</t>
  </si>
  <si>
    <t>465|KD1</t>
  </si>
  <si>
    <t>466|KD1</t>
  </si>
  <si>
    <t>467|KD1</t>
  </si>
  <si>
    <t>468|KD1</t>
  </si>
  <si>
    <t>469|KD1</t>
  </si>
  <si>
    <t>470|KD1</t>
  </si>
  <si>
    <t>04:06:011</t>
  </si>
  <si>
    <t>476|KD1</t>
  </si>
  <si>
    <t>04:08:031</t>
  </si>
  <si>
    <t>477|KD1</t>
  </si>
  <si>
    <t>04:16:021</t>
  </si>
  <si>
    <t>493|KD1</t>
  </si>
  <si>
    <t>04:23:021</t>
  </si>
  <si>
    <t>04:24:061</t>
  </si>
  <si>
    <t>497|KD1</t>
  </si>
  <si>
    <t>02:57:041</t>
  </si>
  <si>
    <t>03:05:091</t>
  </si>
  <si>
    <t>03:09:031</t>
  </si>
  <si>
    <t>527|KD1</t>
  </si>
  <si>
    <t>03:12:091</t>
  </si>
  <si>
    <t>532|KD1</t>
  </si>
  <si>
    <t>03:15:091</t>
  </si>
  <si>
    <t>534|KD1</t>
  </si>
  <si>
    <t>536|KD1</t>
  </si>
  <si>
    <t>03:18:041</t>
  </si>
  <si>
    <t>538|KD1</t>
  </si>
  <si>
    <t>03:21:081</t>
  </si>
  <si>
    <t>542|KD1</t>
  </si>
  <si>
    <t>03:24:071</t>
  </si>
  <si>
    <t>551|KD1</t>
  </si>
  <si>
    <t>555|KD1</t>
  </si>
  <si>
    <t>563|KD1</t>
  </si>
  <si>
    <t>03:41:001</t>
  </si>
  <si>
    <t>03:42:041</t>
  </si>
  <si>
    <t>573|KD1</t>
  </si>
  <si>
    <t>580|KD1</t>
  </si>
  <si>
    <t>589|KD1</t>
  </si>
  <si>
    <t>592|TO</t>
  </si>
  <si>
    <t>593|TO</t>
  </si>
  <si>
    <t>594|TO</t>
  </si>
  <si>
    <t>03:20:061</t>
  </si>
  <si>
    <t>03:22:081</t>
  </si>
  <si>
    <t>03:27:053</t>
  </si>
  <si>
    <t>03:31:013</t>
  </si>
  <si>
    <t>03:34:073</t>
  </si>
  <si>
    <t>03:38:083</t>
  </si>
  <si>
    <t>03:48:033</t>
  </si>
  <si>
    <t>04:13:063</t>
  </si>
  <si>
    <t>04:14:093</t>
  </si>
  <si>
    <t>02:50:033</t>
  </si>
  <si>
    <t>02:56:043</t>
  </si>
  <si>
    <t>03:01:023</t>
  </si>
  <si>
    <t>03:02:003</t>
  </si>
  <si>
    <t>03:09:093</t>
  </si>
  <si>
    <t>03:15:053</t>
  </si>
  <si>
    <t>03:18:023</t>
  </si>
  <si>
    <t>03:19:033</t>
  </si>
  <si>
    <t>03:20:033</t>
  </si>
  <si>
    <t>03:22:023</t>
  </si>
  <si>
    <t>03:29:063</t>
  </si>
  <si>
    <t>03:41:003</t>
  </si>
  <si>
    <t>03:45:003</t>
  </si>
  <si>
    <t>726|KD1</t>
  </si>
  <si>
    <t>727|KD1</t>
  </si>
  <si>
    <t>728|KD1</t>
  </si>
  <si>
    <t>729|KD1</t>
  </si>
  <si>
    <t>03:56:053</t>
  </si>
  <si>
    <t>730|KD1</t>
  </si>
  <si>
    <t>731|KD1</t>
  </si>
  <si>
    <t>732|KD1</t>
  </si>
  <si>
    <t>738|TO</t>
  </si>
  <si>
    <t>739|TO</t>
  </si>
  <si>
    <t>740|TO</t>
  </si>
  <si>
    <t>741|TO</t>
  </si>
  <si>
    <t>742|TO</t>
  </si>
  <si>
    <t>743|TO</t>
  </si>
  <si>
    <t>02:49:033</t>
  </si>
  <si>
    <t>02:51:033</t>
  </si>
  <si>
    <t>02:57:033</t>
  </si>
  <si>
    <t>03:00:093</t>
  </si>
  <si>
    <t>03:19:073</t>
  </si>
  <si>
    <t>03:21:093</t>
  </si>
  <si>
    <t>780|TO</t>
  </si>
  <si>
    <t>781|TO</t>
  </si>
  <si>
    <t>782|TO</t>
  </si>
  <si>
    <t>02:44:063</t>
  </si>
  <si>
    <t>02:46:093</t>
  </si>
  <si>
    <t>02:50:013</t>
  </si>
  <si>
    <t>02:52:093</t>
  </si>
  <si>
    <t>02:58:043</t>
  </si>
  <si>
    <t>03:02:093</t>
  </si>
  <si>
    <t>03:04:083</t>
  </si>
  <si>
    <t>03:09:043</t>
  </si>
  <si>
    <t>822|KD1</t>
  </si>
  <si>
    <t>03:21:023</t>
  </si>
  <si>
    <t>03:23:043</t>
  </si>
  <si>
    <t>03:30:013</t>
  </si>
  <si>
    <t>03:36:033</t>
  </si>
  <si>
    <t>03:40:083</t>
  </si>
  <si>
    <t>03:51:023</t>
  </si>
  <si>
    <t>03:53:093</t>
  </si>
  <si>
    <t>867|KD1</t>
  </si>
  <si>
    <t>868|KD1</t>
  </si>
  <si>
    <t>04:11:073</t>
  </si>
  <si>
    <t>04:17:093</t>
  </si>
  <si>
    <t>04:18:013</t>
  </si>
  <si>
    <t>04:23:003</t>
  </si>
  <si>
    <t>04:24:003</t>
  </si>
  <si>
    <t>02:47:083</t>
  </si>
  <si>
    <t>02:51:063</t>
  </si>
  <si>
    <t>02:53:013</t>
  </si>
  <si>
    <t>02:55:053</t>
  </si>
  <si>
    <t>03:02:013</t>
  </si>
  <si>
    <t>03:05:013</t>
  </si>
  <si>
    <t>03:09:053</t>
  </si>
  <si>
    <t>03:11:063</t>
  </si>
  <si>
    <t>03:12:013</t>
  </si>
  <si>
    <t>03:26:003</t>
  </si>
  <si>
    <t>03:30:073</t>
  </si>
  <si>
    <t>03:47:043</t>
  </si>
  <si>
    <t>959|TO</t>
  </si>
  <si>
    <t>960|TO</t>
  </si>
  <si>
    <t>961|TO</t>
  </si>
  <si>
    <t>02:53:043</t>
  </si>
  <si>
    <t>02:54:053</t>
  </si>
  <si>
    <t>02:57:093</t>
  </si>
  <si>
    <t>03:04:073</t>
  </si>
  <si>
    <t>03:07:033</t>
  </si>
  <si>
    <t>03:27:093</t>
  </si>
  <si>
    <t>03:29:043</t>
  </si>
  <si>
    <t>03:35:023</t>
  </si>
  <si>
    <t>03:36:083</t>
  </si>
  <si>
    <t>03:44:073</t>
  </si>
  <si>
    <t>03:51:063</t>
  </si>
  <si>
    <t>1040|KD1</t>
  </si>
  <si>
    <t>1041|KD1</t>
  </si>
  <si>
    <t>1042|KD1</t>
  </si>
  <si>
    <t>1043|KD1</t>
  </si>
  <si>
    <t>1044|KD1</t>
  </si>
  <si>
    <t>1045|KD1</t>
  </si>
  <si>
    <t>1046|KD1</t>
  </si>
  <si>
    <t>1047|KD1</t>
  </si>
  <si>
    <t>1048|KD1</t>
  </si>
  <si>
    <t>1049|KD1</t>
  </si>
  <si>
    <t>1050|KD1</t>
  </si>
  <si>
    <t>1051|KD1</t>
  </si>
  <si>
    <t>1052|KD1</t>
  </si>
  <si>
    <t>1053|KD1</t>
  </si>
  <si>
    <t>1054|KD1</t>
  </si>
  <si>
    <t>1055|KD1</t>
  </si>
  <si>
    <t>03:12:063</t>
  </si>
  <si>
    <t>1056|KD1</t>
  </si>
  <si>
    <t>1057|KD1</t>
  </si>
  <si>
    <t>1058|KD1</t>
  </si>
  <si>
    <t>03:14:033</t>
  </si>
  <si>
    <t>1059|KD1</t>
  </si>
  <si>
    <t>1060|KD1</t>
  </si>
  <si>
    <t>1061|KD1</t>
  </si>
  <si>
    <t>1062|KD1</t>
  </si>
  <si>
    <t>03:18:093</t>
  </si>
  <si>
    <t>1063|KD1</t>
  </si>
  <si>
    <t>1064|KD1</t>
  </si>
  <si>
    <t>1065|KD1</t>
  </si>
  <si>
    <t>1066|KD1</t>
  </si>
  <si>
    <t>1067|KD1</t>
  </si>
  <si>
    <t>03:31:033</t>
  </si>
  <si>
    <t>1068|KD1</t>
  </si>
  <si>
    <t>1069|KD1</t>
  </si>
  <si>
    <t>1070|KD1</t>
  </si>
  <si>
    <t>1071|KD1</t>
  </si>
  <si>
    <t>03:35:043</t>
  </si>
  <si>
    <t>1072|KD1</t>
  </si>
  <si>
    <t>1073|KD1</t>
  </si>
  <si>
    <t>1074|KD1</t>
  </si>
  <si>
    <t>1075|KD1</t>
  </si>
  <si>
    <t>1076|KD1</t>
  </si>
  <si>
    <t>1077|KD1</t>
  </si>
  <si>
    <t>1078|KD1</t>
  </si>
  <si>
    <t>1079|KD1</t>
  </si>
  <si>
    <t>1080|KD1</t>
  </si>
  <si>
    <t>1081|KD1</t>
  </si>
  <si>
    <t>1082|KD1</t>
  </si>
  <si>
    <t>1083|KD1</t>
  </si>
  <si>
    <t>1084|KD1</t>
  </si>
  <si>
    <t>1085|KD1</t>
  </si>
  <si>
    <t>1086|KD1</t>
  </si>
  <si>
    <t>1087|KD1</t>
  </si>
  <si>
    <t>1088|KD1</t>
  </si>
  <si>
    <t>1089|KD1</t>
  </si>
  <si>
    <t>1090|KD1</t>
  </si>
  <si>
    <t>1091|KD1</t>
  </si>
  <si>
    <t>1092|KD1</t>
  </si>
  <si>
    <t>1093|KD1</t>
  </si>
  <si>
    <t>1094|KD1</t>
  </si>
  <si>
    <t>1095|KD1</t>
  </si>
  <si>
    <t>1096|KD1</t>
  </si>
  <si>
    <t>1097|KD1</t>
  </si>
  <si>
    <t>1098|KD1</t>
  </si>
  <si>
    <t>04:01:083</t>
  </si>
  <si>
    <t>1099|KD1</t>
  </si>
  <si>
    <t>1100|KD1</t>
  </si>
  <si>
    <t>1101|KD1</t>
  </si>
  <si>
    <t>1102|KD1</t>
  </si>
  <si>
    <t>1103|KD1</t>
  </si>
  <si>
    <t>1104|KD1</t>
  </si>
  <si>
    <t>1105|KD1</t>
  </si>
  <si>
    <t>1106|KD1</t>
  </si>
  <si>
    <t>1107|KD1</t>
  </si>
  <si>
    <t>1108|KD1</t>
  </si>
  <si>
    <t>1109|KD1</t>
  </si>
  <si>
    <t>04:16:063</t>
  </si>
  <si>
    <t>1110|KD1</t>
  </si>
  <si>
    <t>1111|KD1</t>
  </si>
  <si>
    <t>1112|KD1</t>
  </si>
  <si>
    <t>04:20:093</t>
  </si>
  <si>
    <t>1113|KD1</t>
  </si>
  <si>
    <t>1114|KD1</t>
  </si>
  <si>
    <t>1115|KD1</t>
  </si>
  <si>
    <t>1116|KD1</t>
  </si>
  <si>
    <t>1117|KD1</t>
  </si>
  <si>
    <t>1118|KD1</t>
  </si>
  <si>
    <t>1119|KD1</t>
  </si>
  <si>
    <t>1120|KD1</t>
  </si>
  <si>
    <t>1121|KD1</t>
  </si>
  <si>
    <t>1122|KD1</t>
  </si>
  <si>
    <t>1123|KD1</t>
  </si>
  <si>
    <t>1124|KD1</t>
  </si>
  <si>
    <t>1125|KD1</t>
  </si>
  <si>
    <t>1126|KD1</t>
  </si>
  <si>
    <t>02:59:063</t>
  </si>
  <si>
    <t>1127|KD1</t>
  </si>
  <si>
    <t>1128|KD1</t>
  </si>
  <si>
    <t>1129|KD1</t>
  </si>
  <si>
    <t>1130|KD1</t>
  </si>
  <si>
    <t>1131|KD1</t>
  </si>
  <si>
    <t>1132|KD1</t>
  </si>
  <si>
    <t>1133|KD1</t>
  </si>
  <si>
    <t>1134|KD1</t>
  </si>
  <si>
    <t>1135|KD1</t>
  </si>
  <si>
    <t>03:08:003</t>
  </si>
  <si>
    <t>1136|KD1</t>
  </si>
  <si>
    <t>1137|KD1</t>
  </si>
  <si>
    <t>1138|KD1</t>
  </si>
  <si>
    <t>1139|KD1</t>
  </si>
  <si>
    <t>1140|KD1</t>
  </si>
  <si>
    <t>03:13:063</t>
  </si>
  <si>
    <t>1141|KD1</t>
  </si>
  <si>
    <t>1142|KD1</t>
  </si>
  <si>
    <t>1143|KD1</t>
  </si>
  <si>
    <t>1144|KD1</t>
  </si>
  <si>
    <t>1145|KD1</t>
  </si>
  <si>
    <t>1146|KD1</t>
  </si>
  <si>
    <t>1147|KD1</t>
  </si>
  <si>
    <t>1148|KD1</t>
  </si>
  <si>
    <t>1149|KD1</t>
  </si>
  <si>
    <t>1150|KD1</t>
  </si>
  <si>
    <t>1151|KD1</t>
  </si>
  <si>
    <t>1152|KD1</t>
  </si>
  <si>
    <t>1153|KD1</t>
  </si>
  <si>
    <t>1154|KD1</t>
  </si>
  <si>
    <t>1155|KD1</t>
  </si>
  <si>
    <t>1156|KD1</t>
  </si>
  <si>
    <t>1157|KD1</t>
  </si>
  <si>
    <t>03:31:093</t>
  </si>
  <si>
    <t>1158|KD1</t>
  </si>
  <si>
    <t>1159|KD1</t>
  </si>
  <si>
    <t>1160|KD1</t>
  </si>
  <si>
    <t>1161|KD1</t>
  </si>
  <si>
    <t>1162|KD1</t>
  </si>
  <si>
    <t>1163|KD1</t>
  </si>
  <si>
    <t>1164|KD1</t>
  </si>
  <si>
    <t>1165|KD1</t>
  </si>
  <si>
    <t>03:39:033</t>
  </si>
  <si>
    <t>1166|KD1</t>
  </si>
  <si>
    <t>1167|KD1</t>
  </si>
  <si>
    <t>1168|KD1</t>
  </si>
  <si>
    <t>1169|KD1</t>
  </si>
  <si>
    <t>1170|KD1</t>
  </si>
  <si>
    <t>03:49:093</t>
  </si>
  <si>
    <t>1171|KD1</t>
  </si>
  <si>
    <t>1172|KD1</t>
  </si>
  <si>
    <t>03:59:063</t>
  </si>
  <si>
    <t>1173|KD1</t>
  </si>
  <si>
    <t>02:57:023</t>
  </si>
  <si>
    <t>1174|KD1</t>
  </si>
  <si>
    <t>1175|KD1</t>
  </si>
  <si>
    <t>1176|KD1</t>
  </si>
  <si>
    <t>1177|KD1</t>
  </si>
  <si>
    <t>1178|KD1</t>
  </si>
  <si>
    <t>1179|KD1</t>
  </si>
  <si>
    <t>1180|KD1</t>
  </si>
  <si>
    <t>1181|KD1</t>
  </si>
  <si>
    <t>1182|KD1</t>
  </si>
  <si>
    <t>1183|KD1</t>
  </si>
  <si>
    <t>03:07:023</t>
  </si>
  <si>
    <t>1184|KD1</t>
  </si>
  <si>
    <t>1185|KD1</t>
  </si>
  <si>
    <t>1186|KD1</t>
  </si>
  <si>
    <t>03:10:063</t>
  </si>
  <si>
    <t>1187|KD1</t>
  </si>
  <si>
    <t>1188|KD1</t>
  </si>
  <si>
    <t>1189|KD1</t>
  </si>
  <si>
    <t>1190|KD1</t>
  </si>
  <si>
    <t>03:15:073</t>
  </si>
  <si>
    <t>1191|KD1</t>
  </si>
  <si>
    <t>1192|KD1</t>
  </si>
  <si>
    <t>1193|KD1</t>
  </si>
  <si>
    <t>1194|KD1</t>
  </si>
  <si>
    <t>1195|KD1</t>
  </si>
  <si>
    <t>1196|KD1</t>
  </si>
  <si>
    <t>1197|KD1</t>
  </si>
  <si>
    <t>1198|KD1</t>
  </si>
  <si>
    <t>1199|KD1</t>
  </si>
  <si>
    <t>1200|KD1</t>
  </si>
  <si>
    <t>03:28:093</t>
  </si>
  <si>
    <t>1201|KD1</t>
  </si>
  <si>
    <t>1202|KD1</t>
  </si>
  <si>
    <t>03:30:093</t>
  </si>
  <si>
    <t>1203|KD1</t>
  </si>
  <si>
    <t>1204|KD1</t>
  </si>
  <si>
    <t>1205|KD1</t>
  </si>
  <si>
    <t>1206|KD1</t>
  </si>
  <si>
    <t>1207|KD1</t>
  </si>
  <si>
    <t>1208|KD1</t>
  </si>
  <si>
    <t>1209|KD1</t>
  </si>
  <si>
    <t>1210|KD1</t>
  </si>
  <si>
    <t>1211|KD1</t>
  </si>
  <si>
    <t>1212|KD1</t>
  </si>
  <si>
    <t>1213|KD1</t>
  </si>
  <si>
    <t>1214|KD1</t>
  </si>
  <si>
    <t>1215|KD1</t>
  </si>
  <si>
    <t>1216|KD1</t>
  </si>
  <si>
    <t>1217|KD1</t>
  </si>
  <si>
    <t>03:48:083</t>
  </si>
  <si>
    <t>1218|KD1</t>
  </si>
  <si>
    <t>1219|KD1</t>
  </si>
  <si>
    <t>1220|KD1</t>
  </si>
  <si>
    <t>1221|KD1</t>
  </si>
  <si>
    <t>1222|KD1</t>
  </si>
  <si>
    <t>03:53:043</t>
  </si>
  <si>
    <t>1223|KD1</t>
  </si>
  <si>
    <t>1224|KD1</t>
  </si>
  <si>
    <t>1225|KD1</t>
  </si>
  <si>
    <t>03:56:073</t>
  </si>
  <si>
    <t>1226|KD1</t>
  </si>
  <si>
    <t>1227|KD1</t>
  </si>
  <si>
    <t>03:59:033</t>
  </si>
  <si>
    <t>1228|KD1</t>
  </si>
  <si>
    <t>1229|KD1</t>
  </si>
  <si>
    <t>1230|KD1</t>
  </si>
  <si>
    <t>1231|KD1</t>
  </si>
  <si>
    <t>04:03:093</t>
  </si>
  <si>
    <t>1232|KD1</t>
  </si>
  <si>
    <t>1233|KD1</t>
  </si>
  <si>
    <t>1234|KD1</t>
  </si>
  <si>
    <t>1235|KD1</t>
  </si>
  <si>
    <t>1236|KD1</t>
  </si>
  <si>
    <t>1237|KD1</t>
  </si>
  <si>
    <t>1238|KD1</t>
  </si>
  <si>
    <t>1239|KD1</t>
  </si>
  <si>
    <t>04:14:083</t>
  </si>
  <si>
    <t>1240|TO</t>
  </si>
  <si>
    <t>1241|TO</t>
  </si>
  <si>
    <t>1242|TO</t>
  </si>
  <si>
    <t>1243|KD1</t>
  </si>
  <si>
    <t>1244|KD1</t>
  </si>
  <si>
    <t>1245|KD1</t>
  </si>
  <si>
    <t>1246|KD1</t>
  </si>
  <si>
    <t>1247|KD1</t>
  </si>
  <si>
    <t>1248|KD1</t>
  </si>
  <si>
    <t>1249|KD1</t>
  </si>
  <si>
    <t>02:55:083</t>
  </si>
  <si>
    <t>1250|KD1</t>
  </si>
  <si>
    <t>1251|KD1</t>
  </si>
  <si>
    <t>1252|KD1</t>
  </si>
  <si>
    <t>1253|KD1</t>
  </si>
  <si>
    <t>1254|KD1</t>
  </si>
  <si>
    <t>03:01:013</t>
  </si>
  <si>
    <t>1255|KD1</t>
  </si>
  <si>
    <t>1256|KD1</t>
  </si>
  <si>
    <t>1257|KD1</t>
  </si>
  <si>
    <t>03:04:043</t>
  </si>
  <si>
    <t>1258|KD1</t>
  </si>
  <si>
    <t>1259|KD1</t>
  </si>
  <si>
    <t>1260|KD1</t>
  </si>
  <si>
    <t>1261|KD1</t>
  </si>
  <si>
    <t>1262|KD1</t>
  </si>
  <si>
    <t>1263|KD1</t>
  </si>
  <si>
    <t>1264|KD1</t>
  </si>
  <si>
    <t>1265|KD1</t>
  </si>
  <si>
    <t>1266|KD1</t>
  </si>
  <si>
    <t>03:14:043</t>
  </si>
  <si>
    <t>1267|KD1</t>
  </si>
  <si>
    <t>1268|KD1</t>
  </si>
  <si>
    <t>1269|KD1</t>
  </si>
  <si>
    <t>1270|KD1</t>
  </si>
  <si>
    <t>1271|KD1</t>
  </si>
  <si>
    <t>1272|KD1</t>
  </si>
  <si>
    <t>1273|KD1</t>
  </si>
  <si>
    <t>1274|KD1</t>
  </si>
  <si>
    <t>1275|KD1</t>
  </si>
  <si>
    <t>03:23:003</t>
  </si>
  <si>
    <t>1276|KD1</t>
  </si>
  <si>
    <t>1277|KD1</t>
  </si>
  <si>
    <t>1278|KD1</t>
  </si>
  <si>
    <t>1279|KD1</t>
  </si>
  <si>
    <t>1280|KD1</t>
  </si>
  <si>
    <t>1281|KD1</t>
  </si>
  <si>
    <t>1282|KD1</t>
  </si>
  <si>
    <t>03:30:023</t>
  </si>
  <si>
    <t>1283|KD1</t>
  </si>
  <si>
    <t>03:31:043</t>
  </si>
  <si>
    <t>1284|KD1</t>
  </si>
  <si>
    <t>03:32:043</t>
  </si>
  <si>
    <t>1285|KD1</t>
  </si>
  <si>
    <t>1286|KD1</t>
  </si>
  <si>
    <t>03:35:013</t>
  </si>
  <si>
    <t>1287|KD1</t>
  </si>
  <si>
    <t>1288|KD1</t>
  </si>
  <si>
    <t>1289|KD1</t>
  </si>
  <si>
    <t>1290|KD1</t>
  </si>
  <si>
    <t>03:40:003</t>
  </si>
  <si>
    <t>1291|KD1</t>
  </si>
  <si>
    <t>1292|KD1</t>
  </si>
  <si>
    <t>1293|KD1</t>
  </si>
  <si>
    <t>1294|KD1</t>
  </si>
  <si>
    <t>1295|KD1</t>
  </si>
  <si>
    <t>1296|KD1</t>
  </si>
  <si>
    <t>1297|KD1</t>
  </si>
  <si>
    <t>1298|KD1</t>
  </si>
  <si>
    <t>03:52:003</t>
  </si>
  <si>
    <t>1299|KD1</t>
  </si>
  <si>
    <t>1300|KD1</t>
  </si>
  <si>
    <t>1301|KD1</t>
  </si>
  <si>
    <t>1302|KD1</t>
  </si>
  <si>
    <t>1303|KD1</t>
  </si>
  <si>
    <t>1304|KD1</t>
  </si>
  <si>
    <t>1305|KD1</t>
  </si>
  <si>
    <t>1306|KD1</t>
  </si>
  <si>
    <t>1307|KD1</t>
  </si>
  <si>
    <t>1308|KD1</t>
  </si>
  <si>
    <t>1309|KD1</t>
  </si>
  <si>
    <t>04:09:063</t>
  </si>
  <si>
    <t>1310|KD1</t>
  </si>
  <si>
    <t>1311|KD1</t>
  </si>
  <si>
    <t>1312|KD1</t>
  </si>
  <si>
    <t>1313|KD1</t>
  </si>
  <si>
    <t>1314|KD1</t>
  </si>
  <si>
    <t>1315|KD1</t>
  </si>
  <si>
    <t>1316|KD1</t>
  </si>
  <si>
    <t>1317|KD1</t>
  </si>
  <si>
    <t>1318|KD1</t>
  </si>
  <si>
    <t>1319|KD1</t>
  </si>
  <si>
    <t>04:23:063</t>
  </si>
  <si>
    <t>1320|KD1</t>
  </si>
  <si>
    <t>1321|KD1</t>
  </si>
  <si>
    <t>04:26:013</t>
  </si>
  <si>
    <t>1322|KD1</t>
  </si>
  <si>
    <t>1323|KD1</t>
  </si>
  <si>
    <t>1324|KD1</t>
  </si>
  <si>
    <t>1325|KD1</t>
  </si>
  <si>
    <t>1326|KD1</t>
  </si>
  <si>
    <t>1327|KD1</t>
  </si>
  <si>
    <t>04:33:093</t>
  </si>
  <si>
    <t>1328|KD1</t>
  </si>
  <si>
    <t>1329|KD1</t>
  </si>
  <si>
    <t>1330|KD1</t>
  </si>
  <si>
    <t>1331|KD1</t>
  </si>
  <si>
    <t>02:45:043</t>
  </si>
  <si>
    <t>1332|KD1</t>
  </si>
  <si>
    <t>1333|KD1</t>
  </si>
  <si>
    <t>1334|KD1</t>
  </si>
  <si>
    <t>1335|KD1</t>
  </si>
  <si>
    <t>1336|KD1</t>
  </si>
  <si>
    <t>1337|KD1</t>
  </si>
  <si>
    <t>1338|KD1</t>
  </si>
  <si>
    <t>1339|KD1</t>
  </si>
  <si>
    <t>02:56:023</t>
  </si>
  <si>
    <t>1340|KD1</t>
  </si>
  <si>
    <t>02:57:053</t>
  </si>
  <si>
    <t>1341|KD1</t>
  </si>
  <si>
    <t>1342|KD1</t>
  </si>
  <si>
    <t>1343|KD1</t>
  </si>
  <si>
    <t>1344|KD1</t>
  </si>
  <si>
    <t>1345|KD1</t>
  </si>
  <si>
    <t>1346|KD1</t>
  </si>
  <si>
    <t>1347|KD1</t>
  </si>
  <si>
    <t>1348|KD1</t>
  </si>
  <si>
    <t>03:06:023</t>
  </si>
  <si>
    <t>1349|KD1</t>
  </si>
  <si>
    <t>03:07:093</t>
  </si>
  <si>
    <t>1350|KD1</t>
  </si>
  <si>
    <t>03:09:023</t>
  </si>
  <si>
    <t>1351|KD1</t>
  </si>
  <si>
    <t>1352|KD1</t>
  </si>
  <si>
    <t>1353|KD1</t>
  </si>
  <si>
    <t>1354|KD1</t>
  </si>
  <si>
    <t>1355|KD1</t>
  </si>
  <si>
    <t>1356|KD1</t>
  </si>
  <si>
    <t>03:22:053</t>
  </si>
  <si>
    <t>1357|KD1</t>
  </si>
  <si>
    <t>03:24:033</t>
  </si>
  <si>
    <t>1358|KD1</t>
  </si>
  <si>
    <t>1359|KD1</t>
  </si>
  <si>
    <t>1360|KD1</t>
  </si>
  <si>
    <t>1361|KD1</t>
  </si>
  <si>
    <t>1362|KD1</t>
  </si>
  <si>
    <t>1363|KD1</t>
  </si>
  <si>
    <t>1364|KD1</t>
  </si>
  <si>
    <t>1365|KD1</t>
  </si>
  <si>
    <t>03:42:023</t>
  </si>
  <si>
    <t>1366|KD1</t>
  </si>
  <si>
    <t>1367|KD1</t>
  </si>
  <si>
    <t>1368|KD1</t>
  </si>
  <si>
    <t>1369|KD1</t>
  </si>
  <si>
    <t>03:45:033</t>
  </si>
  <si>
    <t>1370|KD1</t>
  </si>
  <si>
    <t>1371|KD1</t>
  </si>
  <si>
    <t>1372|KD1</t>
  </si>
  <si>
    <t>1373|KD1</t>
  </si>
  <si>
    <t>03:48:003</t>
  </si>
  <si>
    <t>1374|KD1</t>
  </si>
  <si>
    <t>1375|KD1</t>
  </si>
  <si>
    <t>1376|KD1</t>
  </si>
  <si>
    <t>1377|KD1</t>
  </si>
  <si>
    <t>1378|KD1</t>
  </si>
  <si>
    <t>1379|KD1</t>
  </si>
  <si>
    <t>1380|KD1</t>
  </si>
  <si>
    <t>04:03:023</t>
  </si>
  <si>
    <t>1381|KD1</t>
  </si>
  <si>
    <t>1382|KD1</t>
  </si>
  <si>
    <t>1383|KD1</t>
  </si>
  <si>
    <t>1384|KD1</t>
  </si>
  <si>
    <t>1385|KD1</t>
  </si>
  <si>
    <t>1386|KD1</t>
  </si>
  <si>
    <t>1387|KD1</t>
  </si>
  <si>
    <t>1388|KD1</t>
  </si>
  <si>
    <t>1389|KD1</t>
  </si>
  <si>
    <t>1390|KD1</t>
  </si>
  <si>
    <t>1391|KD1</t>
  </si>
  <si>
    <t>1392|KD1</t>
  </si>
  <si>
    <t>1393|KD1</t>
  </si>
  <si>
    <t>1394|KD1</t>
  </si>
  <si>
    <t>1395|KD1</t>
  </si>
  <si>
    <t>1396|KD1</t>
  </si>
  <si>
    <t>04:20:053</t>
  </si>
  <si>
    <t>1397|KD1</t>
  </si>
  <si>
    <t>1398|KD1</t>
  </si>
  <si>
    <t>1399|KD1</t>
  </si>
  <si>
    <t>1400|KD1</t>
  </si>
  <si>
    <t>04:24:063</t>
  </si>
  <si>
    <t>1401|KD1</t>
  </si>
  <si>
    <t>1402|KD1</t>
  </si>
  <si>
    <t>1403|KD1</t>
  </si>
  <si>
    <t>1404|KD1</t>
  </si>
  <si>
    <t>04:29:023</t>
  </si>
  <si>
    <t>1405|KD1</t>
  </si>
  <si>
    <t>1406|KD1</t>
  </si>
  <si>
    <t>1407|KD1</t>
  </si>
  <si>
    <t>1408|KD1</t>
  </si>
  <si>
    <t>1409|KD1</t>
  </si>
  <si>
    <t>1410|KD1</t>
  </si>
  <si>
    <t>1411|KD1</t>
  </si>
  <si>
    <t>1412|KD1</t>
  </si>
  <si>
    <t>2024,05,31   0</t>
  </si>
  <si>
    <t>2024,06,04   0</t>
  </si>
  <si>
    <t>2024,06,07   0</t>
  </si>
  <si>
    <t>2024,06,13   0</t>
  </si>
  <si>
    <t>2024,06,18   0</t>
  </si>
  <si>
    <t>2024,06,20   0</t>
  </si>
  <si>
    <t>2024,07,01   0</t>
  </si>
  <si>
    <t>0211+40(2)</t>
  </si>
  <si>
    <t>0211+65,9(6)</t>
  </si>
  <si>
    <t>0211+65,9(5)</t>
  </si>
  <si>
    <t>5й</t>
  </si>
  <si>
    <t>0211+40(1)</t>
  </si>
  <si>
    <t>0212+00(2п)</t>
  </si>
  <si>
    <t>00+81</t>
  </si>
  <si>
    <t>00+96</t>
  </si>
  <si>
    <t>01+21.6</t>
  </si>
  <si>
    <t>01+39,9</t>
  </si>
  <si>
    <t>01+59,9</t>
  </si>
  <si>
    <t>01+79,9</t>
  </si>
  <si>
    <t>01+94,9</t>
  </si>
  <si>
    <t>02+19,9</t>
  </si>
  <si>
    <t>02+39,9</t>
  </si>
  <si>
    <t>02+59,6</t>
  </si>
  <si>
    <t>02+79,9</t>
  </si>
  <si>
    <t>02+100</t>
  </si>
  <si>
    <t>02+100 обратно</t>
  </si>
  <si>
    <t>0211+65,9(4)</t>
  </si>
  <si>
    <t>4й</t>
  </si>
  <si>
    <t>0211+65,9(3)</t>
  </si>
  <si>
    <t>3й</t>
  </si>
  <si>
    <t>0214+58</t>
  </si>
  <si>
    <t>0214+53,7</t>
  </si>
  <si>
    <t>1413|KD1</t>
  </si>
  <si>
    <t>1414|KD1</t>
  </si>
  <si>
    <t>1415|KD1</t>
  </si>
  <si>
    <t>1416|KD1</t>
  </si>
  <si>
    <t>02:44:093</t>
  </si>
  <si>
    <t>1417|KD1</t>
  </si>
  <si>
    <t>1418|KD1</t>
  </si>
  <si>
    <t>1419|KD1</t>
  </si>
  <si>
    <t>1420|KD1</t>
  </si>
  <si>
    <t>1421|KD1</t>
  </si>
  <si>
    <t>1422|KD1</t>
  </si>
  <si>
    <t>1423|KD1</t>
  </si>
  <si>
    <t>1424|KD1</t>
  </si>
  <si>
    <t>02:53:063</t>
  </si>
  <si>
    <t>1425|KD1</t>
  </si>
  <si>
    <t>1426|KD1</t>
  </si>
  <si>
    <t>1427|KD1</t>
  </si>
  <si>
    <t>02:55:003</t>
  </si>
  <si>
    <t>1428|KD1</t>
  </si>
  <si>
    <t>1429|KD1</t>
  </si>
  <si>
    <t>1430|KD1</t>
  </si>
  <si>
    <t>1431|KD1</t>
  </si>
  <si>
    <t>1432|KD1</t>
  </si>
  <si>
    <t>1433|KD1</t>
  </si>
  <si>
    <t>1434|KD1</t>
  </si>
  <si>
    <t>1435|KD1</t>
  </si>
  <si>
    <t>1436|KD1</t>
  </si>
  <si>
    <t>1437|KD1</t>
  </si>
  <si>
    <t>1438|KD1</t>
  </si>
  <si>
    <t>1439|KD1</t>
  </si>
  <si>
    <t>1440|KD1</t>
  </si>
  <si>
    <t>1441|KD1</t>
  </si>
  <si>
    <t>1442|KD1</t>
  </si>
  <si>
    <t>03:18:063</t>
  </si>
  <si>
    <t>1443|KD1</t>
  </si>
  <si>
    <t>1444|KD1</t>
  </si>
  <si>
    <t>1445|KD1</t>
  </si>
  <si>
    <t>1446|KD1</t>
  </si>
  <si>
    <t>03:22:063</t>
  </si>
  <si>
    <t>1447|KD1</t>
  </si>
  <si>
    <t>1448|KD1</t>
  </si>
  <si>
    <t>1449|KD1</t>
  </si>
  <si>
    <t>03:25:073</t>
  </si>
  <si>
    <t>1450|KD1</t>
  </si>
  <si>
    <t>1451|KD1</t>
  </si>
  <si>
    <t>03:27:043</t>
  </si>
  <si>
    <t>1452|KD1</t>
  </si>
  <si>
    <t>1453|KD1</t>
  </si>
  <si>
    <t>1454|KD1</t>
  </si>
  <si>
    <t>03:29:033</t>
  </si>
  <si>
    <t>1455|KD1</t>
  </si>
  <si>
    <t>1456|KD1</t>
  </si>
  <si>
    <t>1457|KD1</t>
  </si>
  <si>
    <t>1458|KD1</t>
  </si>
  <si>
    <t>03:33:063</t>
  </si>
  <si>
    <t>1459|KD1</t>
  </si>
  <si>
    <t>1460|KD1</t>
  </si>
  <si>
    <t>1461|KD1</t>
  </si>
  <si>
    <t>03:36:013</t>
  </si>
  <si>
    <t>1462|KD1</t>
  </si>
  <si>
    <t>1463|KD1</t>
  </si>
  <si>
    <t>1464|KD1</t>
  </si>
  <si>
    <t>1465|KD1</t>
  </si>
  <si>
    <t>1466|KD1</t>
  </si>
  <si>
    <t>1467|KD1</t>
  </si>
  <si>
    <t>1468|KD1</t>
  </si>
  <si>
    <t>1469|KD1</t>
  </si>
  <si>
    <t>1470|KD1</t>
  </si>
  <si>
    <t>1471|KD1</t>
  </si>
  <si>
    <t>03:50:083</t>
  </si>
  <si>
    <t>1472|KD1</t>
  </si>
  <si>
    <t>1473|KD1</t>
  </si>
  <si>
    <t>1474|KD1</t>
  </si>
  <si>
    <t>03:53:083</t>
  </si>
  <si>
    <t>1475|KD1</t>
  </si>
  <si>
    <t>1476|KD1</t>
  </si>
  <si>
    <t>1477|KD1</t>
  </si>
  <si>
    <t>1478|KD1</t>
  </si>
  <si>
    <t>1479|KD1</t>
  </si>
  <si>
    <t>1480|KD1</t>
  </si>
  <si>
    <t>03:57:063</t>
  </si>
  <si>
    <t>1481|KD1</t>
  </si>
  <si>
    <t>1482|KD1</t>
  </si>
  <si>
    <t>1483|KD1</t>
  </si>
  <si>
    <t>1484|KD1</t>
  </si>
  <si>
    <t>1485|KD1</t>
  </si>
  <si>
    <t>1486|KD1</t>
  </si>
  <si>
    <t>1487|KD1</t>
  </si>
  <si>
    <t>1488|KD1</t>
  </si>
  <si>
    <t>1489|KD1</t>
  </si>
  <si>
    <t>1490|KD1</t>
  </si>
  <si>
    <t>6й путь</t>
  </si>
  <si>
    <t>211+65,9</t>
  </si>
  <si>
    <t>0211+80,7</t>
  </si>
  <si>
    <t>0212+20,8</t>
  </si>
  <si>
    <t>0212+40,6</t>
  </si>
  <si>
    <t>0212+60,6</t>
  </si>
  <si>
    <t>0212+80,6</t>
  </si>
  <si>
    <t>0213+00</t>
  </si>
  <si>
    <t>0213+20,6</t>
  </si>
  <si>
    <t>0213+40,6</t>
  </si>
  <si>
    <t>0213+60,6</t>
  </si>
  <si>
    <t>0213+80,6</t>
  </si>
  <si>
    <t>0214+00</t>
  </si>
  <si>
    <t>0214+18,3</t>
  </si>
  <si>
    <t>0214+38,3</t>
  </si>
  <si>
    <t>0212+00(1п)</t>
  </si>
  <si>
    <t>00+81,3*</t>
  </si>
  <si>
    <t>01+00</t>
  </si>
  <si>
    <t>01+18,3</t>
  </si>
  <si>
    <t>01+41,3</t>
  </si>
  <si>
    <t>01+61,3</t>
  </si>
  <si>
    <t>01+81,3</t>
  </si>
  <si>
    <t>02+1,3</t>
  </si>
  <si>
    <t>02+21,3</t>
  </si>
  <si>
    <t>02+41,3</t>
  </si>
  <si>
    <t>02+61,3</t>
  </si>
  <si>
    <t>02+81.3</t>
  </si>
  <si>
    <t>03+04,8</t>
  </si>
  <si>
    <t>обратно</t>
  </si>
  <si>
    <t>Ст. Саларьево</t>
  </si>
  <si>
    <t>V Путь</t>
  </si>
  <si>
    <t xml:space="preserve"> 0241+81,3</t>
  </si>
  <si>
    <t xml:space="preserve"> 0224+00  </t>
  </si>
  <si>
    <t xml:space="preserve">  0224+00  </t>
  </si>
  <si>
    <t xml:space="preserve"> 0214+58</t>
  </si>
  <si>
    <t xml:space="preserve"> 0214+53</t>
  </si>
  <si>
    <t xml:space="preserve"> 03+04,8</t>
  </si>
  <si>
    <t xml:space="preserve"> 0212+00 </t>
  </si>
  <si>
    <t xml:space="preserve"> 0211+40 </t>
  </si>
  <si>
    <t xml:space="preserve"> 0211+40</t>
  </si>
  <si>
    <t>Дата:</t>
  </si>
  <si>
    <t>может тут был косяк. плохой реп</t>
  </si>
  <si>
    <t>1491|TO</t>
  </si>
  <si>
    <t>1492|TO</t>
  </si>
  <si>
    <t>1493|TO</t>
  </si>
  <si>
    <t>1494|KD1</t>
  </si>
  <si>
    <t>1495|KD1</t>
  </si>
  <si>
    <t>1496|KD1</t>
  </si>
  <si>
    <t>1497|KD1</t>
  </si>
  <si>
    <t>1498|KD1</t>
  </si>
  <si>
    <t>1499|KD1</t>
  </si>
  <si>
    <t>1500|KD1</t>
  </si>
  <si>
    <t>1501|KD1</t>
  </si>
  <si>
    <t>1502|KD1</t>
  </si>
  <si>
    <t>1503|KD1</t>
  </si>
  <si>
    <t>1504|KD1</t>
  </si>
  <si>
    <t>1505|KD1</t>
  </si>
  <si>
    <t>1506|KD1</t>
  </si>
  <si>
    <t>1507|KD1</t>
  </si>
  <si>
    <t>1508|KD1</t>
  </si>
  <si>
    <t>1509|KD1</t>
  </si>
  <si>
    <t>1510|KD1</t>
  </si>
  <si>
    <t>1511|KD1</t>
  </si>
  <si>
    <t>1512|KD1</t>
  </si>
  <si>
    <t>1513|KD1</t>
  </si>
  <si>
    <t>1514|KD1</t>
  </si>
  <si>
    <t>1515|KD1</t>
  </si>
  <si>
    <t>1516|KD1</t>
  </si>
  <si>
    <t>1517|KD1</t>
  </si>
  <si>
    <t>03:04:023</t>
  </si>
  <si>
    <t>1518|KD1</t>
  </si>
  <si>
    <t>1519|KD1</t>
  </si>
  <si>
    <t>1520|KD1</t>
  </si>
  <si>
    <t>1521|KD1</t>
  </si>
  <si>
    <t>1522|KD1</t>
  </si>
  <si>
    <t>1523|KD1</t>
  </si>
  <si>
    <t>1524|KD1</t>
  </si>
  <si>
    <t>1525|KD1</t>
  </si>
  <si>
    <t>1526|KD1</t>
  </si>
  <si>
    <t>1527|KD1</t>
  </si>
  <si>
    <t>1528|KD1</t>
  </si>
  <si>
    <t>1529|KD1</t>
  </si>
  <si>
    <t>1530|KD1</t>
  </si>
  <si>
    <t>1531|KD1</t>
  </si>
  <si>
    <t>1532|KD1</t>
  </si>
  <si>
    <t>1533|KD1</t>
  </si>
  <si>
    <t>1534|KD1</t>
  </si>
  <si>
    <t>03:31:083</t>
  </si>
  <si>
    <t>1535|KD1</t>
  </si>
  <si>
    <t>1536|KD1</t>
  </si>
  <si>
    <t>1537|KD1</t>
  </si>
  <si>
    <t>1538|KD1</t>
  </si>
  <si>
    <t>1539|KD1</t>
  </si>
  <si>
    <t>1540|KD1</t>
  </si>
  <si>
    <t>1541|KD1</t>
  </si>
  <si>
    <t>1542|KD1</t>
  </si>
  <si>
    <t>1543|KD1</t>
  </si>
  <si>
    <t>1544|KD1</t>
  </si>
  <si>
    <t>1545|KD1</t>
  </si>
  <si>
    <t>03:43:033</t>
  </si>
  <si>
    <t>1546|KD1</t>
  </si>
  <si>
    <t>1547|KD1</t>
  </si>
  <si>
    <t>1548|KD1</t>
  </si>
  <si>
    <t>1549|KD1</t>
  </si>
  <si>
    <t>1550|KD1</t>
  </si>
  <si>
    <t>1551|KD1</t>
  </si>
  <si>
    <t>1552|KD1</t>
  </si>
  <si>
    <t>1553|KD1</t>
  </si>
  <si>
    <t>1554|KD1</t>
  </si>
  <si>
    <t>1555|KD1</t>
  </si>
  <si>
    <t>1556|KD1</t>
  </si>
  <si>
    <t>1557|KD1</t>
  </si>
  <si>
    <t>1558|KD1</t>
  </si>
  <si>
    <t>1559|KD1</t>
  </si>
  <si>
    <t>1560|KD1</t>
  </si>
  <si>
    <t>1561|KD1</t>
  </si>
  <si>
    <t>04:05:053</t>
  </si>
  <si>
    <t>1562|KD1</t>
  </si>
  <si>
    <t>1563|KD1</t>
  </si>
  <si>
    <t>1564|KD1</t>
  </si>
  <si>
    <t>1565|KD1</t>
  </si>
  <si>
    <t>1566|KD1</t>
  </si>
  <si>
    <t>1567|KD1</t>
  </si>
  <si>
    <t>2024,07,04   0</t>
  </si>
  <si>
    <t>fдоп. =</t>
  </si>
  <si>
    <t>fпол. =</t>
  </si>
  <si>
    <t>мм</t>
  </si>
  <si>
    <t>0211+65,9</t>
  </si>
  <si>
    <t xml:space="preserve">III Путь </t>
  </si>
  <si>
    <t xml:space="preserve">IV Путь </t>
  </si>
  <si>
    <t>23.23.2024</t>
  </si>
  <si>
    <t>VI тупик</t>
  </si>
  <si>
    <t>V тупик</t>
  </si>
  <si>
    <t>V тупик обратно</t>
  </si>
  <si>
    <t>VI тупик обратно</t>
  </si>
  <si>
    <t>fдоп. = 1,6мм</t>
  </si>
  <si>
    <t>fпол. = 0,0мм</t>
  </si>
  <si>
    <t xml:space="preserve">   fдоп. = 1,7мм</t>
  </si>
  <si>
    <t xml:space="preserve">   fпол. = 0,3мм</t>
  </si>
  <si>
    <t xml:space="preserve">   02+100</t>
  </si>
  <si>
    <t xml:space="preserve">   VI путь</t>
  </si>
  <si>
    <t>1568|KD1</t>
  </si>
  <si>
    <t>1569|KD1</t>
  </si>
  <si>
    <t>1570|KD1</t>
  </si>
  <si>
    <t>1571|KD1</t>
  </si>
  <si>
    <t>1572|KD1</t>
  </si>
  <si>
    <t>1573|KD1</t>
  </si>
  <si>
    <t>02:45:013</t>
  </si>
  <si>
    <t>1574|KD1</t>
  </si>
  <si>
    <t>1575|KD1</t>
  </si>
  <si>
    <t>1576|KD1</t>
  </si>
  <si>
    <t>1577|KD1</t>
  </si>
  <si>
    <t>1578|KD1</t>
  </si>
  <si>
    <t>1579|KD1</t>
  </si>
  <si>
    <t>02:50:073</t>
  </si>
  <si>
    <t>1580|KD1</t>
  </si>
  <si>
    <t>1581|KD1</t>
  </si>
  <si>
    <t>1582|KD1</t>
  </si>
  <si>
    <t>1583|KD1</t>
  </si>
  <si>
    <t>1584|KD1</t>
  </si>
  <si>
    <t>1585|KD1</t>
  </si>
  <si>
    <t>1586|KD1</t>
  </si>
  <si>
    <t>1587|KD1</t>
  </si>
  <si>
    <t>1588|KD1</t>
  </si>
  <si>
    <t>02:58:013</t>
  </si>
  <si>
    <t>1589|KD1</t>
  </si>
  <si>
    <t>1590|KD1</t>
  </si>
  <si>
    <t>03:08:093</t>
  </si>
  <si>
    <t>1591|KD1</t>
  </si>
  <si>
    <t>1592|KD1</t>
  </si>
  <si>
    <t>1593|KD1</t>
  </si>
  <si>
    <t>1594|KD1</t>
  </si>
  <si>
    <t>1595|KD1</t>
  </si>
  <si>
    <t>1596|KD1</t>
  </si>
  <si>
    <t>1597|KD1</t>
  </si>
  <si>
    <t>1598|KD1</t>
  </si>
  <si>
    <t>1599|KD1</t>
  </si>
  <si>
    <t>1600|KD1</t>
  </si>
  <si>
    <t>03:21:073</t>
  </si>
  <si>
    <t>1601|KD1</t>
  </si>
  <si>
    <t>1602|KD1</t>
  </si>
  <si>
    <t>1603|KD1</t>
  </si>
  <si>
    <t>1604|KD1</t>
  </si>
  <si>
    <t>1605|KD1</t>
  </si>
  <si>
    <t>1606|KD1</t>
  </si>
  <si>
    <t>1607|KD1</t>
  </si>
  <si>
    <t>03:28:013</t>
  </si>
  <si>
    <t>1608|KD1</t>
  </si>
  <si>
    <t>1609|KD1</t>
  </si>
  <si>
    <t>1610|KD1</t>
  </si>
  <si>
    <t>03:31:073</t>
  </si>
  <si>
    <t>1611|KD1</t>
  </si>
  <si>
    <t>1612|KD1</t>
  </si>
  <si>
    <t>1613|KD1</t>
  </si>
  <si>
    <t>1614|KD1</t>
  </si>
  <si>
    <t>1615|KD1</t>
  </si>
  <si>
    <t>1616|KD1</t>
  </si>
  <si>
    <t>1617|KD1</t>
  </si>
  <si>
    <t>1618|KD1</t>
  </si>
  <si>
    <t>03:39:073</t>
  </si>
  <si>
    <t>1619|KD1</t>
  </si>
  <si>
    <t>1620|KD1</t>
  </si>
  <si>
    <t>1621|KD1</t>
  </si>
  <si>
    <t>1622|KD1</t>
  </si>
  <si>
    <t>1623|KD1</t>
  </si>
  <si>
    <t>03:45:063</t>
  </si>
  <si>
    <t>1624|KD1</t>
  </si>
  <si>
    <t>1625|KD1</t>
  </si>
  <si>
    <t>1626|KD1</t>
  </si>
  <si>
    <t>1627|KD1</t>
  </si>
  <si>
    <t>1628|KD1</t>
  </si>
  <si>
    <t>1629|KD1</t>
  </si>
  <si>
    <t>03:50:033</t>
  </si>
  <si>
    <t>1630|KD1</t>
  </si>
  <si>
    <t>1631|KD1</t>
  </si>
  <si>
    <t>1632|KD1</t>
  </si>
  <si>
    <t>03:53:033</t>
  </si>
  <si>
    <t>1633|KD1</t>
  </si>
  <si>
    <t>1634|KD1</t>
  </si>
  <si>
    <t>1635|KD1</t>
  </si>
  <si>
    <t>1636|KD1</t>
  </si>
  <si>
    <t>1637|KD1</t>
  </si>
  <si>
    <t>1638|KD1</t>
  </si>
  <si>
    <t>1639|KD1</t>
  </si>
  <si>
    <t>1640|KD1</t>
  </si>
  <si>
    <t>1641|KD1</t>
  </si>
  <si>
    <t>04:03:003</t>
  </si>
  <si>
    <t>1642|KD1</t>
  </si>
  <si>
    <t>1643|KD1</t>
  </si>
  <si>
    <t>1644|KD1</t>
  </si>
  <si>
    <t>1645|KD1</t>
  </si>
  <si>
    <t>1646|KD1</t>
  </si>
  <si>
    <t>1647|KD1</t>
  </si>
  <si>
    <t>1648|KD1</t>
  </si>
  <si>
    <t>1649|KD1</t>
  </si>
  <si>
    <t>1650|KD1</t>
  </si>
  <si>
    <t>04:14:043</t>
  </si>
  <si>
    <t>1651|KD1</t>
  </si>
  <si>
    <t>1652|KD1</t>
  </si>
  <si>
    <t>1653|KD1</t>
  </si>
  <si>
    <t>1654|KD1</t>
  </si>
  <si>
    <t>1655|KD1</t>
  </si>
  <si>
    <t>0211+80</t>
  </si>
  <si>
    <t>0212+00(3п)</t>
  </si>
  <si>
    <t>болт212+33</t>
  </si>
  <si>
    <t>0212+43,5</t>
  </si>
  <si>
    <t>0212+63,5</t>
  </si>
  <si>
    <t>0212+78,5</t>
  </si>
  <si>
    <t>0213+23,5</t>
  </si>
  <si>
    <t>0213+43,5</t>
  </si>
  <si>
    <t>0213+58,5</t>
  </si>
  <si>
    <t>0213+78,5</t>
  </si>
  <si>
    <t>0214+38,7</t>
  </si>
  <si>
    <t>0214+58(4й)</t>
  </si>
  <si>
    <t>III тупик</t>
  </si>
  <si>
    <t>Филатов Луг - Саларьево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</si>
</sst>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22">
    <font>
      <sz val="10"/>
      <color rgb="FF000000"/>
      <name val="Arial"/>
      <scheme val="minor"/>
    </font>
    <font>
      <sz val="10"/>
      <color rgb="FF000000"/>
      <name val="Arial"/>
      <family val="2"/>
      <charset val="204"/>
    </font>
    <font>
      <b/>
      <sz val="11"/>
      <color rgb="FFFF00FF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Calibri"/>
      <family val="2"/>
      <charset val="204"/>
    </font>
    <font>
      <b/>
      <sz val="11"/>
      <color rgb="FF000080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 Cyr"/>
      <charset val="204"/>
    </font>
    <font>
      <b/>
      <sz val="11"/>
      <color theme="1"/>
      <name val="Arial"/>
      <family val="2"/>
      <charset val="204"/>
      <scheme val="minor"/>
    </font>
    <font>
      <sz val="10"/>
      <color indexed="10"/>
      <name val="Arial"/>
      <family val="2"/>
      <charset val="204"/>
    </font>
    <font>
      <sz val="12"/>
      <color rgb="FF000000"/>
      <name val="Calibri"/>
      <family val="2"/>
      <charset val="204"/>
    </font>
    <font>
      <sz val="10"/>
      <color theme="1"/>
      <name val="Arial"/>
      <family val="2"/>
      <scheme val="minor"/>
    </font>
    <font>
      <b/>
      <sz val="10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99CC00"/>
        <bgColor rgb="FF99CC00"/>
      </patternFill>
    </fill>
    <fill>
      <patternFill patternType="solid">
        <fgColor rgb="FF808000"/>
        <bgColor rgb="FF808000"/>
      </patternFill>
    </fill>
    <fill>
      <patternFill patternType="solid">
        <fgColor rgb="FFCC99FF"/>
        <bgColor rgb="FFCC99FF"/>
      </patternFill>
    </fill>
    <fill>
      <patternFill patternType="solid">
        <fgColor rgb="FFF6B3AE"/>
        <bgColor rgb="FFF6B3AE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6" fillId="0" borderId="10"/>
  </cellStyleXfs>
  <cellXfs count="14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164" fontId="1" fillId="0" borderId="3" xfId="0" applyNumberFormat="1" applyFont="1" applyBorder="1" applyAlignment="1">
      <alignment horizontal="right" wrapText="1"/>
    </xf>
    <xf numFmtId="164" fontId="1" fillId="0" borderId="2" xfId="0" applyNumberFormat="1" applyFont="1" applyBorder="1"/>
    <xf numFmtId="0" fontId="2" fillId="0" borderId="0" xfId="0" applyFont="1"/>
    <xf numFmtId="0" fontId="3" fillId="0" borderId="0" xfId="0" applyFont="1"/>
    <xf numFmtId="164" fontId="1" fillId="0" borderId="1" xfId="0" applyNumberFormat="1" applyFont="1" applyBorder="1"/>
    <xf numFmtId="0" fontId="1" fillId="0" borderId="3" xfId="0" applyFont="1" applyBorder="1" applyAlignment="1">
      <alignment horizontal="right" wrapText="1"/>
    </xf>
    <xf numFmtId="164" fontId="1" fillId="0" borderId="3" xfId="0" applyNumberFormat="1" applyFont="1" applyBorder="1" applyAlignment="1">
      <alignment horizontal="right" wrapText="1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164" fontId="5" fillId="0" borderId="0" xfId="0" applyNumberFormat="1" applyFont="1"/>
    <xf numFmtId="0" fontId="1" fillId="0" borderId="0" xfId="0" applyFont="1" applyAlignment="1">
      <alignment horizontal="right" readingOrder="1"/>
    </xf>
    <xf numFmtId="0" fontId="1" fillId="0" borderId="0" xfId="0" applyFont="1" applyAlignment="1">
      <alignment horizontal="center" readingOrder="1"/>
    </xf>
    <xf numFmtId="0" fontId="1" fillId="0" borderId="0" xfId="0" applyFont="1" applyAlignment="1">
      <alignment horizontal="left" readingOrder="1"/>
    </xf>
    <xf numFmtId="164" fontId="6" fillId="0" borderId="0" xfId="0" applyNumberFormat="1" applyFont="1"/>
    <xf numFmtId="0" fontId="7" fillId="0" borderId="0" xfId="0" applyFont="1" applyAlignment="1">
      <alignment horizontal="center" readingOrder="1"/>
    </xf>
    <xf numFmtId="1" fontId="4" fillId="0" borderId="4" xfId="0" applyNumberFormat="1" applyFont="1" applyBorder="1" applyAlignment="1">
      <alignment horizontal="center" vertical="center" wrapText="1"/>
    </xf>
    <xf numFmtId="0" fontId="6" fillId="0" borderId="0" xfId="0" applyFont="1"/>
    <xf numFmtId="164" fontId="4" fillId="0" borderId="0" xfId="0" applyNumberFormat="1" applyFont="1"/>
    <xf numFmtId="164" fontId="4" fillId="0" borderId="7" xfId="0" applyNumberFormat="1" applyFont="1" applyBorder="1" applyAlignment="1">
      <alignment vertical="center" wrapText="1"/>
    </xf>
    <xf numFmtId="1" fontId="4" fillId="0" borderId="7" xfId="0" applyNumberFormat="1" applyFont="1" applyBorder="1" applyAlignment="1">
      <alignment vertical="center" wrapText="1"/>
    </xf>
    <xf numFmtId="0" fontId="9" fillId="0" borderId="0" xfId="0" applyFont="1" applyAlignment="1">
      <alignment horizontal="center"/>
    </xf>
    <xf numFmtId="0" fontId="10" fillId="0" borderId="8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9" fillId="0" borderId="9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164" fontId="2" fillId="0" borderId="0" xfId="0" applyNumberFormat="1" applyFont="1"/>
    <xf numFmtId="2" fontId="1" fillId="0" borderId="0" xfId="0" applyNumberFormat="1" applyFont="1"/>
    <xf numFmtId="164" fontId="1" fillId="0" borderId="11" xfId="0" applyNumberFormat="1" applyFont="1" applyBorder="1" applyAlignment="1">
      <alignment horizontal="center"/>
    </xf>
    <xf numFmtId="164" fontId="1" fillId="6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/>
    <xf numFmtId="0" fontId="1" fillId="7" borderId="3" xfId="0" applyFont="1" applyFill="1" applyBorder="1" applyAlignment="1">
      <alignment horizontal="right" wrapText="1"/>
    </xf>
    <xf numFmtId="0" fontId="1" fillId="7" borderId="10" xfId="0" applyFont="1" applyFill="1" applyBorder="1"/>
    <xf numFmtId="22" fontId="1" fillId="0" borderId="0" xfId="0" applyNumberFormat="1" applyFont="1"/>
    <xf numFmtId="17" fontId="1" fillId="0" borderId="0" xfId="0" applyNumberFormat="1" applyFont="1"/>
    <xf numFmtId="164" fontId="0" fillId="0" borderId="0" xfId="0" applyNumberFormat="1" applyFont="1" applyAlignment="1"/>
    <xf numFmtId="0" fontId="13" fillId="0" borderId="0" xfId="0" applyFont="1" applyAlignment="1"/>
    <xf numFmtId="0" fontId="13" fillId="0" borderId="3" xfId="0" applyFont="1" applyBorder="1" applyAlignment="1">
      <alignment wrapText="1"/>
    </xf>
    <xf numFmtId="0" fontId="13" fillId="0" borderId="3" xfId="0" applyFont="1" applyBorder="1" applyAlignment="1">
      <alignment horizontal="right" wrapText="1"/>
    </xf>
    <xf numFmtId="0" fontId="1" fillId="0" borderId="0" xfId="0" applyFont="1"/>
    <xf numFmtId="0" fontId="0" fillId="0" borderId="0" xfId="0" applyFont="1" applyAlignment="1"/>
    <xf numFmtId="0" fontId="0" fillId="0" borderId="0" xfId="0" applyAlignment="1"/>
    <xf numFmtId="0" fontId="4" fillId="0" borderId="10" xfId="0" applyFont="1" applyFill="1" applyBorder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13" fillId="0" borderId="12" xfId="0" applyFont="1" applyBorder="1" applyAlignment="1">
      <alignment horizontal="right" wrapText="1"/>
    </xf>
    <xf numFmtId="0" fontId="9" fillId="0" borderId="12" xfId="0" applyFont="1" applyBorder="1" applyAlignment="1">
      <alignment horizontal="center" wrapText="1"/>
    </xf>
    <xf numFmtId="0" fontId="11" fillId="0" borderId="12" xfId="0" applyFont="1" applyBorder="1" applyAlignment="1">
      <alignment horizontal="center" wrapText="1"/>
    </xf>
    <xf numFmtId="0" fontId="13" fillId="0" borderId="3" xfId="0" applyFont="1" applyBorder="1" applyAlignment="1"/>
    <xf numFmtId="0" fontId="13" fillId="0" borderId="12" xfId="0" applyFont="1" applyBorder="1" applyAlignment="1">
      <alignment wrapText="1"/>
    </xf>
    <xf numFmtId="49" fontId="1" fillId="0" borderId="0" xfId="0" applyNumberFormat="1" applyFont="1"/>
    <xf numFmtId="49" fontId="1" fillId="0" borderId="3" xfId="0" applyNumberFormat="1" applyFont="1" applyBorder="1" applyAlignment="1">
      <alignment horizontal="right" wrapText="1"/>
    </xf>
    <xf numFmtId="49" fontId="13" fillId="0" borderId="3" xfId="0" applyNumberFormat="1" applyFont="1" applyBorder="1" applyAlignment="1">
      <alignment horizontal="right" wrapText="1"/>
    </xf>
    <xf numFmtId="49" fontId="13" fillId="0" borderId="12" xfId="0" applyNumberFormat="1" applyFont="1" applyBorder="1" applyAlignment="1">
      <alignment horizontal="right" wrapText="1"/>
    </xf>
    <xf numFmtId="49" fontId="13" fillId="0" borderId="3" xfId="0" applyNumberFormat="1" applyFont="1" applyBorder="1" applyAlignment="1">
      <alignment wrapText="1"/>
    </xf>
    <xf numFmtId="49" fontId="0" fillId="0" borderId="0" xfId="0" applyNumberFormat="1" applyFont="1" applyAlignment="1"/>
    <xf numFmtId="49" fontId="1" fillId="0" borderId="3" xfId="0" applyNumberFormat="1" applyFont="1" applyBorder="1" applyAlignment="1">
      <alignment wrapText="1"/>
    </xf>
    <xf numFmtId="49" fontId="9" fillId="0" borderId="12" xfId="0" applyNumberFormat="1" applyFont="1" applyBorder="1" applyAlignment="1">
      <alignment horizontal="center" wrapText="1"/>
    </xf>
    <xf numFmtId="49" fontId="11" fillId="0" borderId="12" xfId="0" applyNumberFormat="1" applyFont="1" applyBorder="1" applyAlignment="1">
      <alignment horizontal="center" wrapText="1"/>
    </xf>
    <xf numFmtId="49" fontId="13" fillId="0" borderId="3" xfId="0" applyNumberFormat="1" applyFont="1" applyBorder="1" applyAlignment="1"/>
    <xf numFmtId="49" fontId="1" fillId="2" borderId="3" xfId="0" applyNumberFormat="1" applyFont="1" applyFill="1" applyBorder="1" applyAlignment="1">
      <alignment horizontal="right" wrapText="1"/>
    </xf>
    <xf numFmtId="0" fontId="15" fillId="0" borderId="12" xfId="0" applyFont="1" applyBorder="1" applyAlignment="1">
      <alignment horizontal="center" wrapText="1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10" xfId="0" applyFont="1" applyBorder="1"/>
    <xf numFmtId="14" fontId="4" fillId="0" borderId="10" xfId="0" applyNumberFormat="1" applyFont="1" applyBorder="1" applyAlignment="1">
      <alignment horizontal="left"/>
    </xf>
    <xf numFmtId="0" fontId="8" fillId="0" borderId="13" xfId="1" applyFont="1" applyBorder="1" applyAlignment="1">
      <alignment horizontal="center" vertical="center"/>
    </xf>
    <xf numFmtId="164" fontId="8" fillId="0" borderId="13" xfId="1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8" fillId="0" borderId="13" xfId="1" applyFont="1" applyBorder="1" applyAlignment="1">
      <alignment horizontal="center" vertical="center" wrapText="1"/>
    </xf>
    <xf numFmtId="0" fontId="16" fillId="0" borderId="10" xfId="1" applyBorder="1" applyAlignment="1">
      <alignment horizontal="center"/>
    </xf>
    <xf numFmtId="0" fontId="8" fillId="0" borderId="13" xfId="1" applyFont="1" applyBorder="1" applyAlignment="1">
      <alignment horizontal="center" vertical="center"/>
    </xf>
    <xf numFmtId="0" fontId="18" fillId="0" borderId="10" xfId="1" applyFont="1" applyBorder="1" applyAlignment="1">
      <alignment horizontal="left"/>
    </xf>
    <xf numFmtId="0" fontId="8" fillId="0" borderId="10" xfId="1" applyFont="1"/>
    <xf numFmtId="164" fontId="8" fillId="0" borderId="10" xfId="1" applyNumberFormat="1" applyFont="1" applyAlignment="1">
      <alignment horizontal="center"/>
    </xf>
    <xf numFmtId="0" fontId="19" fillId="0" borderId="10" xfId="0" applyFont="1" applyBorder="1" applyAlignment="1">
      <alignment horizontal="center" wrapText="1"/>
    </xf>
    <xf numFmtId="0" fontId="16" fillId="0" borderId="10" xfId="1" applyBorder="1"/>
    <xf numFmtId="164" fontId="17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164" fontId="8" fillId="0" borderId="10" xfId="1" applyNumberFormat="1" applyFont="1" applyBorder="1" applyAlignment="1">
      <alignment horizontal="center" vertical="center" wrapText="1"/>
    </xf>
    <xf numFmtId="0" fontId="8" fillId="0" borderId="10" xfId="1" applyFont="1" applyBorder="1" applyAlignment="1">
      <alignment vertical="center"/>
    </xf>
    <xf numFmtId="14" fontId="0" fillId="0" borderId="10" xfId="0" applyNumberFormat="1" applyBorder="1" applyAlignment="1">
      <alignment horizontal="left"/>
    </xf>
    <xf numFmtId="0" fontId="16" fillId="0" borderId="13" xfId="1" applyFill="1" applyBorder="1" applyAlignment="1">
      <alignment horizontal="center" vertical="center"/>
    </xf>
    <xf numFmtId="164" fontId="21" fillId="0" borderId="13" xfId="1" applyNumberFormat="1" applyFont="1" applyBorder="1" applyAlignment="1">
      <alignment horizontal="center" vertical="center" wrapText="1"/>
    </xf>
    <xf numFmtId="0" fontId="0" fillId="0" borderId="13" xfId="0" applyBorder="1"/>
    <xf numFmtId="0" fontId="0" fillId="0" borderId="13" xfId="0" applyNumberFormat="1" applyBorder="1"/>
    <xf numFmtId="0" fontId="0" fillId="0" borderId="10" xfId="0" applyBorder="1" applyAlignment="1"/>
    <xf numFmtId="164" fontId="1" fillId="0" borderId="15" xfId="0" applyNumberFormat="1" applyFont="1" applyBorder="1" applyAlignment="1">
      <alignment horizontal="right" readingOrder="1"/>
    </xf>
    <xf numFmtId="164" fontId="1" fillId="0" borderId="15" xfId="0" applyNumberFormat="1" applyFont="1" applyBorder="1" applyAlignment="1">
      <alignment horizontal="left" readingOrder="1"/>
    </xf>
    <xf numFmtId="165" fontId="1" fillId="0" borderId="0" xfId="0" applyNumberFormat="1" applyFont="1" applyAlignment="1">
      <alignment horizontal="left" readingOrder="1"/>
    </xf>
    <xf numFmtId="0" fontId="4" fillId="0" borderId="0" xfId="0" applyFont="1" applyAlignment="1">
      <alignment horizontal="left"/>
    </xf>
    <xf numFmtId="0" fontId="1" fillId="0" borderId="14" xfId="0" applyFont="1" applyBorder="1" applyAlignment="1">
      <alignment horizontal="center" readingOrder="1"/>
    </xf>
    <xf numFmtId="0" fontId="0" fillId="0" borderId="14" xfId="0" applyFont="1" applyBorder="1" applyAlignment="1">
      <alignment horizontal="center"/>
    </xf>
    <xf numFmtId="165" fontId="1" fillId="0" borderId="0" xfId="0" applyNumberFormat="1" applyFont="1" applyAlignment="1">
      <alignment horizontal="left" wrapText="1" readingOrder="1"/>
    </xf>
    <xf numFmtId="164" fontId="4" fillId="0" borderId="10" xfId="0" applyNumberFormat="1" applyFont="1" applyBorder="1" applyAlignment="1">
      <alignment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0" xfId="0" applyNumberFormat="1" applyFont="1"/>
    <xf numFmtId="0" fontId="9" fillId="0" borderId="3" xfId="0" applyFont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readingOrder="1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0" fontId="8" fillId="0" borderId="10" xfId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wrapText="1"/>
    </xf>
    <xf numFmtId="164" fontId="1" fillId="0" borderId="10" xfId="0" applyNumberFormat="1" applyFont="1" applyBorder="1" applyAlignment="1">
      <alignment horizontal="center" readingOrder="1"/>
    </xf>
    <xf numFmtId="0" fontId="1" fillId="0" borderId="10" xfId="0" applyFont="1" applyBorder="1" applyAlignment="1">
      <alignment horizontal="center" readingOrder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623658</xdr:colOff>
      <xdr:row>9</xdr:row>
      <xdr:rowOff>133657</xdr:rowOff>
    </xdr:from>
    <xdr:to>
      <xdr:col>18</xdr:col>
      <xdr:colOff>41419</xdr:colOff>
      <xdr:row>37</xdr:row>
      <xdr:rowOff>41982</xdr:rowOff>
    </xdr:to>
    <xdr:grpSp>
      <xdr:nvGrpSpPr>
        <xdr:cNvPr id="32" name="Группа 31"/>
        <xdr:cNvGrpSpPr/>
      </xdr:nvGrpSpPr>
      <xdr:grpSpPr>
        <a:xfrm>
          <a:off x="8198834" y="2105892"/>
          <a:ext cx="3075361" cy="4928561"/>
          <a:chOff x="5196192" y="2097956"/>
          <a:chExt cx="3446747" cy="4842778"/>
        </a:xfrm>
      </xdr:grpSpPr>
      <xdr:sp macro="" textlink="">
        <xdr:nvSpPr>
          <xdr:cNvPr id="9" name="Shape 9"/>
          <xdr:cNvSpPr>
            <a:spLocks noChangeAspect="1"/>
          </xdr:cNvSpPr>
        </xdr:nvSpPr>
        <xdr:spPr>
          <a:xfrm>
            <a:off x="5204458" y="6855358"/>
            <a:ext cx="84061" cy="82973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10" name="Shape 10"/>
          <xdr:cNvSpPr>
            <a:spLocks noChangeAspect="1"/>
          </xdr:cNvSpPr>
        </xdr:nvSpPr>
        <xdr:spPr>
          <a:xfrm>
            <a:off x="8556119" y="6857761"/>
            <a:ext cx="83826" cy="82973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cxnSp macro="">
        <xdr:nvCxnSpPr>
          <xdr:cNvPr id="11" name="Shape 11"/>
          <xdr:cNvCxnSpPr>
            <a:stCxn id="9" idx="6"/>
            <a:endCxn id="106" idx="2"/>
          </xdr:cNvCxnSpPr>
        </xdr:nvCxnSpPr>
        <xdr:spPr>
          <a:xfrm>
            <a:off x="5288518" y="6896844"/>
            <a:ext cx="673298" cy="670"/>
          </a:xfrm>
          <a:prstGeom prst="straightConnector1">
            <a:avLst/>
          </a:prstGeom>
          <a:noFill/>
          <a:ln w="1587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cxnSp macro="">
        <xdr:nvCxnSpPr>
          <xdr:cNvPr id="20" name="Shape 20"/>
          <xdr:cNvCxnSpPr>
            <a:stCxn id="22" idx="4"/>
            <a:endCxn id="127" idx="0"/>
          </xdr:cNvCxnSpPr>
        </xdr:nvCxnSpPr>
        <xdr:spPr>
          <a:xfrm rot="16200000" flipH="1">
            <a:off x="4311945" y="4694603"/>
            <a:ext cx="1857713" cy="5159"/>
          </a:xfrm>
          <a:prstGeom prst="straightConnector1">
            <a:avLst/>
          </a:prstGeom>
          <a:noFill/>
          <a:ln w="952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sp macro="" textlink="">
        <xdr:nvSpPr>
          <xdr:cNvPr id="21" name="Shape 21"/>
          <xdr:cNvSpPr>
            <a:spLocks noChangeAspect="1"/>
          </xdr:cNvSpPr>
        </xdr:nvSpPr>
        <xdr:spPr>
          <a:xfrm>
            <a:off x="5202021" y="2100058"/>
            <a:ext cx="84061" cy="8280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22" name="Shape 22"/>
          <xdr:cNvSpPr>
            <a:spLocks noChangeAspect="1"/>
          </xdr:cNvSpPr>
        </xdr:nvSpPr>
        <xdr:spPr>
          <a:xfrm>
            <a:off x="5196192" y="3684327"/>
            <a:ext cx="84061" cy="8400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3" name="Shape 23"/>
          <xdr:cNvCxnSpPr>
            <a:stCxn id="24" idx="0"/>
            <a:endCxn id="25" idx="4"/>
          </xdr:cNvCxnSpPr>
        </xdr:nvCxnSpPr>
        <xdr:spPr>
          <a:xfrm rot="5400000" flipH="1" flipV="1">
            <a:off x="7848428" y="2932513"/>
            <a:ext cx="1504355" cy="843"/>
          </a:xfrm>
          <a:prstGeom prst="straightConnector1">
            <a:avLst/>
          </a:prstGeom>
          <a:noFill/>
          <a:ln w="952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cxnSp macro="">
        <xdr:nvCxnSpPr>
          <xdr:cNvPr id="26" name="Shape 26"/>
          <xdr:cNvCxnSpPr>
            <a:stCxn id="25" idx="2"/>
            <a:endCxn id="21" idx="6"/>
          </xdr:cNvCxnSpPr>
        </xdr:nvCxnSpPr>
        <xdr:spPr>
          <a:xfrm rot="10800000" flipV="1">
            <a:off x="5286083" y="2139356"/>
            <a:ext cx="3273031" cy="2102"/>
          </a:xfrm>
          <a:prstGeom prst="straightConnector1">
            <a:avLst/>
          </a:prstGeom>
          <a:noFill/>
          <a:ln w="1587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sp macro="" textlink="">
        <xdr:nvSpPr>
          <xdr:cNvPr id="25" name="Shape 25"/>
          <xdr:cNvSpPr>
            <a:spLocks noChangeAspect="1"/>
          </xdr:cNvSpPr>
        </xdr:nvSpPr>
        <xdr:spPr>
          <a:xfrm>
            <a:off x="8559113" y="2097956"/>
            <a:ext cx="83826" cy="8280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24" name="Shape 24"/>
          <xdr:cNvSpPr>
            <a:spLocks noChangeAspect="1"/>
          </xdr:cNvSpPr>
        </xdr:nvSpPr>
        <xdr:spPr>
          <a:xfrm>
            <a:off x="8558269" y="3685111"/>
            <a:ext cx="83826" cy="83493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cxnSp macro="">
        <xdr:nvCxnSpPr>
          <xdr:cNvPr id="27" name="Shape 27"/>
          <xdr:cNvCxnSpPr>
            <a:stCxn id="21" idx="4"/>
            <a:endCxn id="22" idx="0"/>
          </xdr:cNvCxnSpPr>
        </xdr:nvCxnSpPr>
        <xdr:spPr>
          <a:xfrm rot="5400000">
            <a:off x="4490403" y="2930678"/>
            <a:ext cx="1501469" cy="5829"/>
          </a:xfrm>
          <a:prstGeom prst="straightConnector1">
            <a:avLst/>
          </a:prstGeom>
          <a:noFill/>
          <a:ln w="952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cxnSp macro="">
        <xdr:nvCxnSpPr>
          <xdr:cNvPr id="28" name="Shape 28"/>
          <xdr:cNvCxnSpPr>
            <a:stCxn id="128" idx="0"/>
            <a:endCxn id="24" idx="4"/>
          </xdr:cNvCxnSpPr>
        </xdr:nvCxnSpPr>
        <xdr:spPr>
          <a:xfrm rot="16200000" flipV="1">
            <a:off x="7672879" y="4695909"/>
            <a:ext cx="1857511" cy="2901"/>
          </a:xfrm>
          <a:prstGeom prst="straightConnector1">
            <a:avLst/>
          </a:prstGeom>
          <a:noFill/>
          <a:ln w="952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cxnSp macro="">
        <xdr:nvCxnSpPr>
          <xdr:cNvPr id="29" name="Shape 29"/>
          <xdr:cNvCxnSpPr>
            <a:stCxn id="22" idx="6"/>
            <a:endCxn id="24" idx="2"/>
          </xdr:cNvCxnSpPr>
        </xdr:nvCxnSpPr>
        <xdr:spPr>
          <a:xfrm>
            <a:off x="5280252" y="3726329"/>
            <a:ext cx="3278018" cy="530"/>
          </a:xfrm>
          <a:prstGeom prst="straightConnector1">
            <a:avLst/>
          </a:prstGeom>
          <a:noFill/>
          <a:ln w="1587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cxnSp macro="">
        <xdr:nvCxnSpPr>
          <xdr:cNvPr id="30" name="Shape 30"/>
          <xdr:cNvCxnSpPr>
            <a:stCxn id="122" idx="4"/>
            <a:endCxn id="106" idx="0"/>
          </xdr:cNvCxnSpPr>
        </xdr:nvCxnSpPr>
        <xdr:spPr>
          <a:xfrm rot="5400000">
            <a:off x="5159034" y="6014334"/>
            <a:ext cx="1681073" cy="2998"/>
          </a:xfrm>
          <a:prstGeom prst="straightConnector1">
            <a:avLst/>
          </a:prstGeom>
          <a:noFill/>
          <a:ln w="952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twoCellAnchor>
  <xdr:twoCellAnchor>
    <xdr:from>
      <xdr:col>13</xdr:col>
      <xdr:colOff>624840</xdr:colOff>
      <xdr:row>36</xdr:row>
      <xdr:rowOff>133350</xdr:rowOff>
    </xdr:from>
    <xdr:to>
      <xdr:col>14</xdr:col>
      <xdr:colOff>38204</xdr:colOff>
      <xdr:row>37</xdr:row>
      <xdr:rowOff>40612</xdr:rowOff>
    </xdr:to>
    <xdr:sp macro="" textlink="">
      <xdr:nvSpPr>
        <xdr:cNvPr id="106" name="Shape 9"/>
        <xdr:cNvSpPr>
          <a:spLocks noChangeAspect="1"/>
        </xdr:cNvSpPr>
      </xdr:nvSpPr>
      <xdr:spPr>
        <a:xfrm>
          <a:off x="5821680" y="6625590"/>
          <a:ext cx="83924" cy="82522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14</xdr:col>
      <xdr:colOff>38204</xdr:colOff>
      <xdr:row>36</xdr:row>
      <xdr:rowOff>175088</xdr:rowOff>
    </xdr:from>
    <xdr:to>
      <xdr:col>16</xdr:col>
      <xdr:colOff>628650</xdr:colOff>
      <xdr:row>37</xdr:row>
      <xdr:rowOff>2616</xdr:rowOff>
    </xdr:to>
    <xdr:cxnSp macro="">
      <xdr:nvCxnSpPr>
        <xdr:cNvPr id="110" name="Shape 11"/>
        <xdr:cNvCxnSpPr>
          <a:stCxn id="106" idx="6"/>
          <a:endCxn id="112" idx="2"/>
        </xdr:cNvCxnSpPr>
      </xdr:nvCxnSpPr>
      <xdr:spPr>
        <a:xfrm>
          <a:off x="7248629" y="6871163"/>
          <a:ext cx="1933471" cy="3741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16</xdr:col>
      <xdr:colOff>628650</xdr:colOff>
      <xdr:row>36</xdr:row>
      <xdr:rowOff>137160</xdr:rowOff>
    </xdr:from>
    <xdr:to>
      <xdr:col>17</xdr:col>
      <xdr:colOff>43400</xdr:colOff>
      <xdr:row>37</xdr:row>
      <xdr:rowOff>44284</xdr:rowOff>
    </xdr:to>
    <xdr:sp macro="" textlink="">
      <xdr:nvSpPr>
        <xdr:cNvPr id="112" name="Shape 9"/>
        <xdr:cNvSpPr>
          <a:spLocks noChangeAspect="1"/>
        </xdr:cNvSpPr>
      </xdr:nvSpPr>
      <xdr:spPr>
        <a:xfrm>
          <a:off x="9182100" y="6833235"/>
          <a:ext cx="86263" cy="83337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17</xdr:col>
      <xdr:colOff>43400</xdr:colOff>
      <xdr:row>37</xdr:row>
      <xdr:rowOff>862</xdr:rowOff>
    </xdr:from>
    <xdr:to>
      <xdr:col>17</xdr:col>
      <xdr:colOff>634151</xdr:colOff>
      <xdr:row>37</xdr:row>
      <xdr:rowOff>3371</xdr:rowOff>
    </xdr:to>
    <xdr:cxnSp macro="">
      <xdr:nvCxnSpPr>
        <xdr:cNvPr id="114" name="Shape 11"/>
        <xdr:cNvCxnSpPr>
          <a:stCxn id="112" idx="6"/>
          <a:endCxn id="10" idx="2"/>
        </xdr:cNvCxnSpPr>
      </xdr:nvCxnSpPr>
      <xdr:spPr>
        <a:xfrm flipV="1">
          <a:off x="10733702" y="6858862"/>
          <a:ext cx="590751" cy="2509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17</xdr:col>
      <xdr:colOff>746</xdr:colOff>
      <xdr:row>27</xdr:row>
      <xdr:rowOff>40889</xdr:rowOff>
    </xdr:from>
    <xdr:to>
      <xdr:col>17</xdr:col>
      <xdr:colOff>1670</xdr:colOff>
      <xdr:row>36</xdr:row>
      <xdr:rowOff>137160</xdr:rowOff>
    </xdr:to>
    <xdr:cxnSp macro="">
      <xdr:nvCxnSpPr>
        <xdr:cNvPr id="117" name="Shape 31"/>
        <xdr:cNvCxnSpPr>
          <a:stCxn id="112" idx="0"/>
          <a:endCxn id="119" idx="4"/>
        </xdr:cNvCxnSpPr>
      </xdr:nvCxnSpPr>
      <xdr:spPr>
        <a:xfrm rot="5400000" flipH="1" flipV="1">
          <a:off x="7043482" y="5792133"/>
          <a:ext cx="1673611" cy="924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16</xdr:col>
      <xdr:colOff>630555</xdr:colOff>
      <xdr:row>26</xdr:row>
      <xdr:rowOff>133350</xdr:rowOff>
    </xdr:from>
    <xdr:to>
      <xdr:col>17</xdr:col>
      <xdr:colOff>43342</xdr:colOff>
      <xdr:row>27</xdr:row>
      <xdr:rowOff>40889</xdr:rowOff>
    </xdr:to>
    <xdr:sp macro="" textlink="">
      <xdr:nvSpPr>
        <xdr:cNvPr id="119" name="Shape 10"/>
        <xdr:cNvSpPr>
          <a:spLocks noChangeAspect="1"/>
        </xdr:cNvSpPr>
      </xdr:nvSpPr>
      <xdr:spPr>
        <a:xfrm>
          <a:off x="7839075" y="4872990"/>
          <a:ext cx="83347" cy="82799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13</xdr:col>
      <xdr:colOff>626745</xdr:colOff>
      <xdr:row>26</xdr:row>
      <xdr:rowOff>133350</xdr:rowOff>
    </xdr:from>
    <xdr:to>
      <xdr:col>14</xdr:col>
      <xdr:colOff>41634</xdr:colOff>
      <xdr:row>27</xdr:row>
      <xdr:rowOff>39050</xdr:rowOff>
    </xdr:to>
    <xdr:sp macro="" textlink="">
      <xdr:nvSpPr>
        <xdr:cNvPr id="122" name="Shape 10"/>
        <xdr:cNvSpPr>
          <a:spLocks noChangeAspect="1"/>
        </xdr:cNvSpPr>
      </xdr:nvSpPr>
      <xdr:spPr>
        <a:xfrm>
          <a:off x="5823585" y="4872990"/>
          <a:ext cx="85449" cy="80960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14</xdr:col>
      <xdr:colOff>41634</xdr:colOff>
      <xdr:row>26</xdr:row>
      <xdr:rowOff>174592</xdr:rowOff>
    </xdr:from>
    <xdr:to>
      <xdr:col>16</xdr:col>
      <xdr:colOff>630555</xdr:colOff>
      <xdr:row>26</xdr:row>
      <xdr:rowOff>175512</xdr:rowOff>
    </xdr:to>
    <xdr:cxnSp macro="">
      <xdr:nvCxnSpPr>
        <xdr:cNvPr id="124" name="Shape 11"/>
        <xdr:cNvCxnSpPr>
          <a:stCxn id="122" idx="6"/>
          <a:endCxn id="119" idx="2"/>
        </xdr:cNvCxnSpPr>
      </xdr:nvCxnSpPr>
      <xdr:spPr>
        <a:xfrm>
          <a:off x="5915130" y="4947760"/>
          <a:ext cx="1930041" cy="920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12</xdr:col>
      <xdr:colOff>628996</xdr:colOff>
      <xdr:row>29</xdr:row>
      <xdr:rowOff>136566</xdr:rowOff>
    </xdr:from>
    <xdr:to>
      <xdr:col>13</xdr:col>
      <xdr:colOff>42360</xdr:colOff>
      <xdr:row>30</xdr:row>
      <xdr:rowOff>42424</xdr:rowOff>
    </xdr:to>
    <xdr:sp macro="" textlink="">
      <xdr:nvSpPr>
        <xdr:cNvPr id="127" name="Shape 9"/>
        <xdr:cNvSpPr>
          <a:spLocks noChangeAspect="1"/>
        </xdr:cNvSpPr>
      </xdr:nvSpPr>
      <xdr:spPr>
        <a:xfrm>
          <a:off x="6497386" y="5595257"/>
          <a:ext cx="84319" cy="82009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17</xdr:col>
      <xdr:colOff>630035</xdr:colOff>
      <xdr:row>29</xdr:row>
      <xdr:rowOff>136640</xdr:rowOff>
    </xdr:from>
    <xdr:to>
      <xdr:col>18</xdr:col>
      <xdr:colOff>43399</xdr:colOff>
      <xdr:row>30</xdr:row>
      <xdr:rowOff>42499</xdr:rowOff>
    </xdr:to>
    <xdr:sp macro="" textlink="">
      <xdr:nvSpPr>
        <xdr:cNvPr id="128" name="Shape 9"/>
        <xdr:cNvSpPr>
          <a:spLocks noChangeAspect="1"/>
        </xdr:cNvSpPr>
      </xdr:nvSpPr>
      <xdr:spPr>
        <a:xfrm>
          <a:off x="9850235" y="5577320"/>
          <a:ext cx="83924" cy="81119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12</xdr:col>
      <xdr:colOff>667852</xdr:colOff>
      <xdr:row>30</xdr:row>
      <xdr:rowOff>42424</xdr:rowOff>
    </xdr:from>
    <xdr:to>
      <xdr:col>13</xdr:col>
      <xdr:colOff>1572</xdr:colOff>
      <xdr:row>36</xdr:row>
      <xdr:rowOff>132642</xdr:rowOff>
    </xdr:to>
    <xdr:cxnSp macro="">
      <xdr:nvCxnSpPr>
        <xdr:cNvPr id="130" name="Shape 20"/>
        <xdr:cNvCxnSpPr>
          <a:stCxn id="127" idx="4"/>
          <a:endCxn id="9" idx="0"/>
        </xdr:cNvCxnSpPr>
      </xdr:nvCxnSpPr>
      <xdr:spPr>
        <a:xfrm rot="5400000">
          <a:off x="7845126" y="6288073"/>
          <a:ext cx="1145295" cy="1935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18</xdr:col>
      <xdr:colOff>1932</xdr:colOff>
      <xdr:row>30</xdr:row>
      <xdr:rowOff>42499</xdr:rowOff>
    </xdr:from>
    <xdr:to>
      <xdr:col>18</xdr:col>
      <xdr:colOff>2180</xdr:colOff>
      <xdr:row>36</xdr:row>
      <xdr:rowOff>134444</xdr:rowOff>
    </xdr:to>
    <xdr:cxnSp macro="">
      <xdr:nvCxnSpPr>
        <xdr:cNvPr id="134" name="Shape 28"/>
        <xdr:cNvCxnSpPr>
          <a:stCxn id="10" idx="0"/>
          <a:endCxn id="128" idx="4"/>
        </xdr:cNvCxnSpPr>
      </xdr:nvCxnSpPr>
      <xdr:spPr>
        <a:xfrm rot="5400000" flipH="1" flipV="1">
          <a:off x="10791352" y="6247538"/>
          <a:ext cx="1140160" cy="248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18</xdr:col>
      <xdr:colOff>43399</xdr:colOff>
      <xdr:row>29</xdr:row>
      <xdr:rowOff>173829</xdr:rowOff>
    </xdr:from>
    <xdr:to>
      <xdr:col>19</xdr:col>
      <xdr:colOff>459105</xdr:colOff>
      <xdr:row>30</xdr:row>
      <xdr:rowOff>1940</xdr:rowOff>
    </xdr:to>
    <xdr:cxnSp macro="">
      <xdr:nvCxnSpPr>
        <xdr:cNvPr id="137" name="Shape 11"/>
        <xdr:cNvCxnSpPr>
          <a:stCxn id="128" idx="6"/>
          <a:endCxn id="49" idx="2"/>
        </xdr:cNvCxnSpPr>
      </xdr:nvCxnSpPr>
      <xdr:spPr>
        <a:xfrm flipV="1">
          <a:off x="11275279" y="5652609"/>
          <a:ext cx="1086266" cy="3371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10</xdr:col>
      <xdr:colOff>630556</xdr:colOff>
      <xdr:row>29</xdr:row>
      <xdr:rowOff>136208</xdr:rowOff>
    </xdr:from>
    <xdr:to>
      <xdr:col>11</xdr:col>
      <xdr:colOff>43919</xdr:colOff>
      <xdr:row>30</xdr:row>
      <xdr:rowOff>42067</xdr:rowOff>
    </xdr:to>
    <xdr:sp macro="" textlink="">
      <xdr:nvSpPr>
        <xdr:cNvPr id="143" name="Shape 9"/>
        <xdr:cNvSpPr>
          <a:spLocks noChangeAspect="1"/>
        </xdr:cNvSpPr>
      </xdr:nvSpPr>
      <xdr:spPr>
        <a:xfrm>
          <a:off x="5156836" y="5576888"/>
          <a:ext cx="83923" cy="81119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11</xdr:col>
      <xdr:colOff>43919</xdr:colOff>
      <xdr:row>30</xdr:row>
      <xdr:rowOff>1508</xdr:rowOff>
    </xdr:from>
    <xdr:to>
      <xdr:col>12</xdr:col>
      <xdr:colOff>628996</xdr:colOff>
      <xdr:row>30</xdr:row>
      <xdr:rowOff>1865</xdr:rowOff>
    </xdr:to>
    <xdr:cxnSp macro="">
      <xdr:nvCxnSpPr>
        <xdr:cNvPr id="144" name="Shape 11"/>
        <xdr:cNvCxnSpPr>
          <a:stCxn id="143" idx="6"/>
          <a:endCxn id="127" idx="2"/>
        </xdr:cNvCxnSpPr>
      </xdr:nvCxnSpPr>
      <xdr:spPr>
        <a:xfrm>
          <a:off x="5240759" y="5617448"/>
          <a:ext cx="1255637" cy="357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18</xdr:col>
      <xdr:colOff>23346</xdr:colOff>
      <xdr:row>30</xdr:row>
      <xdr:rowOff>61881</xdr:rowOff>
    </xdr:from>
    <xdr:to>
      <xdr:col>19</xdr:col>
      <xdr:colOff>609245</xdr:colOff>
      <xdr:row>30</xdr:row>
      <xdr:rowOff>63347</xdr:rowOff>
    </xdr:to>
    <xdr:cxnSp macro="">
      <xdr:nvCxnSpPr>
        <xdr:cNvPr id="166" name="Shape 11"/>
        <xdr:cNvCxnSpPr/>
      </xdr:nvCxnSpPr>
      <xdr:spPr>
        <a:xfrm rot="10800000" flipV="1">
          <a:off x="9913304" y="5712713"/>
          <a:ext cx="1255657" cy="1466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11</xdr:col>
      <xdr:colOff>16043</xdr:colOff>
      <xdr:row>30</xdr:row>
      <xdr:rowOff>56147</xdr:rowOff>
    </xdr:from>
    <xdr:to>
      <xdr:col>12</xdr:col>
      <xdr:colOff>601942</xdr:colOff>
      <xdr:row>30</xdr:row>
      <xdr:rowOff>57613</xdr:rowOff>
    </xdr:to>
    <xdr:cxnSp macro="">
      <xdr:nvCxnSpPr>
        <xdr:cNvPr id="169" name="Shape 11"/>
        <xdr:cNvCxnSpPr/>
      </xdr:nvCxnSpPr>
      <xdr:spPr>
        <a:xfrm rot="10800000" flipV="1">
          <a:off x="5217696" y="5706979"/>
          <a:ext cx="1255657" cy="1466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19</xdr:col>
      <xdr:colOff>459105</xdr:colOff>
      <xdr:row>29</xdr:row>
      <xdr:rowOff>133350</xdr:rowOff>
    </xdr:from>
    <xdr:to>
      <xdr:col>20</xdr:col>
      <xdr:colOff>40758</xdr:colOff>
      <xdr:row>30</xdr:row>
      <xdr:rowOff>39047</xdr:rowOff>
    </xdr:to>
    <xdr:sp macro="" textlink="">
      <xdr:nvSpPr>
        <xdr:cNvPr id="49" name="Shape 9"/>
        <xdr:cNvSpPr>
          <a:spLocks noChangeAspect="1"/>
        </xdr:cNvSpPr>
      </xdr:nvSpPr>
      <xdr:spPr>
        <a:xfrm>
          <a:off x="12361545" y="5612130"/>
          <a:ext cx="84573" cy="80957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4"/>
  <sheetViews>
    <sheetView tabSelected="1" zoomScale="85" zoomScaleNormal="85" workbookViewId="0">
      <selection activeCell="W21" sqref="W21"/>
    </sheetView>
  </sheetViews>
  <sheetFormatPr defaultColWidth="12.6640625" defaultRowHeight="15" customHeight="1"/>
  <cols>
    <col min="1" max="1" width="6.6640625" style="81" customWidth="1"/>
    <col min="2" max="2" width="16" style="81" customWidth="1"/>
    <col min="3" max="3" width="8.109375" style="81" customWidth="1"/>
    <col min="4" max="4" width="9.44140625" style="81" customWidth="1"/>
    <col min="5" max="5" width="8.88671875" style="81"/>
    <col min="6" max="6" width="8.109375" style="81" customWidth="1"/>
    <col min="7" max="7" width="13.77734375" style="81" customWidth="1"/>
    <col min="8" max="8" width="8.88671875" style="81" customWidth="1"/>
    <col min="9" max="9" width="9.6640625" style="81" customWidth="1"/>
    <col min="10" max="10" width="3.88671875" customWidth="1"/>
    <col min="11" max="11" width="9.77734375" style="62" customWidth="1"/>
    <col min="12" max="12" width="7.33203125" style="62" customWidth="1"/>
    <col min="13" max="15" width="9.77734375" style="62" customWidth="1"/>
    <col min="16" max="16" width="4.33203125" style="62" customWidth="1"/>
    <col min="17" max="18" width="9.77734375" style="62" customWidth="1"/>
    <col min="19" max="19" width="9.77734375" customWidth="1"/>
    <col min="20" max="20" width="7.33203125" customWidth="1"/>
    <col min="21" max="21" width="7.77734375" customWidth="1"/>
    <col min="22" max="26" width="9.77734375" customWidth="1"/>
  </cols>
  <sheetData>
    <row r="1" spans="1:26" ht="15" customHeight="1">
      <c r="A1" s="99" t="s">
        <v>76</v>
      </c>
      <c r="B1" s="99"/>
      <c r="C1" s="99"/>
      <c r="D1" s="99"/>
      <c r="E1" s="100"/>
      <c r="F1" s="99"/>
      <c r="G1" s="99"/>
      <c r="H1" s="99"/>
      <c r="I1" s="86"/>
      <c r="J1" s="14"/>
      <c r="K1" s="14"/>
      <c r="L1" s="14"/>
      <c r="M1" s="14"/>
      <c r="N1" s="14"/>
      <c r="O1" s="14"/>
      <c r="P1" s="14"/>
      <c r="Q1" s="14"/>
      <c r="R1" s="15"/>
      <c r="S1" s="15"/>
      <c r="T1" s="15"/>
      <c r="U1" s="15"/>
      <c r="V1" s="15"/>
      <c r="W1" s="15"/>
      <c r="X1" s="15"/>
      <c r="Y1" s="15"/>
      <c r="Z1" s="15"/>
    </row>
    <row r="2" spans="1:26" ht="15" customHeight="1">
      <c r="A2" s="99" t="s">
        <v>77</v>
      </c>
      <c r="B2" s="99" t="s">
        <v>78</v>
      </c>
      <c r="C2" s="136" t="s">
        <v>3525</v>
      </c>
      <c r="D2" s="136"/>
      <c r="E2" s="136"/>
      <c r="F2" s="136"/>
      <c r="G2" s="136"/>
      <c r="H2" s="136"/>
      <c r="I2" s="136"/>
      <c r="J2" s="14"/>
      <c r="S2" s="15"/>
      <c r="T2" s="17"/>
      <c r="U2" s="17"/>
      <c r="V2" s="17"/>
      <c r="W2" s="17"/>
      <c r="X2" s="17"/>
      <c r="Y2" s="15"/>
      <c r="Z2" s="15"/>
    </row>
    <row r="3" spans="1:26" ht="15.6">
      <c r="A3" s="101"/>
      <c r="B3" s="101" t="s">
        <v>79</v>
      </c>
      <c r="C3" s="101"/>
      <c r="D3" s="101"/>
      <c r="E3" s="96"/>
      <c r="F3" s="101"/>
      <c r="G3" s="101" t="s">
        <v>80</v>
      </c>
      <c r="H3" s="101"/>
      <c r="I3" s="86"/>
      <c r="J3" s="14"/>
      <c r="S3" s="16"/>
      <c r="T3" s="17"/>
      <c r="U3" s="17"/>
      <c r="V3" s="17"/>
      <c r="W3" s="17"/>
      <c r="X3" s="17"/>
      <c r="Y3" s="15"/>
      <c r="Z3" s="15"/>
    </row>
    <row r="4" spans="1:26" ht="39.6" customHeight="1">
      <c r="A4" s="94" t="s">
        <v>83</v>
      </c>
      <c r="B4" s="94" t="s">
        <v>84</v>
      </c>
      <c r="C4" s="94" t="s">
        <v>85</v>
      </c>
      <c r="D4" s="95" t="s">
        <v>86</v>
      </c>
      <c r="E4" s="96"/>
      <c r="F4" s="94" t="s">
        <v>83</v>
      </c>
      <c r="G4" s="94" t="s">
        <v>84</v>
      </c>
      <c r="H4" s="94" t="s">
        <v>85</v>
      </c>
      <c r="I4" s="95" t="s">
        <v>86</v>
      </c>
      <c r="J4" s="14"/>
      <c r="S4" s="15"/>
      <c r="T4" s="17"/>
      <c r="U4" s="17"/>
      <c r="V4" s="21"/>
      <c r="W4" s="17"/>
      <c r="X4" s="17"/>
      <c r="Y4" s="15"/>
      <c r="Z4" s="15"/>
    </row>
    <row r="5" spans="1:26" s="62" customFormat="1" ht="14.4">
      <c r="A5" s="135" t="s">
        <v>78</v>
      </c>
      <c r="B5" s="135"/>
      <c r="C5" s="135"/>
      <c r="D5" s="135"/>
      <c r="E5" s="98"/>
      <c r="F5" s="135" t="s">
        <v>78</v>
      </c>
      <c r="G5" s="135"/>
      <c r="H5" s="135"/>
      <c r="I5" s="135"/>
      <c r="J5" s="14"/>
      <c r="S5" s="15"/>
      <c r="T5" s="17"/>
      <c r="U5" s="17"/>
      <c r="V5" s="21"/>
      <c r="W5" s="17"/>
      <c r="X5" s="17"/>
      <c r="Y5" s="15"/>
      <c r="Z5" s="15"/>
    </row>
    <row r="6" spans="1:26" ht="14.4">
      <c r="A6" s="86" t="s">
        <v>3310</v>
      </c>
      <c r="B6" s="87">
        <v>45402</v>
      </c>
      <c r="C6" s="86"/>
      <c r="D6" s="86"/>
      <c r="E6" s="102"/>
      <c r="F6" s="86" t="s">
        <v>3310</v>
      </c>
      <c r="G6" s="87" t="s">
        <v>3400</v>
      </c>
      <c r="H6" s="86"/>
      <c r="I6" s="86"/>
      <c r="J6" s="14"/>
      <c r="S6" s="21"/>
      <c r="T6" s="17"/>
      <c r="U6" s="21"/>
      <c r="V6" s="17"/>
      <c r="W6" s="21"/>
      <c r="X6" s="17"/>
      <c r="Y6" s="15"/>
      <c r="Z6" s="15"/>
    </row>
    <row r="7" spans="1:26" ht="13.95" customHeight="1">
      <c r="A7" s="88">
        <v>1</v>
      </c>
      <c r="B7" s="89" t="s">
        <v>2</v>
      </c>
      <c r="C7" s="90"/>
      <c r="D7" s="91">
        <v>1</v>
      </c>
      <c r="E7" s="103"/>
      <c r="F7" s="88">
        <v>1</v>
      </c>
      <c r="G7" s="104" t="s">
        <v>2</v>
      </c>
      <c r="H7" s="90"/>
      <c r="I7" s="91">
        <v>1</v>
      </c>
      <c r="J7" s="14"/>
      <c r="S7" s="24"/>
      <c r="T7" s="17"/>
      <c r="U7" s="17"/>
      <c r="V7" s="24"/>
      <c r="W7" s="17"/>
      <c r="X7" s="17"/>
      <c r="Y7" s="15"/>
      <c r="Z7" s="15"/>
    </row>
    <row r="8" spans="1:26" ht="13.95" customHeight="1">
      <c r="A8" s="88">
        <f>A7+1</f>
        <v>2</v>
      </c>
      <c r="B8" s="89" t="s">
        <v>4</v>
      </c>
      <c r="C8" s="90">
        <v>-0.52883999999999998</v>
      </c>
      <c r="D8" s="91" t="s">
        <v>50</v>
      </c>
      <c r="E8" s="103"/>
      <c r="F8" s="88">
        <v>2</v>
      </c>
      <c r="G8" s="104" t="s">
        <v>4</v>
      </c>
      <c r="H8" s="90">
        <v>-0.52818000000000009</v>
      </c>
      <c r="I8" s="91" t="s">
        <v>50</v>
      </c>
      <c r="J8" s="14"/>
      <c r="R8" s="15"/>
      <c r="S8" s="15"/>
      <c r="T8" s="17"/>
      <c r="U8" s="21"/>
      <c r="V8" s="17"/>
      <c r="W8" s="21"/>
      <c r="X8" s="17"/>
      <c r="Y8" s="15"/>
      <c r="Z8" s="15"/>
    </row>
    <row r="9" spans="1:26" ht="13.95" customHeight="1">
      <c r="A9" s="88">
        <f t="shared" ref="A9:A76" si="0">A8+1</f>
        <v>3</v>
      </c>
      <c r="B9" s="89" t="s">
        <v>6</v>
      </c>
      <c r="C9" s="90">
        <v>-0.66349999999999998</v>
      </c>
      <c r="D9" s="91">
        <v>1</v>
      </c>
      <c r="E9" s="103"/>
      <c r="F9" s="88">
        <v>3</v>
      </c>
      <c r="G9" s="104" t="s">
        <v>6</v>
      </c>
      <c r="H9" s="90">
        <v>-0.66661999999999999</v>
      </c>
      <c r="I9" s="91">
        <v>1</v>
      </c>
      <c r="J9" s="14"/>
      <c r="M9" s="18" t="s">
        <v>81</v>
      </c>
      <c r="N9" s="14"/>
      <c r="P9" s="22" t="s">
        <v>127</v>
      </c>
      <c r="R9" s="61"/>
      <c r="S9" s="20" t="s">
        <v>82</v>
      </c>
      <c r="T9" s="17"/>
      <c r="U9" s="17"/>
      <c r="V9" s="21"/>
      <c r="W9" s="17"/>
      <c r="X9" s="17"/>
      <c r="Y9" s="15"/>
      <c r="Z9" s="15"/>
    </row>
    <row r="10" spans="1:26" ht="13.95" customHeight="1">
      <c r="A10" s="88">
        <f t="shared" si="0"/>
        <v>4</v>
      </c>
      <c r="B10" s="89" t="s">
        <v>7</v>
      </c>
      <c r="C10" s="90">
        <v>-0.54653999999999991</v>
      </c>
      <c r="D10" s="91" t="s">
        <v>50</v>
      </c>
      <c r="E10" s="103"/>
      <c r="F10" s="88">
        <v>4</v>
      </c>
      <c r="G10" s="104" t="s">
        <v>7</v>
      </c>
      <c r="H10" s="90">
        <v>-0.54262999999999995</v>
      </c>
      <c r="I10" s="91" t="s">
        <v>50</v>
      </c>
      <c r="J10" s="14"/>
      <c r="M10" s="18" t="s">
        <v>3301</v>
      </c>
      <c r="S10" s="20" t="s">
        <v>3301</v>
      </c>
      <c r="T10" s="17"/>
      <c r="U10" s="17"/>
      <c r="V10" s="17"/>
      <c r="W10" s="17"/>
      <c r="X10" s="17"/>
      <c r="Y10" s="15"/>
      <c r="Z10" s="15"/>
    </row>
    <row r="11" spans="1:26" ht="13.95" customHeight="1">
      <c r="A11" s="88">
        <f t="shared" si="0"/>
        <v>5</v>
      </c>
      <c r="B11" s="89" t="s">
        <v>8</v>
      </c>
      <c r="C11" s="90">
        <v>-0.41266000000000003</v>
      </c>
      <c r="D11" s="91" t="s">
        <v>50</v>
      </c>
      <c r="E11" s="103"/>
      <c r="F11" s="88">
        <v>5</v>
      </c>
      <c r="G11" s="104" t="s">
        <v>8</v>
      </c>
      <c r="H11" s="90">
        <v>-0.40965000000000007</v>
      </c>
      <c r="I11" s="91" t="s">
        <v>50</v>
      </c>
      <c r="J11" s="14"/>
      <c r="N11" s="14"/>
      <c r="O11" s="139">
        <f>'Ф.Л - саларьево корр'!O4*-1</f>
        <v>1.6599999999999948E-3</v>
      </c>
      <c r="P11" s="139"/>
      <c r="Q11" s="139"/>
      <c r="T11" s="17"/>
      <c r="U11" s="17"/>
      <c r="V11" s="17"/>
      <c r="W11" s="17"/>
      <c r="X11" s="17"/>
      <c r="Y11" s="15"/>
      <c r="Z11" s="15"/>
    </row>
    <row r="12" spans="1:26" ht="13.95" customHeight="1">
      <c r="A12" s="88">
        <f t="shared" si="0"/>
        <v>6</v>
      </c>
      <c r="B12" s="89" t="s">
        <v>10</v>
      </c>
      <c r="C12" s="90">
        <v>-0.23379000000000016</v>
      </c>
      <c r="D12" s="91">
        <v>1</v>
      </c>
      <c r="E12" s="103"/>
      <c r="F12" s="88">
        <v>6</v>
      </c>
      <c r="G12" s="104" t="s">
        <v>12</v>
      </c>
      <c r="H12" s="90">
        <v>-0.24070999999999998</v>
      </c>
      <c r="I12" s="91">
        <v>1</v>
      </c>
      <c r="J12" s="14"/>
      <c r="M12" s="14"/>
      <c r="N12" s="14"/>
      <c r="O12" s="14"/>
      <c r="P12" s="123">
        <v>1</v>
      </c>
      <c r="Q12" s="14"/>
      <c r="R12" s="61"/>
      <c r="S12" s="61"/>
      <c r="T12" s="17"/>
      <c r="U12" s="17"/>
      <c r="V12" s="17"/>
      <c r="W12" s="17"/>
      <c r="X12" s="17"/>
      <c r="Y12" s="15"/>
      <c r="Z12" s="15"/>
    </row>
    <row r="13" spans="1:26" ht="13.95" customHeight="1">
      <c r="A13" s="88">
        <f t="shared" si="0"/>
        <v>7</v>
      </c>
      <c r="B13" s="89" t="s">
        <v>13</v>
      </c>
      <c r="C13" s="90">
        <v>-0.12488999999999995</v>
      </c>
      <c r="D13" s="91" t="s">
        <v>50</v>
      </c>
      <c r="E13" s="103"/>
      <c r="F13" s="88">
        <v>7</v>
      </c>
      <c r="G13" s="104" t="s">
        <v>13</v>
      </c>
      <c r="H13" s="90">
        <v>-0.11656</v>
      </c>
      <c r="I13" s="91" t="s">
        <v>50</v>
      </c>
      <c r="J13" s="14"/>
      <c r="L13" s="85"/>
      <c r="M13" s="18"/>
      <c r="N13" s="14"/>
      <c r="O13" s="14"/>
      <c r="Q13" s="14"/>
      <c r="S13" s="20"/>
      <c r="T13" s="15"/>
      <c r="U13" s="15"/>
      <c r="V13" s="15"/>
      <c r="W13" s="15"/>
      <c r="X13" s="15"/>
      <c r="Y13" s="15"/>
      <c r="Z13" s="15"/>
    </row>
    <row r="14" spans="1:26" ht="13.95" customHeight="1">
      <c r="A14" s="88">
        <f t="shared" si="0"/>
        <v>8</v>
      </c>
      <c r="B14" s="89" t="s">
        <v>15</v>
      </c>
      <c r="C14" s="90">
        <v>9.9800000000000999E-3</v>
      </c>
      <c r="D14" s="91" t="s">
        <v>50</v>
      </c>
      <c r="E14" s="103"/>
      <c r="F14" s="88">
        <v>8</v>
      </c>
      <c r="G14" s="104" t="s">
        <v>15</v>
      </c>
      <c r="H14" s="90">
        <v>7.4600000000000222E-3</v>
      </c>
      <c r="I14" s="91" t="s">
        <v>50</v>
      </c>
      <c r="J14" s="14"/>
      <c r="L14" s="85"/>
      <c r="M14" s="118">
        <f>SUM(C7:C58)</f>
        <v>-8.1289700000000025</v>
      </c>
      <c r="N14" s="14"/>
      <c r="O14" s="84" t="s">
        <v>3394</v>
      </c>
      <c r="P14" s="120">
        <f>(SQRT(M15+P19+S15+P12))/2</f>
        <v>4.1533119314590374</v>
      </c>
      <c r="Q14" s="14" t="s">
        <v>3396</v>
      </c>
      <c r="S14" s="119">
        <f>SUM(H7:H61)*-1</f>
        <v>8.1288699999999974</v>
      </c>
      <c r="T14" s="15"/>
      <c r="U14" s="15"/>
      <c r="V14" s="15"/>
      <c r="W14" s="15"/>
      <c r="X14" s="15"/>
      <c r="Y14" s="15"/>
      <c r="Z14" s="15"/>
    </row>
    <row r="15" spans="1:26" ht="13.95" customHeight="1">
      <c r="A15" s="88">
        <f t="shared" si="0"/>
        <v>9</v>
      </c>
      <c r="B15" s="89" t="s">
        <v>16</v>
      </c>
      <c r="C15" s="90">
        <v>6.0989999999999878E-2</v>
      </c>
      <c r="D15" s="91">
        <v>1</v>
      </c>
      <c r="E15" s="103"/>
      <c r="F15" s="88">
        <v>9</v>
      </c>
      <c r="G15" s="104" t="s">
        <v>16</v>
      </c>
      <c r="H15" s="90">
        <v>5.9860000000000024E-2</v>
      </c>
      <c r="I15" s="91">
        <v>1</v>
      </c>
      <c r="J15" s="14"/>
      <c r="M15" s="14">
        <f>SUM(D7:D58)</f>
        <v>33</v>
      </c>
      <c r="N15" s="14"/>
      <c r="O15" s="84" t="s">
        <v>3395</v>
      </c>
      <c r="P15" s="120">
        <f>(M14+O18+S14+O11) *1000</f>
        <v>0.85999999999475385</v>
      </c>
      <c r="Q15" s="14" t="s">
        <v>3396</v>
      </c>
      <c r="R15" s="61"/>
      <c r="S15" s="121">
        <f>SUM(I7:I58)</f>
        <v>34</v>
      </c>
      <c r="T15" s="15"/>
      <c r="U15" s="15"/>
      <c r="V15" s="15"/>
      <c r="W15" s="15"/>
      <c r="X15" s="15"/>
      <c r="Y15" s="15"/>
      <c r="Z15" s="15"/>
    </row>
    <row r="16" spans="1:26" ht="13.95" customHeight="1">
      <c r="A16" s="88">
        <f t="shared" si="0"/>
        <v>10</v>
      </c>
      <c r="B16" s="89" t="s">
        <v>17</v>
      </c>
      <c r="C16" s="90">
        <v>5.8270000000000044E-2</v>
      </c>
      <c r="D16" s="91" t="s">
        <v>50</v>
      </c>
      <c r="E16" s="103"/>
      <c r="F16" s="88">
        <v>10</v>
      </c>
      <c r="G16" s="104" t="s">
        <v>19</v>
      </c>
      <c r="H16" s="90">
        <v>5.7159999999999878E-2</v>
      </c>
      <c r="I16" s="91" t="s">
        <v>50</v>
      </c>
      <c r="J16" s="14"/>
      <c r="M16" s="14"/>
      <c r="N16" s="14"/>
      <c r="O16" s="14"/>
      <c r="P16" s="14"/>
      <c r="R16" s="61"/>
      <c r="S16" s="61"/>
      <c r="T16" s="15"/>
      <c r="U16" s="15"/>
      <c r="V16" s="15"/>
      <c r="W16" s="15"/>
      <c r="X16" s="15"/>
      <c r="Y16" s="15"/>
      <c r="Z16" s="15"/>
    </row>
    <row r="17" spans="1:26" ht="13.95" customHeight="1">
      <c r="A17" s="88">
        <f t="shared" si="0"/>
        <v>11</v>
      </c>
      <c r="B17" s="89" t="s">
        <v>20</v>
      </c>
      <c r="C17" s="90">
        <v>3.7840000000000096E-2</v>
      </c>
      <c r="D17" s="91" t="s">
        <v>50</v>
      </c>
      <c r="E17" s="103"/>
      <c r="F17" s="88">
        <v>11</v>
      </c>
      <c r="G17" s="104" t="s">
        <v>21</v>
      </c>
      <c r="H17" s="90">
        <v>5.8520000000000127E-2</v>
      </c>
      <c r="I17" s="91" t="s">
        <v>50</v>
      </c>
      <c r="J17" s="14"/>
      <c r="M17" s="14"/>
      <c r="N17" s="14"/>
      <c r="O17" s="14"/>
      <c r="P17" s="14"/>
      <c r="Q17" s="14"/>
      <c r="R17" s="61"/>
      <c r="S17" s="61"/>
      <c r="T17" s="15"/>
      <c r="U17" s="15"/>
      <c r="V17" s="15"/>
      <c r="W17" s="15"/>
      <c r="X17" s="15"/>
      <c r="Y17" s="15"/>
      <c r="Z17" s="15"/>
    </row>
    <row r="18" spans="1:26" ht="13.95" customHeight="1">
      <c r="A18" s="88">
        <f t="shared" si="0"/>
        <v>12</v>
      </c>
      <c r="B18" s="89" t="s">
        <v>22</v>
      </c>
      <c r="C18" s="90">
        <v>5.4309999999999858E-2</v>
      </c>
      <c r="D18" s="91">
        <v>1</v>
      </c>
      <c r="E18" s="103"/>
      <c r="F18" s="88">
        <v>12</v>
      </c>
      <c r="G18" s="104" t="s">
        <v>22</v>
      </c>
      <c r="H18" s="90">
        <v>7.1229999999999905E-2</v>
      </c>
      <c r="I18" s="91">
        <v>1</v>
      </c>
      <c r="J18" s="14"/>
      <c r="N18" s="14"/>
      <c r="O18" s="140">
        <v>-6.9999999999999999E-4</v>
      </c>
      <c r="P18" s="140"/>
      <c r="Q18" s="140"/>
      <c r="R18" s="20"/>
      <c r="S18" s="61"/>
      <c r="T18" s="15"/>
      <c r="U18" s="15"/>
      <c r="V18" s="15"/>
      <c r="W18" s="15"/>
      <c r="X18" s="15"/>
      <c r="Y18" s="15"/>
      <c r="Z18" s="15"/>
    </row>
    <row r="19" spans="1:26" ht="13.95" customHeight="1">
      <c r="A19" s="88">
        <f t="shared" si="0"/>
        <v>13</v>
      </c>
      <c r="B19" s="89" t="s">
        <v>14</v>
      </c>
      <c r="C19" s="90">
        <v>3.1830000000000025E-2</v>
      </c>
      <c r="D19" s="91" t="s">
        <v>50</v>
      </c>
      <c r="E19" s="103"/>
      <c r="F19" s="88">
        <v>13</v>
      </c>
      <c r="G19" s="104" t="s">
        <v>23</v>
      </c>
      <c r="H19" s="90">
        <v>0.15789999999999993</v>
      </c>
      <c r="I19" s="91">
        <v>1</v>
      </c>
      <c r="J19" s="14"/>
      <c r="M19" s="18" t="s">
        <v>3302</v>
      </c>
      <c r="N19" s="14"/>
      <c r="O19" s="14"/>
      <c r="P19" s="122">
        <v>1</v>
      </c>
      <c r="Q19" s="14"/>
      <c r="R19" s="61"/>
      <c r="S19" s="20" t="s">
        <v>3303</v>
      </c>
      <c r="T19" s="15"/>
      <c r="U19" s="15"/>
      <c r="V19" s="15"/>
      <c r="W19" s="15"/>
      <c r="X19" s="15"/>
      <c r="Y19" s="15"/>
      <c r="Z19" s="15"/>
    </row>
    <row r="20" spans="1:26" ht="13.95" customHeight="1">
      <c r="A20" s="88">
        <f t="shared" si="0"/>
        <v>14</v>
      </c>
      <c r="B20" s="89" t="s">
        <v>23</v>
      </c>
      <c r="C20" s="90">
        <v>0.13985999999999987</v>
      </c>
      <c r="D20" s="91">
        <v>1</v>
      </c>
      <c r="E20" s="103"/>
      <c r="F20" s="88">
        <v>14</v>
      </c>
      <c r="G20" s="104" t="s">
        <v>24</v>
      </c>
      <c r="H20" s="90">
        <v>8.4519999999999929E-2</v>
      </c>
      <c r="I20" s="91" t="s">
        <v>50</v>
      </c>
      <c r="J20" s="14"/>
      <c r="N20" s="14"/>
      <c r="O20" s="14"/>
      <c r="Q20" s="14"/>
      <c r="R20" s="61"/>
      <c r="T20" s="15"/>
      <c r="U20" s="15"/>
      <c r="V20" s="15"/>
      <c r="W20" s="15"/>
      <c r="X20" s="15"/>
      <c r="Y20" s="15"/>
      <c r="Z20" s="15"/>
    </row>
    <row r="21" spans="1:26" ht="13.95" customHeight="1">
      <c r="A21" s="88">
        <f t="shared" si="0"/>
        <v>15</v>
      </c>
      <c r="B21" s="89" t="s">
        <v>25</v>
      </c>
      <c r="C21" s="90">
        <v>0.11688999999999994</v>
      </c>
      <c r="D21" s="91">
        <v>1</v>
      </c>
      <c r="E21" s="103"/>
      <c r="F21" s="88">
        <v>15</v>
      </c>
      <c r="G21" s="104" t="s">
        <v>26</v>
      </c>
      <c r="H21" s="90">
        <v>7.502999999999993E-2</v>
      </c>
      <c r="I21" s="91">
        <v>1</v>
      </c>
      <c r="J21" s="14"/>
      <c r="M21" s="14"/>
      <c r="N21" s="14"/>
      <c r="O21" s="84" t="s">
        <v>3394</v>
      </c>
      <c r="P21" s="120">
        <f>(SQRT(M25+M35+N40+P19+P37+R40+S35+S25))/2</f>
        <v>3.427827300200522</v>
      </c>
      <c r="Q21" s="14" t="s">
        <v>3396</v>
      </c>
      <c r="R21" s="61"/>
      <c r="S21" s="61"/>
      <c r="T21" s="15"/>
      <c r="U21" s="15"/>
      <c r="V21" s="15"/>
      <c r="W21" s="15"/>
      <c r="X21" s="15"/>
      <c r="Y21" s="15"/>
      <c r="Z21" s="15"/>
    </row>
    <row r="22" spans="1:26" ht="13.95" customHeight="1">
      <c r="A22" s="88">
        <f t="shared" si="0"/>
        <v>16</v>
      </c>
      <c r="B22" s="89" t="s">
        <v>32</v>
      </c>
      <c r="C22" s="90">
        <v>0.25653000000000015</v>
      </c>
      <c r="D22" s="91">
        <v>1</v>
      </c>
      <c r="E22" s="103"/>
      <c r="F22" s="88">
        <v>16</v>
      </c>
      <c r="G22" s="104" t="s">
        <v>30</v>
      </c>
      <c r="H22" s="90">
        <v>0.13754</v>
      </c>
      <c r="I22" s="91">
        <v>1</v>
      </c>
      <c r="J22" s="14"/>
      <c r="M22" s="18"/>
      <c r="N22" s="14"/>
      <c r="O22" s="84" t="s">
        <v>3395</v>
      </c>
      <c r="P22" s="124">
        <f>(-O18+M24+M34+N39+O36+R39+S34+S24) *1000</f>
        <v>-1.3499999999994072</v>
      </c>
      <c r="Q22" s="14" t="s">
        <v>3396</v>
      </c>
      <c r="R22" s="20"/>
      <c r="S22" s="61"/>
      <c r="T22" s="15"/>
      <c r="U22" s="15"/>
      <c r="V22" s="15"/>
      <c r="W22" s="15"/>
      <c r="X22" s="15"/>
      <c r="Y22" s="15"/>
      <c r="Z22" s="15"/>
    </row>
    <row r="23" spans="1:26" ht="13.95" customHeight="1">
      <c r="A23" s="88">
        <f t="shared" si="0"/>
        <v>17</v>
      </c>
      <c r="B23" s="89" t="s">
        <v>34</v>
      </c>
      <c r="C23" s="90">
        <v>-0.11668000000000012</v>
      </c>
      <c r="D23" s="91" t="s">
        <v>50</v>
      </c>
      <c r="E23" s="103"/>
      <c r="F23" s="88">
        <v>17</v>
      </c>
      <c r="G23" s="104" t="s">
        <v>32</v>
      </c>
      <c r="H23" s="90">
        <v>5.3889999999999993E-2</v>
      </c>
      <c r="I23" s="91" t="s">
        <v>50</v>
      </c>
      <c r="J23" s="14"/>
      <c r="M23" s="18"/>
      <c r="N23" s="14"/>
      <c r="R23" s="20"/>
      <c r="S23" s="61"/>
      <c r="T23" s="15"/>
      <c r="U23" s="15"/>
      <c r="V23" s="15"/>
      <c r="W23" s="15"/>
      <c r="X23" s="15"/>
      <c r="Y23" s="15"/>
      <c r="Z23" s="15"/>
    </row>
    <row r="24" spans="1:26" ht="13.95" customHeight="1">
      <c r="A24" s="88">
        <f t="shared" si="0"/>
        <v>18</v>
      </c>
      <c r="B24" s="89" t="s">
        <v>35</v>
      </c>
      <c r="C24" s="90">
        <v>-0.27044999999999986</v>
      </c>
      <c r="D24" s="91">
        <v>1</v>
      </c>
      <c r="E24" s="103"/>
      <c r="F24" s="88">
        <v>18</v>
      </c>
      <c r="G24" s="104" t="s">
        <v>34</v>
      </c>
      <c r="H24" s="90">
        <v>-0.11860999999999988</v>
      </c>
      <c r="I24" s="91" t="s">
        <v>50</v>
      </c>
      <c r="J24" s="14"/>
      <c r="M24" s="118">
        <f>SUM(C59:C73)</f>
        <v>-0.9184699999999999</v>
      </c>
      <c r="N24" s="14"/>
      <c r="P24" s="14"/>
      <c r="R24" s="61"/>
      <c r="S24" s="119">
        <f>SUM(H62:H86)*-1</f>
        <v>0.91029000000000049</v>
      </c>
      <c r="T24" s="15"/>
      <c r="U24" s="15"/>
      <c r="V24" s="15"/>
      <c r="W24" s="15"/>
      <c r="X24" s="15"/>
      <c r="Y24" s="15"/>
      <c r="Z24" s="15"/>
    </row>
    <row r="25" spans="1:26" ht="13.95" customHeight="1">
      <c r="A25" s="88">
        <f t="shared" si="0"/>
        <v>19</v>
      </c>
      <c r="B25" s="89" t="s">
        <v>37</v>
      </c>
      <c r="C25" s="90">
        <v>-0.72348000000000012</v>
      </c>
      <c r="D25" s="91" t="s">
        <v>50</v>
      </c>
      <c r="E25" s="103"/>
      <c r="F25" s="88">
        <v>19</v>
      </c>
      <c r="G25" s="104" t="s">
        <v>36</v>
      </c>
      <c r="H25" s="90">
        <v>-0.26909000000000005</v>
      </c>
      <c r="I25" s="91">
        <v>1</v>
      </c>
      <c r="J25" s="14"/>
      <c r="M25" s="14">
        <f>SUM(D58:D73)</f>
        <v>20</v>
      </c>
      <c r="N25" s="14"/>
      <c r="O25" s="140">
        <f>'тупики Саларьево'!F117*-1</f>
        <v>-2.4459999999999926E-2</v>
      </c>
      <c r="P25" s="140"/>
      <c r="Q25" s="140"/>
      <c r="R25" s="61"/>
      <c r="S25" s="121">
        <f>SUM(I62:I86)</f>
        <v>21</v>
      </c>
      <c r="T25" s="15"/>
      <c r="U25" s="15"/>
      <c r="V25" s="15"/>
      <c r="W25" s="15"/>
      <c r="X25" s="15"/>
      <c r="Y25" s="15"/>
      <c r="Z25" s="15"/>
    </row>
    <row r="26" spans="1:26" ht="13.95" customHeight="1">
      <c r="A26" s="88">
        <f t="shared" si="0"/>
        <v>20</v>
      </c>
      <c r="B26" s="89" t="s">
        <v>42</v>
      </c>
      <c r="C26" s="90">
        <v>-1.6676500000000001</v>
      </c>
      <c r="D26" s="91">
        <v>1</v>
      </c>
      <c r="E26" s="103"/>
      <c r="F26" s="88">
        <v>20</v>
      </c>
      <c r="G26" s="104" t="s">
        <v>39</v>
      </c>
      <c r="H26" s="90">
        <v>-0.52701999999999993</v>
      </c>
      <c r="I26" s="91" t="s">
        <v>50</v>
      </c>
      <c r="J26" s="14"/>
      <c r="M26" s="18"/>
      <c r="N26" s="14"/>
      <c r="O26" s="20" t="s">
        <v>3398</v>
      </c>
      <c r="P26" s="122">
        <v>1</v>
      </c>
      <c r="Q26" s="18" t="s">
        <v>3399</v>
      </c>
      <c r="R26" s="61"/>
      <c r="S26" s="61"/>
      <c r="T26" s="15"/>
      <c r="U26" s="15"/>
      <c r="V26" s="15"/>
      <c r="W26" s="15"/>
      <c r="X26" s="15"/>
      <c r="Y26" s="15"/>
      <c r="Z26" s="15"/>
    </row>
    <row r="27" spans="1:26" ht="13.95" customHeight="1">
      <c r="A27" s="88">
        <f t="shared" si="0"/>
        <v>21</v>
      </c>
      <c r="B27" s="89" t="s">
        <v>44</v>
      </c>
      <c r="C27" s="90">
        <v>-0.68143999999999993</v>
      </c>
      <c r="D27" s="91" t="s">
        <v>50</v>
      </c>
      <c r="E27" s="103"/>
      <c r="F27" s="88">
        <v>21</v>
      </c>
      <c r="G27" s="104" t="s">
        <v>41</v>
      </c>
      <c r="H27" s="90">
        <v>-0.68359000000000014</v>
      </c>
      <c r="I27" s="91">
        <v>1</v>
      </c>
      <c r="J27" s="14"/>
      <c r="M27" s="14"/>
      <c r="N27" s="14"/>
      <c r="O27" s="14" t="s">
        <v>3305</v>
      </c>
      <c r="P27" s="14"/>
      <c r="Q27" s="14" t="s">
        <v>3304</v>
      </c>
      <c r="R27" s="61"/>
      <c r="S27" s="61"/>
      <c r="T27" s="15"/>
      <c r="U27" s="15"/>
      <c r="V27" s="15"/>
      <c r="W27" s="15"/>
      <c r="X27" s="15"/>
      <c r="Y27" s="15"/>
      <c r="Z27" s="15"/>
    </row>
    <row r="28" spans="1:26" ht="13.95" customHeight="1">
      <c r="A28" s="88">
        <f t="shared" si="0"/>
        <v>22</v>
      </c>
      <c r="B28" s="89" t="s">
        <v>46</v>
      </c>
      <c r="C28" s="90">
        <v>-0.70205000000000006</v>
      </c>
      <c r="D28" s="91">
        <v>1</v>
      </c>
      <c r="E28" s="103"/>
      <c r="F28" s="88">
        <v>22</v>
      </c>
      <c r="G28" s="104" t="s">
        <v>43</v>
      </c>
      <c r="H28" s="90">
        <v>-0.54674000000000011</v>
      </c>
      <c r="I28" s="91" t="s">
        <v>50</v>
      </c>
      <c r="J28" s="14"/>
      <c r="L28" s="129">
        <f>C113</f>
        <v>-5.1565500000000002</v>
      </c>
      <c r="M28" s="14"/>
      <c r="N28" s="14"/>
      <c r="O28" s="14"/>
      <c r="P28" s="19"/>
      <c r="Q28" s="14"/>
      <c r="R28" s="61"/>
      <c r="S28" s="61"/>
      <c r="T28" s="129">
        <f>H107</f>
        <v>6.0940499999999993</v>
      </c>
      <c r="U28" s="15"/>
      <c r="V28" s="15"/>
      <c r="W28" s="15"/>
      <c r="X28" s="15"/>
      <c r="Y28" s="15"/>
      <c r="Z28" s="15"/>
    </row>
    <row r="29" spans="1:26" ht="13.95" customHeight="1">
      <c r="A29" s="88">
        <f t="shared" si="0"/>
        <v>23</v>
      </c>
      <c r="B29" s="89" t="s">
        <v>48</v>
      </c>
      <c r="C29" s="90">
        <v>-0.70016</v>
      </c>
      <c r="D29" s="91" t="s">
        <v>50</v>
      </c>
      <c r="E29" s="103"/>
      <c r="F29" s="88">
        <v>23</v>
      </c>
      <c r="G29" s="104" t="s">
        <v>45</v>
      </c>
      <c r="H29" s="90">
        <v>-0.66917000000000004</v>
      </c>
      <c r="I29" s="91">
        <v>1</v>
      </c>
      <c r="J29" s="14"/>
      <c r="K29" s="85" t="s">
        <v>3300</v>
      </c>
      <c r="L29" s="130">
        <f>D113</f>
        <v>5</v>
      </c>
      <c r="M29" s="14"/>
      <c r="N29" s="14"/>
      <c r="O29" s="84" t="s">
        <v>3394</v>
      </c>
      <c r="P29" s="120">
        <f>(SQRT(P26+O34+P37+Q34))/2</f>
        <v>1.8708286933869707</v>
      </c>
      <c r="Q29" s="14" t="s">
        <v>3396</v>
      </c>
      <c r="R29" s="61"/>
      <c r="S29" s="61"/>
      <c r="T29" s="130">
        <f>I107</f>
        <v>6</v>
      </c>
      <c r="V29" s="15"/>
      <c r="W29" s="15"/>
      <c r="X29" s="15"/>
      <c r="Y29" s="15"/>
      <c r="Z29" s="15"/>
    </row>
    <row r="30" spans="1:26" ht="13.95" customHeight="1">
      <c r="A30" s="88">
        <f t="shared" si="0"/>
        <v>24</v>
      </c>
      <c r="B30" s="89" t="s">
        <v>51</v>
      </c>
      <c r="C30" s="90">
        <v>-0.73453000000000002</v>
      </c>
      <c r="D30" s="91">
        <v>1</v>
      </c>
      <c r="E30" s="103"/>
      <c r="F30" s="88">
        <v>24</v>
      </c>
      <c r="G30" s="104" t="s">
        <v>47</v>
      </c>
      <c r="H30" s="90">
        <v>-0.68106</v>
      </c>
      <c r="I30" s="91" t="s">
        <v>50</v>
      </c>
      <c r="J30" s="14"/>
      <c r="K30" s="54" t="s">
        <v>3306</v>
      </c>
      <c r="M30" s="85" t="s">
        <v>3307</v>
      </c>
      <c r="N30" s="20"/>
      <c r="O30" s="84" t="s">
        <v>3395</v>
      </c>
      <c r="P30" s="124">
        <f>(-O25+O33+O36+Q33) *1000</f>
        <v>-3.0000000000418581E-2</v>
      </c>
      <c r="Q30" s="14" t="s">
        <v>3396</v>
      </c>
      <c r="R30" s="20"/>
      <c r="S30" s="61" t="s">
        <v>3307</v>
      </c>
      <c r="T30" s="15"/>
      <c r="U30" s="15" t="s">
        <v>3410</v>
      </c>
      <c r="V30" s="15"/>
      <c r="W30" s="15"/>
      <c r="X30" s="15"/>
      <c r="Y30" s="15"/>
      <c r="Z30" s="15"/>
    </row>
    <row r="31" spans="1:26" ht="13.95" customHeight="1">
      <c r="A31" s="88">
        <f t="shared" si="0"/>
        <v>25</v>
      </c>
      <c r="B31" s="89" t="s">
        <v>52</v>
      </c>
      <c r="C31" s="90">
        <v>-0.66599000000000008</v>
      </c>
      <c r="D31" s="91" t="s">
        <v>50</v>
      </c>
      <c r="E31" s="103"/>
      <c r="F31" s="88">
        <v>25</v>
      </c>
      <c r="G31" s="104" t="s">
        <v>64</v>
      </c>
      <c r="H31" s="90">
        <v>-6.3783000000000003</v>
      </c>
      <c r="I31" s="91">
        <v>8</v>
      </c>
      <c r="J31" s="14"/>
      <c r="M31" s="85"/>
      <c r="N31" s="20"/>
      <c r="R31" s="20"/>
      <c r="S31" s="61"/>
      <c r="T31" s="15"/>
      <c r="U31" s="15" t="s">
        <v>3409</v>
      </c>
      <c r="V31" s="15"/>
      <c r="W31" s="15"/>
      <c r="X31" s="15"/>
      <c r="Y31" s="15"/>
      <c r="Z31" s="15"/>
    </row>
    <row r="32" spans="1:26" ht="13.95" customHeight="1">
      <c r="A32" s="86" t="s">
        <v>3310</v>
      </c>
      <c r="B32" s="87">
        <v>45407</v>
      </c>
      <c r="C32" s="86"/>
      <c r="D32" s="86"/>
      <c r="E32" s="103"/>
      <c r="F32" s="86" t="s">
        <v>3310</v>
      </c>
      <c r="G32" s="87">
        <v>45412</v>
      </c>
      <c r="H32" s="86"/>
      <c r="I32" s="86"/>
      <c r="J32" s="14"/>
      <c r="K32" s="84" t="s">
        <v>3405</v>
      </c>
      <c r="L32" s="129">
        <f>C95</f>
        <v>5.1566099999999997</v>
      </c>
      <c r="M32" s="14"/>
      <c r="N32" s="14"/>
      <c r="R32" s="61"/>
      <c r="S32" s="61"/>
      <c r="T32" s="129">
        <f>H125</f>
        <v>-6.09382</v>
      </c>
      <c r="U32" s="121" t="s">
        <v>3407</v>
      </c>
      <c r="W32" s="15"/>
      <c r="X32" s="15"/>
      <c r="Y32" s="15"/>
      <c r="Z32" s="15"/>
    </row>
    <row r="33" spans="1:26" ht="13.95" customHeight="1">
      <c r="A33" s="88">
        <f>A31+1</f>
        <v>26</v>
      </c>
      <c r="B33" s="89" t="s">
        <v>60</v>
      </c>
      <c r="C33" s="90">
        <v>-3.5011600000000005</v>
      </c>
      <c r="D33" s="91">
        <v>5</v>
      </c>
      <c r="E33" s="103"/>
      <c r="F33" s="88">
        <v>26</v>
      </c>
      <c r="G33" s="104" t="s">
        <v>65</v>
      </c>
      <c r="H33" s="90">
        <v>8.8940000000000019E-2</v>
      </c>
      <c r="I33" s="91" t="s">
        <v>50</v>
      </c>
      <c r="J33" s="14"/>
      <c r="K33" s="84" t="s">
        <v>3406</v>
      </c>
      <c r="L33" s="130">
        <f>D95</f>
        <v>5</v>
      </c>
      <c r="N33" s="14"/>
      <c r="O33" s="119">
        <f>C132</f>
        <v>0.86734999999999984</v>
      </c>
      <c r="P33" s="14"/>
      <c r="Q33" s="118">
        <f>H145*-1</f>
        <v>-0.89190000000000014</v>
      </c>
      <c r="R33" s="61"/>
      <c r="T33" s="130">
        <f>I125</f>
        <v>6</v>
      </c>
      <c r="U33" s="121" t="s">
        <v>3408</v>
      </c>
      <c r="W33" s="15"/>
      <c r="X33" s="15"/>
      <c r="Y33" s="15"/>
      <c r="Z33" s="15"/>
    </row>
    <row r="34" spans="1:26" ht="13.95" customHeight="1">
      <c r="A34" s="88">
        <f t="shared" si="0"/>
        <v>27</v>
      </c>
      <c r="B34" s="89" t="s">
        <v>61</v>
      </c>
      <c r="C34" s="90">
        <v>-6.3120000000000065E-2</v>
      </c>
      <c r="D34" s="91" t="s">
        <v>50</v>
      </c>
      <c r="E34" s="103"/>
      <c r="F34" s="88">
        <v>27</v>
      </c>
      <c r="G34" s="104" t="s">
        <v>66</v>
      </c>
      <c r="H34" s="90">
        <v>0.19995000000000007</v>
      </c>
      <c r="I34" s="91" t="s">
        <v>50</v>
      </c>
      <c r="J34" s="14"/>
      <c r="M34" s="118">
        <f>SUM(C74:C76)</f>
        <v>0.16440999999999995</v>
      </c>
      <c r="N34" s="14"/>
      <c r="O34" s="132">
        <f>D132</f>
        <v>6</v>
      </c>
      <c r="Q34" s="127">
        <f>I145</f>
        <v>6</v>
      </c>
      <c r="R34" s="61"/>
      <c r="S34" s="119">
        <f>SUM(H87:H88)*-1</f>
        <v>-0.15558000000000005</v>
      </c>
      <c r="T34" s="15"/>
      <c r="U34" s="15"/>
      <c r="V34" s="15"/>
      <c r="W34" s="15"/>
      <c r="X34" s="15"/>
      <c r="Y34" s="15"/>
      <c r="Z34" s="15"/>
    </row>
    <row r="35" spans="1:26" ht="13.95" customHeight="1">
      <c r="A35" s="88">
        <f t="shared" si="0"/>
        <v>28</v>
      </c>
      <c r="B35" s="89" t="s">
        <v>63</v>
      </c>
      <c r="C35" s="90">
        <v>-8.1749999999999989E-2</v>
      </c>
      <c r="D35" s="91" t="s">
        <v>50</v>
      </c>
      <c r="E35" s="103"/>
      <c r="F35" s="88">
        <v>28</v>
      </c>
      <c r="G35" s="104" t="s">
        <v>67</v>
      </c>
      <c r="H35" s="90">
        <v>0.27107999999999999</v>
      </c>
      <c r="I35" s="91" t="s">
        <v>50</v>
      </c>
      <c r="J35" s="14"/>
      <c r="M35" s="14">
        <f>SUM(D74:D76)</f>
        <v>1</v>
      </c>
      <c r="N35" s="14"/>
      <c r="O35" s="14"/>
      <c r="P35" s="14"/>
      <c r="Q35" s="14"/>
      <c r="S35" s="121">
        <f>SUM(I87:I88)</f>
        <v>1</v>
      </c>
      <c r="T35" s="15"/>
      <c r="U35" s="15"/>
      <c r="V35" s="15"/>
      <c r="W35" s="15"/>
      <c r="X35" s="15"/>
      <c r="Y35" s="15"/>
      <c r="Z35" s="15"/>
    </row>
    <row r="36" spans="1:26" ht="13.95" customHeight="1">
      <c r="A36" s="88">
        <f t="shared" si="0"/>
        <v>29</v>
      </c>
      <c r="B36" s="89" t="s">
        <v>72</v>
      </c>
      <c r="C36" s="90">
        <v>5.1035299999999992</v>
      </c>
      <c r="D36" s="91">
        <v>7</v>
      </c>
      <c r="E36" s="103"/>
      <c r="F36" s="88">
        <v>29</v>
      </c>
      <c r="G36" s="104" t="s">
        <v>68</v>
      </c>
      <c r="H36" s="90">
        <v>0.51782000000000006</v>
      </c>
      <c r="I36" s="91">
        <v>1</v>
      </c>
      <c r="J36" s="14"/>
      <c r="M36" s="14"/>
      <c r="N36" s="14"/>
      <c r="O36" s="139">
        <f>'Ф.Л - саларьево корр'!O142*-1</f>
        <v>5.9999999999948983E-5</v>
      </c>
      <c r="P36" s="139"/>
      <c r="Q36" s="139"/>
      <c r="R36" s="61"/>
      <c r="S36" s="61"/>
      <c r="T36" s="15"/>
      <c r="U36" s="15"/>
      <c r="V36" s="15"/>
      <c r="W36" s="15"/>
      <c r="X36" s="15"/>
      <c r="Y36" s="15"/>
      <c r="Z36" s="15"/>
    </row>
    <row r="37" spans="1:26" ht="13.95" customHeight="1">
      <c r="A37" s="88">
        <f t="shared" si="0"/>
        <v>30</v>
      </c>
      <c r="B37" s="89" t="s">
        <v>2466</v>
      </c>
      <c r="C37" s="90">
        <v>-0.20194000000000001</v>
      </c>
      <c r="D37" s="91" t="s">
        <v>50</v>
      </c>
      <c r="E37" s="103"/>
      <c r="F37" s="88">
        <v>30</v>
      </c>
      <c r="G37" s="104" t="s">
        <v>69</v>
      </c>
      <c r="H37" s="90">
        <v>0.31001999999999996</v>
      </c>
      <c r="I37" s="91" t="s">
        <v>50</v>
      </c>
      <c r="J37" s="14"/>
      <c r="M37" s="18" t="s">
        <v>3308</v>
      </c>
      <c r="N37" s="14"/>
      <c r="O37" s="14"/>
      <c r="P37" s="122">
        <v>1</v>
      </c>
      <c r="Q37" s="14"/>
      <c r="R37" s="61"/>
      <c r="S37" s="20" t="s">
        <v>3309</v>
      </c>
      <c r="T37" s="15"/>
      <c r="U37" s="15"/>
      <c r="V37" s="15"/>
      <c r="W37" s="15"/>
      <c r="X37" s="15"/>
      <c r="Y37" s="15"/>
      <c r="Z37" s="15"/>
    </row>
    <row r="38" spans="1:26" ht="13.95" customHeight="1">
      <c r="A38" s="88">
        <f t="shared" si="0"/>
        <v>31</v>
      </c>
      <c r="B38" s="89" t="s">
        <v>2467</v>
      </c>
      <c r="C38" s="90">
        <v>-6.8290000000000184E-2</v>
      </c>
      <c r="D38" s="91">
        <v>1</v>
      </c>
      <c r="E38" s="103"/>
      <c r="F38" s="88">
        <v>31</v>
      </c>
      <c r="G38" s="104" t="s">
        <v>70</v>
      </c>
      <c r="H38" s="90">
        <v>0.87705999999999984</v>
      </c>
      <c r="I38" s="91">
        <v>1</v>
      </c>
      <c r="J38" s="14"/>
      <c r="M38" s="14"/>
      <c r="N38" s="14"/>
      <c r="O38" s="14" t="s">
        <v>3397</v>
      </c>
      <c r="Q38" s="14" t="s">
        <v>3397</v>
      </c>
      <c r="R38" s="61"/>
      <c r="S38" s="61"/>
      <c r="T38" s="15"/>
      <c r="U38" s="15"/>
      <c r="V38" s="15"/>
      <c r="W38" s="15"/>
      <c r="X38" s="15"/>
      <c r="Y38" s="15"/>
      <c r="Z38" s="15"/>
    </row>
    <row r="39" spans="1:26" ht="13.95" customHeight="1">
      <c r="A39" s="86" t="s">
        <v>3310</v>
      </c>
      <c r="B39" s="87">
        <v>45428</v>
      </c>
      <c r="C39" s="86"/>
      <c r="D39" s="86"/>
      <c r="E39" s="103"/>
      <c r="F39" s="88">
        <v>32</v>
      </c>
      <c r="G39" s="104" t="s">
        <v>72</v>
      </c>
      <c r="H39" s="90">
        <v>2.8033999999999999</v>
      </c>
      <c r="I39" s="91">
        <v>5</v>
      </c>
      <c r="J39" s="14"/>
      <c r="K39" s="14"/>
      <c r="L39" s="14"/>
      <c r="M39" s="14"/>
      <c r="N39" s="129">
        <f>'Ф.Л - саларьево корр'!O144*-1</f>
        <v>-7.3669999999999902E-2</v>
      </c>
      <c r="O39" s="14"/>
      <c r="P39" s="14"/>
      <c r="Q39" s="14"/>
      <c r="R39" s="129">
        <f>'Ф.Л - саларьево корр'!O141*-1</f>
        <v>7.0910000000000029E-2</v>
      </c>
      <c r="S39" s="61"/>
      <c r="T39" s="15"/>
      <c r="U39" s="15"/>
      <c r="V39" s="15"/>
      <c r="W39" s="15"/>
      <c r="X39" s="15"/>
      <c r="Y39" s="15"/>
      <c r="Z39" s="15"/>
    </row>
    <row r="40" spans="1:26" ht="13.95" customHeight="1">
      <c r="A40" s="88">
        <f>A38+1</f>
        <v>32</v>
      </c>
      <c r="B40" s="89" t="s">
        <v>2468</v>
      </c>
      <c r="C40" s="90">
        <v>-0.10131000000000001</v>
      </c>
      <c r="D40" s="91" t="s">
        <v>50</v>
      </c>
      <c r="E40" s="103"/>
      <c r="F40" s="88">
        <v>33</v>
      </c>
      <c r="G40" s="104" t="s">
        <v>2466</v>
      </c>
      <c r="H40" s="90">
        <v>-0.20330000000000004</v>
      </c>
      <c r="I40" s="91" t="s">
        <v>50</v>
      </c>
      <c r="J40" s="14"/>
      <c r="K40" s="14"/>
      <c r="L40" s="14"/>
      <c r="M40" s="14"/>
      <c r="N40" s="131">
        <v>1</v>
      </c>
      <c r="O40" s="14"/>
      <c r="P40" s="22" t="s">
        <v>3299</v>
      </c>
      <c r="Q40" s="61"/>
      <c r="R40" s="131">
        <v>1</v>
      </c>
      <c r="S40" s="15"/>
      <c r="T40" s="15"/>
      <c r="U40" s="15"/>
      <c r="V40" s="15"/>
      <c r="W40" s="15"/>
      <c r="X40" s="15"/>
      <c r="Y40" s="15"/>
      <c r="Z40" s="15"/>
    </row>
    <row r="41" spans="1:26" ht="13.95" customHeight="1">
      <c r="A41" s="88">
        <f t="shared" si="0"/>
        <v>33</v>
      </c>
      <c r="B41" s="89" t="s">
        <v>2469</v>
      </c>
      <c r="C41" s="90">
        <v>-0.11248999999999998</v>
      </c>
      <c r="D41" s="91" t="s">
        <v>50</v>
      </c>
      <c r="E41" s="103"/>
      <c r="F41" s="88">
        <v>34</v>
      </c>
      <c r="G41" s="104" t="s">
        <v>2467</v>
      </c>
      <c r="H41" s="90">
        <v>-7.077E-2</v>
      </c>
      <c r="I41" s="91">
        <v>1</v>
      </c>
      <c r="J41" s="14"/>
      <c r="K41" s="14"/>
      <c r="L41" s="14"/>
      <c r="M41" s="14"/>
      <c r="N41" s="14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3.95" customHeight="1">
      <c r="A42" s="88">
        <f t="shared" si="0"/>
        <v>34</v>
      </c>
      <c r="B42" s="89" t="s">
        <v>2470</v>
      </c>
      <c r="C42" s="90">
        <v>-0.12159000000000009</v>
      </c>
      <c r="D42" s="91">
        <v>1</v>
      </c>
      <c r="F42" s="88">
        <v>35</v>
      </c>
      <c r="G42" s="104" t="s">
        <v>2468</v>
      </c>
      <c r="H42" s="90">
        <v>-9.4119999999999981E-2</v>
      </c>
      <c r="I42" s="91" t="s">
        <v>50</v>
      </c>
      <c r="J42" s="14"/>
      <c r="K42" s="14"/>
      <c r="L42" s="14"/>
      <c r="M42" s="14"/>
      <c r="N42" s="14"/>
      <c r="O42" s="14"/>
      <c r="P42" s="61"/>
      <c r="Q42" s="61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3.95" customHeight="1">
      <c r="A43" s="88">
        <f t="shared" si="0"/>
        <v>35</v>
      </c>
      <c r="B43" s="89" t="s">
        <v>2471</v>
      </c>
      <c r="C43" s="90">
        <v>-9.9269999999999969E-2</v>
      </c>
      <c r="D43" s="91" t="s">
        <v>50</v>
      </c>
      <c r="F43" s="88">
        <v>36</v>
      </c>
      <c r="G43" s="104" t="s">
        <v>2469</v>
      </c>
      <c r="H43" s="90">
        <v>-0.11604000000000014</v>
      </c>
      <c r="I43" s="91" t="s">
        <v>50</v>
      </c>
      <c r="J43" s="14"/>
      <c r="K43" s="14"/>
      <c r="L43" s="14"/>
      <c r="M43" s="14"/>
      <c r="N43" s="14"/>
      <c r="O43" s="14"/>
      <c r="P43" s="61"/>
      <c r="Q43" s="61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3.95" customHeight="1">
      <c r="A44" s="88">
        <f t="shared" si="0"/>
        <v>36</v>
      </c>
      <c r="B44" s="89" t="s">
        <v>2472</v>
      </c>
      <c r="C44" s="90">
        <v>-0.10132000000000008</v>
      </c>
      <c r="D44" s="91" t="s">
        <v>50</v>
      </c>
      <c r="E44" s="103"/>
      <c r="F44" s="88">
        <v>37</v>
      </c>
      <c r="G44" s="104" t="s">
        <v>2470</v>
      </c>
      <c r="H44" s="90">
        <v>-0.12118999999999991</v>
      </c>
      <c r="I44" s="91">
        <v>1</v>
      </c>
      <c r="J44" s="14"/>
      <c r="K44" s="14"/>
      <c r="L44" s="14"/>
      <c r="Q44" s="61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3.95" customHeight="1">
      <c r="A45" s="88">
        <f t="shared" si="0"/>
        <v>37</v>
      </c>
      <c r="B45" s="89" t="s">
        <v>2473</v>
      </c>
      <c r="C45" s="90">
        <v>-0.25798999999999994</v>
      </c>
      <c r="D45" s="91">
        <v>1</v>
      </c>
      <c r="E45" s="103"/>
      <c r="F45" s="88">
        <v>38</v>
      </c>
      <c r="G45" s="104" t="s">
        <v>2471</v>
      </c>
      <c r="H45" s="90">
        <v>-9.9279999999999813E-2</v>
      </c>
      <c r="I45" s="91" t="s">
        <v>50</v>
      </c>
      <c r="J45" s="14"/>
      <c r="K45" s="14"/>
      <c r="L45" s="14"/>
      <c r="Q45" s="61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3.95" customHeight="1">
      <c r="A46" s="88">
        <f t="shared" si="0"/>
        <v>38</v>
      </c>
      <c r="B46" s="89" t="s">
        <v>2474</v>
      </c>
      <c r="C46" s="90">
        <v>-0.24809999999999977</v>
      </c>
      <c r="D46" s="91">
        <v>1</v>
      </c>
      <c r="E46" s="103"/>
      <c r="F46" s="88">
        <v>39</v>
      </c>
      <c r="G46" s="104" t="s">
        <v>2507</v>
      </c>
      <c r="H46" s="90">
        <v>-0.10101000000000004</v>
      </c>
      <c r="I46" s="91" t="s">
        <v>50</v>
      </c>
      <c r="J46" s="14"/>
      <c r="K46" s="14"/>
      <c r="L46" s="14"/>
      <c r="Q46" s="61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3.95" customHeight="1">
      <c r="A47" s="88">
        <f t="shared" si="0"/>
        <v>39</v>
      </c>
      <c r="B47" s="89" t="s">
        <v>2475</v>
      </c>
      <c r="C47" s="90">
        <v>-0.25113000000000008</v>
      </c>
      <c r="D47" s="91">
        <v>1</v>
      </c>
      <c r="E47" s="103"/>
      <c r="F47" s="88">
        <v>40</v>
      </c>
      <c r="G47" s="104" t="s">
        <v>2473</v>
      </c>
      <c r="H47" s="90">
        <v>-0.25751000000000013</v>
      </c>
      <c r="I47" s="91">
        <v>1</v>
      </c>
      <c r="J47" s="14"/>
      <c r="K47" s="14"/>
      <c r="L47" s="14"/>
      <c r="Q47" s="61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3.95" customHeight="1">
      <c r="A48" s="88">
        <f t="shared" si="0"/>
        <v>40</v>
      </c>
      <c r="B48" s="89" t="s">
        <v>2476</v>
      </c>
      <c r="C48" s="90">
        <v>-0.25225999999999993</v>
      </c>
      <c r="D48" s="91">
        <v>1</v>
      </c>
      <c r="E48" s="103"/>
      <c r="F48" s="88">
        <v>41</v>
      </c>
      <c r="G48" s="104" t="s">
        <v>2474</v>
      </c>
      <c r="H48" s="90">
        <v>-0.2478499999999999</v>
      </c>
      <c r="I48" s="91">
        <v>1</v>
      </c>
      <c r="J48" s="14"/>
      <c r="K48" s="14"/>
      <c r="L48" s="14"/>
      <c r="Q48" s="61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3.95" customHeight="1">
      <c r="A49" s="88">
        <f t="shared" si="0"/>
        <v>41</v>
      </c>
      <c r="B49" s="89" t="s">
        <v>2477</v>
      </c>
      <c r="C49" s="90">
        <v>-0.12442999999999982</v>
      </c>
      <c r="D49" s="91" t="s">
        <v>50</v>
      </c>
      <c r="E49" s="103"/>
      <c r="F49" s="88">
        <v>42</v>
      </c>
      <c r="G49" s="104" t="s">
        <v>2475</v>
      </c>
      <c r="H49" s="90">
        <v>-0.25209999999999999</v>
      </c>
      <c r="I49" s="91">
        <v>1</v>
      </c>
      <c r="J49" s="14"/>
      <c r="K49" s="14"/>
      <c r="L49" s="14"/>
      <c r="Q49" s="61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3.95" customHeight="1">
      <c r="A50" s="88">
        <f t="shared" si="0"/>
        <v>42</v>
      </c>
      <c r="B50" s="89" t="s">
        <v>2478</v>
      </c>
      <c r="C50" s="90">
        <v>-5.2240000000000064E-2</v>
      </c>
      <c r="D50" s="91" t="s">
        <v>50</v>
      </c>
      <c r="E50" s="103"/>
      <c r="F50" s="88">
        <v>43</v>
      </c>
      <c r="G50" s="104" t="s">
        <v>2508</v>
      </c>
      <c r="H50" s="90">
        <v>-0.25112999999999985</v>
      </c>
      <c r="I50" s="91" t="s">
        <v>50</v>
      </c>
      <c r="J50" s="14"/>
      <c r="K50" s="14"/>
      <c r="L50" s="14"/>
      <c r="Q50" s="61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3.95" customHeight="1">
      <c r="A51" s="88">
        <f t="shared" si="0"/>
        <v>43</v>
      </c>
      <c r="B51" s="89" t="s">
        <v>2479</v>
      </c>
      <c r="C51" s="90">
        <v>1.915E-2</v>
      </c>
      <c r="D51" s="91">
        <v>1</v>
      </c>
      <c r="E51" s="103"/>
      <c r="F51" s="88">
        <v>44</v>
      </c>
      <c r="G51" s="104" t="s">
        <v>2477</v>
      </c>
      <c r="H51" s="90">
        <v>-0.12729000000000013</v>
      </c>
      <c r="I51" s="91">
        <v>1</v>
      </c>
      <c r="J51" s="14"/>
      <c r="K51" s="14"/>
      <c r="L51" s="14"/>
      <c r="Q51" s="61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3.95" customHeight="1">
      <c r="A52" s="88">
        <f t="shared" si="0"/>
        <v>44</v>
      </c>
      <c r="B52" s="89" t="s">
        <v>2480</v>
      </c>
      <c r="C52" s="90">
        <v>8.105999999999991E-2</v>
      </c>
      <c r="D52" s="91" t="s">
        <v>50</v>
      </c>
      <c r="E52" s="103"/>
      <c r="F52" s="88">
        <v>45</v>
      </c>
      <c r="G52" s="104" t="s">
        <v>2478</v>
      </c>
      <c r="H52" s="90">
        <v>-5.1939999999999875E-2</v>
      </c>
      <c r="I52" s="91" t="s">
        <v>50</v>
      </c>
      <c r="J52" s="14"/>
      <c r="K52" s="14"/>
      <c r="L52" s="14"/>
      <c r="Q52" s="61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3.95" customHeight="1">
      <c r="A53" s="88">
        <f t="shared" si="0"/>
        <v>45</v>
      </c>
      <c r="B53" s="89" t="s">
        <v>2481</v>
      </c>
      <c r="C53" s="90">
        <v>4.5660000000000034E-2</v>
      </c>
      <c r="D53" s="91" t="s">
        <v>50</v>
      </c>
      <c r="E53" s="103"/>
      <c r="F53" s="86" t="s">
        <v>3310</v>
      </c>
      <c r="G53" s="87">
        <v>45433</v>
      </c>
      <c r="H53" s="86"/>
      <c r="I53" s="86"/>
      <c r="J53" s="25"/>
      <c r="K53" s="14"/>
      <c r="L53" s="14"/>
      <c r="Q53" s="61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3.95" customHeight="1">
      <c r="A54" s="88">
        <f t="shared" si="0"/>
        <v>46</v>
      </c>
      <c r="B54" s="89" t="s">
        <v>2482</v>
      </c>
      <c r="C54" s="90">
        <v>5.1449999999999996E-2</v>
      </c>
      <c r="D54" s="91">
        <v>1</v>
      </c>
      <c r="E54" s="103"/>
      <c r="F54" s="88">
        <v>46</v>
      </c>
      <c r="G54" s="104" t="s">
        <v>2479</v>
      </c>
      <c r="H54" s="90">
        <v>1.8610000000000015E-2</v>
      </c>
      <c r="I54" s="91" t="s">
        <v>50</v>
      </c>
      <c r="J54" s="25"/>
      <c r="K54" s="14"/>
      <c r="L54" s="14"/>
      <c r="Q54" s="61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3.95" customHeight="1">
      <c r="A55" s="88">
        <f t="shared" si="0"/>
        <v>47</v>
      </c>
      <c r="B55" s="89" t="s">
        <v>2483</v>
      </c>
      <c r="C55" s="90">
        <v>6.1860000000000026E-2</v>
      </c>
      <c r="D55" s="91" t="s">
        <v>50</v>
      </c>
      <c r="E55" s="103"/>
      <c r="F55" s="88">
        <v>47</v>
      </c>
      <c r="G55" s="104" t="s">
        <v>2509</v>
      </c>
      <c r="H55" s="90">
        <v>8.0929999999999946E-2</v>
      </c>
      <c r="I55" s="91">
        <v>1</v>
      </c>
      <c r="J55" s="25"/>
      <c r="K55" s="61"/>
      <c r="L55" s="61"/>
      <c r="Q55" s="61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3.95" customHeight="1">
      <c r="A56" s="88">
        <f t="shared" si="0"/>
        <v>48</v>
      </c>
      <c r="B56" s="89" t="s">
        <v>2484</v>
      </c>
      <c r="C56" s="90">
        <v>5.2920000000000078E-2</v>
      </c>
      <c r="D56" s="91" t="s">
        <v>50</v>
      </c>
      <c r="E56" s="103"/>
      <c r="F56" s="88">
        <v>48</v>
      </c>
      <c r="G56" s="104" t="s">
        <v>2510</v>
      </c>
      <c r="H56" s="90">
        <v>4.9099999999999921E-2</v>
      </c>
      <c r="I56" s="91" t="s">
        <v>50</v>
      </c>
      <c r="J56" s="25"/>
      <c r="K56" s="14"/>
      <c r="L56" s="14"/>
      <c r="Q56" s="61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3.95" customHeight="1">
      <c r="A57" s="88">
        <f t="shared" si="0"/>
        <v>49</v>
      </c>
      <c r="B57" s="89" t="s">
        <v>2485</v>
      </c>
      <c r="C57" s="90">
        <v>4.4719999999999871E-2</v>
      </c>
      <c r="D57" s="91">
        <v>1</v>
      </c>
      <c r="E57" s="103"/>
      <c r="F57" s="88">
        <v>49</v>
      </c>
      <c r="G57" s="104" t="s">
        <v>2511</v>
      </c>
      <c r="H57" s="90">
        <v>4.9579999999999957E-2</v>
      </c>
      <c r="I57" s="91" t="s">
        <v>50</v>
      </c>
      <c r="J57" s="14"/>
      <c r="K57" s="14"/>
      <c r="L57" s="14"/>
      <c r="Q57" s="6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3.95" customHeight="1">
      <c r="A58" s="88">
        <f t="shared" si="0"/>
        <v>50</v>
      </c>
      <c r="B58" s="89" t="s">
        <v>2486</v>
      </c>
      <c r="C58" s="90">
        <v>5.5220000000000047E-2</v>
      </c>
      <c r="D58" s="91" t="s">
        <v>50</v>
      </c>
      <c r="E58" s="103"/>
      <c r="F58" s="88">
        <v>50</v>
      </c>
      <c r="G58" s="104" t="s">
        <v>2512</v>
      </c>
      <c r="H58" s="90">
        <v>6.1120000000000063E-2</v>
      </c>
      <c r="I58" s="91">
        <v>1</v>
      </c>
      <c r="J58" s="25"/>
      <c r="K58" s="14"/>
      <c r="L58" s="14"/>
      <c r="Q58" s="61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3.95" customHeight="1">
      <c r="A59" s="88">
        <f t="shared" si="0"/>
        <v>51</v>
      </c>
      <c r="B59" s="89" t="s">
        <v>2487</v>
      </c>
      <c r="C59" s="90">
        <v>4.8580000000000068E-2</v>
      </c>
      <c r="D59" s="91">
        <v>1</v>
      </c>
      <c r="E59" s="103"/>
      <c r="F59" s="88">
        <v>51</v>
      </c>
      <c r="G59" s="104" t="s">
        <v>2513</v>
      </c>
      <c r="H59" s="90">
        <v>5.2789999999999893E-2</v>
      </c>
      <c r="I59" s="91" t="s">
        <v>50</v>
      </c>
      <c r="J59" s="1"/>
      <c r="K59" s="61"/>
      <c r="L59" s="61"/>
      <c r="Q59" s="61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3.95" customHeight="1">
      <c r="A60" s="88">
        <f t="shared" si="0"/>
        <v>52</v>
      </c>
      <c r="B60" s="89" t="s">
        <v>2488</v>
      </c>
      <c r="C60" s="90">
        <v>0.10074000000000005</v>
      </c>
      <c r="D60" s="91" t="s">
        <v>50</v>
      </c>
      <c r="E60" s="103"/>
      <c r="F60" s="88">
        <v>52</v>
      </c>
      <c r="G60" s="104" t="s">
        <v>2514</v>
      </c>
      <c r="H60" s="90">
        <v>4.4460000000000166E-2</v>
      </c>
      <c r="I60" s="91" t="s">
        <v>50</v>
      </c>
      <c r="J60" s="1"/>
      <c r="K60" s="61"/>
      <c r="L60" s="61"/>
      <c r="Q60" s="6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3.95" customHeight="1">
      <c r="A61" s="88">
        <f t="shared" si="0"/>
        <v>53</v>
      </c>
      <c r="B61" s="89" t="s">
        <v>2489</v>
      </c>
      <c r="C61" s="90">
        <v>0.14613000000000009</v>
      </c>
      <c r="D61" s="91">
        <v>1</v>
      </c>
      <c r="E61" s="103"/>
      <c r="F61" s="88">
        <v>53</v>
      </c>
      <c r="G61" s="104" t="s">
        <v>2486</v>
      </c>
      <c r="H61" s="90">
        <v>5.4619999999999891E-2</v>
      </c>
      <c r="I61" s="91">
        <v>1</v>
      </c>
      <c r="J61" s="1"/>
      <c r="K61" s="61"/>
      <c r="L61" s="61"/>
      <c r="Q61" s="61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3.95" customHeight="1">
      <c r="A62" s="88">
        <f t="shared" si="0"/>
        <v>54</v>
      </c>
      <c r="B62" s="89" t="s">
        <v>2490</v>
      </c>
      <c r="C62" s="90">
        <v>0.10610999999999993</v>
      </c>
      <c r="D62" s="91">
        <v>1</v>
      </c>
      <c r="E62" s="103"/>
      <c r="F62" s="88">
        <v>54</v>
      </c>
      <c r="G62" s="104" t="s">
        <v>2487</v>
      </c>
      <c r="H62" s="90">
        <v>4.9459999999999837E-2</v>
      </c>
      <c r="I62" s="91" t="s">
        <v>50</v>
      </c>
      <c r="J62" s="14"/>
      <c r="K62" s="14"/>
      <c r="L62" s="14"/>
      <c r="Q62" s="61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3.95" customHeight="1">
      <c r="A63" s="88">
        <f t="shared" si="0"/>
        <v>55</v>
      </c>
      <c r="B63" s="89" t="s">
        <v>2491</v>
      </c>
      <c r="C63" s="90">
        <v>0.13418000000000019</v>
      </c>
      <c r="D63" s="91" t="s">
        <v>50</v>
      </c>
      <c r="E63" s="103"/>
      <c r="F63" s="88">
        <v>55</v>
      </c>
      <c r="G63" s="104" t="s">
        <v>2488</v>
      </c>
      <c r="H63" s="90">
        <v>0.10054000000000007</v>
      </c>
      <c r="I63" s="91">
        <v>1</v>
      </c>
      <c r="J63" s="14"/>
      <c r="K63" s="14"/>
      <c r="L63" s="14"/>
      <c r="Q63" s="6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3.95" customHeight="1">
      <c r="A64" s="88">
        <f t="shared" si="0"/>
        <v>56</v>
      </c>
      <c r="B64" s="89" t="s">
        <v>2492</v>
      </c>
      <c r="C64" s="90">
        <v>0.11670999999999987</v>
      </c>
      <c r="D64" s="91">
        <v>1</v>
      </c>
      <c r="E64" s="103"/>
      <c r="F64" s="88">
        <v>56</v>
      </c>
      <c r="G64" s="104" t="s">
        <v>2489</v>
      </c>
      <c r="H64" s="90">
        <v>0.14707000000000003</v>
      </c>
      <c r="I64" s="91">
        <v>1</v>
      </c>
      <c r="J64" s="14"/>
      <c r="K64" s="14"/>
      <c r="L64" s="14"/>
      <c r="Q64" s="61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3.95" customHeight="1">
      <c r="A65" s="86" t="s">
        <v>3310</v>
      </c>
      <c r="B65" s="87">
        <v>45436</v>
      </c>
      <c r="C65" s="86"/>
      <c r="D65" s="86"/>
      <c r="E65" s="103"/>
      <c r="F65" s="88">
        <v>57</v>
      </c>
      <c r="G65" s="104" t="s">
        <v>2490</v>
      </c>
      <c r="H65" s="90">
        <v>0.10714000000000001</v>
      </c>
      <c r="I65" s="91">
        <v>1</v>
      </c>
      <c r="J65" s="25"/>
      <c r="K65" s="14"/>
      <c r="L65" s="25"/>
      <c r="Q65" s="61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3.95" customHeight="1">
      <c r="A66" s="88">
        <f>A64+1</f>
        <v>57</v>
      </c>
      <c r="B66" s="89" t="s">
        <v>2493</v>
      </c>
      <c r="C66" s="90">
        <v>0.16742999999999997</v>
      </c>
      <c r="D66" s="91" t="s">
        <v>50</v>
      </c>
      <c r="E66" s="103"/>
      <c r="F66" s="88">
        <v>58</v>
      </c>
      <c r="G66" s="104" t="s">
        <v>2491</v>
      </c>
      <c r="H66" s="90">
        <v>0.13366999999999996</v>
      </c>
      <c r="I66" s="91" t="s">
        <v>50</v>
      </c>
      <c r="J66" s="14"/>
      <c r="K66" s="14"/>
      <c r="L66" s="14"/>
      <c r="Q66" s="6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3.95" customHeight="1">
      <c r="A67" s="88">
        <f t="shared" si="0"/>
        <v>58</v>
      </c>
      <c r="B67" s="89" t="s">
        <v>2494</v>
      </c>
      <c r="C67" s="90">
        <v>5.7730000000000059E-2</v>
      </c>
      <c r="D67" s="91">
        <v>1</v>
      </c>
      <c r="E67" s="103"/>
      <c r="F67" s="88">
        <v>59</v>
      </c>
      <c r="G67" s="104" t="s">
        <v>2492</v>
      </c>
      <c r="H67" s="90">
        <v>0.11691999999999991</v>
      </c>
      <c r="I67" s="91">
        <v>1</v>
      </c>
      <c r="J67" s="14"/>
      <c r="K67" s="14"/>
      <c r="L67" s="14"/>
      <c r="Q67" s="61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3.95" customHeight="1">
      <c r="A68" s="88">
        <f t="shared" si="0"/>
        <v>59</v>
      </c>
      <c r="B68" s="89" t="s">
        <v>2495</v>
      </c>
      <c r="C68" s="90">
        <v>0.2112099999999999</v>
      </c>
      <c r="D68" s="91">
        <v>4</v>
      </c>
      <c r="E68" s="103"/>
      <c r="F68" s="88">
        <v>60</v>
      </c>
      <c r="G68" s="104" t="s">
        <v>2515</v>
      </c>
      <c r="H68" s="90">
        <v>0.16539000000000015</v>
      </c>
      <c r="I68" s="91" t="s">
        <v>50</v>
      </c>
      <c r="J68" s="14"/>
      <c r="K68" s="14"/>
      <c r="L68" s="14"/>
      <c r="Q68" s="61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3.95" customHeight="1">
      <c r="A69" s="86" t="s">
        <v>3310</v>
      </c>
      <c r="B69" s="87">
        <v>45464</v>
      </c>
      <c r="C69" s="86"/>
      <c r="D69" s="86"/>
      <c r="E69" s="103"/>
      <c r="F69" s="88">
        <v>61</v>
      </c>
      <c r="G69" s="104" t="s">
        <v>2516</v>
      </c>
      <c r="H69" s="90">
        <v>5.5749999999999966E-2</v>
      </c>
      <c r="I69" s="91">
        <v>1</v>
      </c>
      <c r="J69" s="14"/>
      <c r="K69" s="14"/>
      <c r="L69" s="14"/>
      <c r="Q69" s="61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3.95" customHeight="1">
      <c r="A70" s="88">
        <f>A68+1</f>
        <v>60</v>
      </c>
      <c r="B70" s="89" t="s">
        <v>2500</v>
      </c>
      <c r="C70" s="90">
        <v>-1.8301399999999999</v>
      </c>
      <c r="D70" s="91">
        <v>10</v>
      </c>
      <c r="F70" s="88">
        <v>62</v>
      </c>
      <c r="G70" s="104" t="s">
        <v>2517</v>
      </c>
      <c r="H70" s="90">
        <v>6.8640000000000034E-2</v>
      </c>
      <c r="I70" s="91" t="s">
        <v>50</v>
      </c>
      <c r="J70" s="14"/>
      <c r="K70" s="14"/>
      <c r="L70" s="25"/>
      <c r="Q70" s="61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3.95" customHeight="1">
      <c r="A71" s="88">
        <f t="shared" si="0"/>
        <v>61</v>
      </c>
      <c r="B71" s="89" t="s">
        <v>2501</v>
      </c>
      <c r="C71" s="90">
        <v>-3.0990000000000073E-2</v>
      </c>
      <c r="D71" s="91" t="s">
        <v>50</v>
      </c>
      <c r="F71" s="88">
        <v>63</v>
      </c>
      <c r="G71" s="104" t="s">
        <v>2518</v>
      </c>
      <c r="H71" s="90">
        <v>5.6559999999999944E-2</v>
      </c>
      <c r="I71" s="91" t="s">
        <v>50</v>
      </c>
      <c r="J71" s="14"/>
      <c r="K71" s="14"/>
      <c r="L71" s="25"/>
      <c r="Q71" s="61"/>
      <c r="V71" s="15"/>
      <c r="W71" s="15"/>
      <c r="X71" s="15"/>
      <c r="Y71" s="15"/>
      <c r="Z71" s="15"/>
    </row>
    <row r="72" spans="1:26" ht="13.95" customHeight="1">
      <c r="A72" s="88">
        <f t="shared" si="0"/>
        <v>62</v>
      </c>
      <c r="B72" s="89" t="s">
        <v>2502</v>
      </c>
      <c r="C72" s="90">
        <v>-9.7869999999999902E-2</v>
      </c>
      <c r="D72" s="91" t="s">
        <v>50</v>
      </c>
      <c r="E72" s="103"/>
      <c r="F72" s="88">
        <v>64</v>
      </c>
      <c r="G72" s="104" t="s">
        <v>2519</v>
      </c>
      <c r="H72" s="90">
        <v>5.9360000000000079E-2</v>
      </c>
      <c r="I72" s="91">
        <v>1</v>
      </c>
      <c r="J72" s="14"/>
      <c r="K72" s="14"/>
      <c r="L72" s="25"/>
      <c r="Q72" s="61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3.95" customHeight="1">
      <c r="A73" s="88">
        <f t="shared" si="0"/>
        <v>63</v>
      </c>
      <c r="B73" s="89" t="s">
        <v>2503</v>
      </c>
      <c r="C73" s="90">
        <v>-4.8290000000000166E-2</v>
      </c>
      <c r="D73" s="91">
        <v>1</v>
      </c>
      <c r="E73" s="103"/>
      <c r="F73" s="88">
        <v>65</v>
      </c>
      <c r="G73" s="104" t="s">
        <v>2520</v>
      </c>
      <c r="H73" s="90">
        <v>8.9790000000000036E-2</v>
      </c>
      <c r="I73" s="91" t="s">
        <v>50</v>
      </c>
      <c r="J73" s="14"/>
      <c r="K73" s="14"/>
      <c r="L73" s="15"/>
      <c r="M73" s="15"/>
      <c r="N73" s="15"/>
      <c r="O73" s="15"/>
      <c r="P73" s="61"/>
      <c r="Q73" s="61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3.95" customHeight="1">
      <c r="A74" s="88">
        <f t="shared" si="0"/>
        <v>64</v>
      </c>
      <c r="B74" s="89" t="s">
        <v>2504</v>
      </c>
      <c r="C74" s="90">
        <v>4.9749999999999961E-2</v>
      </c>
      <c r="D74" s="91" t="s">
        <v>50</v>
      </c>
      <c r="E74" s="103"/>
      <c r="F74" s="88">
        <v>66</v>
      </c>
      <c r="G74" s="104" t="s">
        <v>2521</v>
      </c>
      <c r="H74" s="90">
        <v>0.12763999999999998</v>
      </c>
      <c r="I74" s="91">
        <v>1</v>
      </c>
      <c r="J74" s="14"/>
      <c r="K74" s="14"/>
      <c r="L74" s="15"/>
      <c r="M74" s="15"/>
      <c r="N74" s="15"/>
      <c r="O74" s="15"/>
      <c r="P74" s="61"/>
      <c r="Q74" s="61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3.95" customHeight="1">
      <c r="A75" s="88">
        <f t="shared" si="0"/>
        <v>65</v>
      </c>
      <c r="B75" s="89" t="s">
        <v>2505</v>
      </c>
      <c r="C75" s="90">
        <v>6.0629999999999962E-2</v>
      </c>
      <c r="D75" s="91">
        <v>1</v>
      </c>
      <c r="E75" s="103"/>
      <c r="F75" s="88">
        <v>67</v>
      </c>
      <c r="G75" s="104" t="s">
        <v>2522</v>
      </c>
      <c r="H75" s="90">
        <v>1.7639999999999878E-2</v>
      </c>
      <c r="I75" s="91" t="s">
        <v>50</v>
      </c>
      <c r="J75" s="14"/>
      <c r="K75" s="14"/>
      <c r="L75" s="15"/>
      <c r="M75" s="15"/>
      <c r="N75" s="15"/>
      <c r="O75" s="15"/>
      <c r="P75" s="61"/>
      <c r="Q75" s="61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3.95" customHeight="1" thickBot="1">
      <c r="A76" s="88">
        <f t="shared" si="0"/>
        <v>66</v>
      </c>
      <c r="B76" s="89" t="s">
        <v>2506</v>
      </c>
      <c r="C76" s="90">
        <v>5.4030000000000022E-2</v>
      </c>
      <c r="D76" s="91" t="s">
        <v>50</v>
      </c>
      <c r="E76" s="103"/>
      <c r="F76" s="88">
        <v>68</v>
      </c>
      <c r="G76" s="104" t="s">
        <v>2523</v>
      </c>
      <c r="H76" s="90">
        <v>2.578999999999998E-2</v>
      </c>
      <c r="I76" s="91">
        <v>1</v>
      </c>
      <c r="J76" s="14"/>
      <c r="K76" s="14"/>
      <c r="L76" s="15"/>
      <c r="M76" s="15"/>
      <c r="N76" s="15"/>
      <c r="O76" s="15"/>
      <c r="P76" s="61"/>
      <c r="Q76" s="61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3.95" customHeight="1" thickTop="1">
      <c r="A77" s="133" t="s">
        <v>230</v>
      </c>
      <c r="B77" s="134"/>
      <c r="C77" s="26">
        <f>SUM(C8:C76)</f>
        <v>-8.8830300000000051</v>
      </c>
      <c r="D77" s="23">
        <f>SUM(D7:D76)</f>
        <v>54</v>
      </c>
      <c r="E77" s="103"/>
      <c r="F77" s="88">
        <v>69</v>
      </c>
      <c r="G77" s="104" t="s">
        <v>2524</v>
      </c>
      <c r="H77" s="90">
        <v>-0.13470999999999989</v>
      </c>
      <c r="I77" s="91">
        <v>1</v>
      </c>
      <c r="J77" s="14"/>
      <c r="K77" s="14"/>
      <c r="L77" s="15"/>
      <c r="M77" s="15"/>
      <c r="N77" s="15"/>
      <c r="O77" s="15"/>
      <c r="P77" s="61"/>
      <c r="Q77" s="61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3.95" customHeight="1">
      <c r="A78" s="109"/>
      <c r="B78" s="110"/>
      <c r="C78" s="107"/>
      <c r="D78" s="108"/>
      <c r="E78" s="103"/>
      <c r="F78" s="88">
        <v>70</v>
      </c>
      <c r="G78" s="104" t="s">
        <v>2525</v>
      </c>
      <c r="H78" s="90">
        <v>-5.3979999999999917E-2</v>
      </c>
      <c r="I78" s="91" t="s">
        <v>50</v>
      </c>
      <c r="J78" s="14"/>
      <c r="K78" s="14"/>
      <c r="L78" s="15"/>
      <c r="M78" s="15"/>
      <c r="N78" s="15"/>
      <c r="O78" s="15"/>
      <c r="P78" s="61"/>
      <c r="Q78" s="61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3.95" customHeight="1">
      <c r="E79" s="103"/>
      <c r="F79" s="86" t="s">
        <v>3310</v>
      </c>
      <c r="G79" s="87">
        <v>45437</v>
      </c>
      <c r="H79" s="86"/>
      <c r="I79" s="86"/>
      <c r="J79" s="14"/>
      <c r="K79" s="14"/>
      <c r="L79" s="61"/>
      <c r="M79" s="61"/>
      <c r="N79" s="61"/>
      <c r="O79" s="15"/>
      <c r="P79" s="61"/>
      <c r="Q79" s="61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3.95" customHeight="1">
      <c r="A80" s="135" t="s">
        <v>3402</v>
      </c>
      <c r="B80" s="135"/>
      <c r="C80" s="135"/>
      <c r="D80" s="135"/>
      <c r="E80" s="103"/>
      <c r="F80" s="88">
        <v>71</v>
      </c>
      <c r="G80" s="104" t="s">
        <v>2526</v>
      </c>
      <c r="H80" s="90">
        <v>-4.2410000000000059E-2</v>
      </c>
      <c r="I80" s="91" t="s">
        <v>50</v>
      </c>
      <c r="J80" s="14"/>
      <c r="K80" s="14"/>
      <c r="L80" s="61"/>
      <c r="M80" s="61"/>
      <c r="N80" s="61"/>
      <c r="O80" s="15"/>
      <c r="P80" s="61"/>
      <c r="Q80" s="61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3.95" customHeight="1">
      <c r="A81" s="86" t="s">
        <v>3310</v>
      </c>
      <c r="B81" s="87">
        <v>45471</v>
      </c>
      <c r="C81" s="86"/>
      <c r="D81" s="86"/>
      <c r="E81" s="103"/>
      <c r="F81" s="88">
        <v>72</v>
      </c>
      <c r="G81" s="104" t="s">
        <v>2527</v>
      </c>
      <c r="H81" s="90">
        <v>-3.0720000000000081E-2</v>
      </c>
      <c r="I81" s="91">
        <v>1</v>
      </c>
      <c r="J81" s="14"/>
      <c r="K81" s="14"/>
      <c r="L81" s="61"/>
      <c r="M81" s="61"/>
      <c r="N81" s="61"/>
      <c r="O81" s="15"/>
      <c r="P81" s="61"/>
      <c r="Q81" s="61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3.95" customHeight="1">
      <c r="A82" s="88">
        <v>1</v>
      </c>
      <c r="B82" s="89" t="s">
        <v>3285</v>
      </c>
      <c r="C82" s="90"/>
      <c r="D82" s="91">
        <v>1</v>
      </c>
      <c r="F82" s="88">
        <v>73</v>
      </c>
      <c r="G82" s="104" t="s">
        <v>2528</v>
      </c>
      <c r="H82" s="90">
        <v>-9.0689999999999937E-2</v>
      </c>
      <c r="I82" s="91" t="s">
        <v>50</v>
      </c>
      <c r="J82" s="14"/>
      <c r="K82" s="14"/>
      <c r="L82" s="61"/>
      <c r="M82" s="61"/>
      <c r="N82" s="61"/>
      <c r="O82" s="61"/>
      <c r="P82" s="61"/>
      <c r="Q82" s="61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3.95" customHeight="1">
      <c r="A83" s="88">
        <f>A82+1</f>
        <v>2</v>
      </c>
      <c r="B83" s="89" t="s">
        <v>3286</v>
      </c>
      <c r="C83" s="90">
        <v>1.3570000000000082E-2</v>
      </c>
      <c r="D83" s="91" t="s">
        <v>50</v>
      </c>
      <c r="E83" s="117"/>
      <c r="F83" s="88">
        <v>74</v>
      </c>
      <c r="G83" s="104" t="s">
        <v>2529</v>
      </c>
      <c r="H83" s="90">
        <v>-4.4370000000000021E-2</v>
      </c>
      <c r="I83" s="91">
        <v>1</v>
      </c>
      <c r="J83" s="14"/>
      <c r="K83" s="14"/>
      <c r="L83" s="61"/>
      <c r="M83" s="61"/>
      <c r="N83" s="61"/>
      <c r="O83" s="61"/>
      <c r="P83" s="61"/>
      <c r="Q83" s="61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3.95" customHeight="1">
      <c r="A84" s="88">
        <f t="shared" ref="A84:A94" si="1">A83+1</f>
        <v>3</v>
      </c>
      <c r="B84" s="89" t="s">
        <v>3287</v>
      </c>
      <c r="C84" s="90">
        <v>9.4149999999999956E-2</v>
      </c>
      <c r="D84" s="91" t="s">
        <v>50</v>
      </c>
      <c r="E84" s="117"/>
      <c r="F84" s="88">
        <v>75</v>
      </c>
      <c r="G84" s="104" t="s">
        <v>2530</v>
      </c>
      <c r="H84" s="90">
        <v>-1.6342600000000005</v>
      </c>
      <c r="I84" s="91">
        <v>9</v>
      </c>
      <c r="J84" s="14"/>
      <c r="K84" s="14"/>
      <c r="L84" s="61"/>
      <c r="M84" s="61"/>
      <c r="N84" s="61"/>
      <c r="O84" s="61"/>
      <c r="P84" s="61"/>
      <c r="Q84" s="61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3.95" customHeight="1">
      <c r="A85" s="88">
        <f t="shared" si="1"/>
        <v>4</v>
      </c>
      <c r="B85" s="89" t="s">
        <v>3288</v>
      </c>
      <c r="C85" s="90">
        <v>0.34834000000000009</v>
      </c>
      <c r="D85" s="91" t="s">
        <v>50</v>
      </c>
      <c r="E85" s="117"/>
      <c r="F85" s="88">
        <v>76</v>
      </c>
      <c r="G85" s="104" t="s">
        <v>2531</v>
      </c>
      <c r="H85" s="90">
        <v>-0.14714999999999989</v>
      </c>
      <c r="I85" s="91">
        <v>1</v>
      </c>
      <c r="J85" s="14"/>
      <c r="K85" s="14"/>
      <c r="L85" s="61"/>
      <c r="M85" s="61"/>
      <c r="N85" s="61"/>
      <c r="O85" s="15"/>
      <c r="P85" s="61"/>
      <c r="Q85" s="61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3.95" customHeight="1">
      <c r="A86" s="88">
        <f t="shared" si="1"/>
        <v>5</v>
      </c>
      <c r="B86" s="89" t="s">
        <v>3289</v>
      </c>
      <c r="C86" s="90">
        <v>0.57231999999999994</v>
      </c>
      <c r="D86" s="91">
        <v>1</v>
      </c>
      <c r="E86" s="103"/>
      <c r="F86" s="88">
        <f t="shared" ref="F86:F88" si="2">F85+1</f>
        <v>77</v>
      </c>
      <c r="G86" s="104" t="s">
        <v>2503</v>
      </c>
      <c r="H86" s="90">
        <v>-5.3360000000000074E-2</v>
      </c>
      <c r="I86" s="91" t="s">
        <v>50</v>
      </c>
      <c r="J86" s="14"/>
      <c r="K86" s="14"/>
      <c r="L86" s="61"/>
      <c r="M86" s="61"/>
      <c r="N86" s="61"/>
      <c r="O86" s="15"/>
      <c r="P86" s="61"/>
      <c r="Q86" s="61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3.95" customHeight="1">
      <c r="A87" s="88">
        <f t="shared" si="1"/>
        <v>6</v>
      </c>
      <c r="B87" s="89" t="s">
        <v>3290</v>
      </c>
      <c r="C87" s="90">
        <v>0.50537999999999994</v>
      </c>
      <c r="D87" s="91" t="s">
        <v>50</v>
      </c>
      <c r="E87" s="103"/>
      <c r="F87" s="88">
        <f t="shared" si="2"/>
        <v>78</v>
      </c>
      <c r="G87" s="104" t="s">
        <v>2505</v>
      </c>
      <c r="H87" s="90">
        <v>0.10684000000000005</v>
      </c>
      <c r="I87" s="91">
        <v>1</v>
      </c>
      <c r="J87" s="14"/>
      <c r="K87" s="14"/>
      <c r="L87" s="15"/>
      <c r="M87" s="15"/>
      <c r="N87" s="15"/>
      <c r="O87" s="15"/>
      <c r="P87" s="61"/>
      <c r="Q87" s="61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3.95" customHeight="1" thickBot="1">
      <c r="A88" s="88">
        <f t="shared" si="1"/>
        <v>7</v>
      </c>
      <c r="B88" s="89" t="s">
        <v>3291</v>
      </c>
      <c r="C88" s="90">
        <v>0.50109000000000004</v>
      </c>
      <c r="D88" s="91">
        <v>1</v>
      </c>
      <c r="E88" s="103"/>
      <c r="F88" s="88">
        <f t="shared" si="2"/>
        <v>79</v>
      </c>
      <c r="G88" s="104" t="s">
        <v>2506</v>
      </c>
      <c r="H88" s="90">
        <v>4.8740000000000006E-2</v>
      </c>
      <c r="I88" s="91" t="s">
        <v>50</v>
      </c>
      <c r="J88" s="14"/>
      <c r="K88" s="14"/>
      <c r="L88" s="15"/>
      <c r="M88" s="15"/>
      <c r="N88" s="15"/>
      <c r="O88" s="15"/>
      <c r="P88" s="61"/>
      <c r="Q88" s="61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3.95" customHeight="1" thickTop="1">
      <c r="A89" s="88">
        <f t="shared" si="1"/>
        <v>8</v>
      </c>
      <c r="B89" s="89" t="s">
        <v>3292</v>
      </c>
      <c r="C89" s="90">
        <v>0.50381000000000009</v>
      </c>
      <c r="D89" s="91" t="s">
        <v>50</v>
      </c>
      <c r="E89" s="103"/>
      <c r="F89" s="133" t="s">
        <v>230</v>
      </c>
      <c r="G89" s="134"/>
      <c r="H89" s="26">
        <f>SUM(H8:H88)</f>
        <v>-8.8835799999999967</v>
      </c>
      <c r="I89" s="27">
        <f>SUM(I8:I88)</f>
        <v>56</v>
      </c>
      <c r="J89" s="14"/>
      <c r="K89" s="14"/>
      <c r="L89" s="15"/>
      <c r="M89" s="15"/>
      <c r="N89" s="15"/>
      <c r="O89" s="15"/>
      <c r="P89" s="61"/>
      <c r="Q89" s="61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3.95" customHeight="1">
      <c r="A90" s="88">
        <f t="shared" si="1"/>
        <v>9</v>
      </c>
      <c r="B90" s="89" t="s">
        <v>3293</v>
      </c>
      <c r="C90" s="90">
        <v>0.49287999999999998</v>
      </c>
      <c r="D90" s="91">
        <v>1</v>
      </c>
      <c r="F90" s="105"/>
      <c r="G90" s="106"/>
      <c r="H90" s="107"/>
      <c r="I90" s="108"/>
      <c r="J90" s="14"/>
      <c r="K90" s="14"/>
      <c r="L90" s="15"/>
      <c r="M90" s="15"/>
      <c r="N90" s="15"/>
      <c r="O90" s="15"/>
      <c r="P90" s="61"/>
      <c r="Q90" s="61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3.95" customHeight="1">
      <c r="A91" s="88">
        <f t="shared" si="1"/>
        <v>10</v>
      </c>
      <c r="B91" s="89" t="s">
        <v>3294</v>
      </c>
      <c r="C91" s="90">
        <v>0.49825999999999993</v>
      </c>
      <c r="D91" s="91" t="s">
        <v>50</v>
      </c>
      <c r="F91" s="105"/>
      <c r="G91" s="106"/>
      <c r="H91" s="107"/>
      <c r="I91" s="108"/>
      <c r="J91" s="14"/>
      <c r="K91" s="14"/>
      <c r="L91" s="15"/>
      <c r="M91" s="15"/>
      <c r="N91" s="15"/>
      <c r="O91" s="15"/>
      <c r="P91" s="61"/>
      <c r="Q91" s="61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3.95" customHeight="1">
      <c r="A92" s="88">
        <f t="shared" si="1"/>
        <v>11</v>
      </c>
      <c r="B92" s="89" t="s">
        <v>3295</v>
      </c>
      <c r="C92" s="90">
        <v>0.50205000000000011</v>
      </c>
      <c r="D92" s="91">
        <v>1</v>
      </c>
      <c r="F92" s="135" t="s">
        <v>3401</v>
      </c>
      <c r="G92" s="135"/>
      <c r="H92" s="135"/>
      <c r="I92" s="135"/>
      <c r="J92" s="14"/>
      <c r="K92" s="14"/>
      <c r="L92" s="15"/>
      <c r="M92" s="15"/>
      <c r="N92" s="15"/>
      <c r="O92" s="15"/>
      <c r="P92" s="61"/>
      <c r="Q92" s="61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3.95" customHeight="1">
      <c r="A93" s="88">
        <f t="shared" si="1"/>
        <v>12</v>
      </c>
      <c r="B93" s="89" t="s">
        <v>3296</v>
      </c>
      <c r="C93" s="90">
        <v>0.50019999999999998</v>
      </c>
      <c r="D93" s="91" t="s">
        <v>50</v>
      </c>
      <c r="E93" s="103"/>
      <c r="F93" s="86" t="s">
        <v>3310</v>
      </c>
      <c r="G93" s="87">
        <v>45471</v>
      </c>
      <c r="H93" s="86"/>
      <c r="I93" s="86"/>
      <c r="J93" s="14"/>
      <c r="K93" s="14"/>
      <c r="L93" s="15"/>
      <c r="M93" s="15"/>
      <c r="N93" s="15"/>
      <c r="O93" s="15"/>
      <c r="P93" s="61"/>
      <c r="Q93" s="61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3.95" customHeight="1" thickBot="1">
      <c r="A94" s="88">
        <f t="shared" si="1"/>
        <v>13</v>
      </c>
      <c r="B94" s="89" t="s">
        <v>3297</v>
      </c>
      <c r="C94" s="90">
        <v>0.62455999999999989</v>
      </c>
      <c r="D94" s="91" t="s">
        <v>50</v>
      </c>
      <c r="E94" s="103"/>
      <c r="F94" s="88">
        <v>1</v>
      </c>
      <c r="G94" s="89" t="s">
        <v>3159</v>
      </c>
      <c r="H94" s="90"/>
      <c r="I94" s="91">
        <v>1</v>
      </c>
      <c r="J94" s="14"/>
      <c r="K94" s="14"/>
      <c r="L94" s="15"/>
      <c r="M94" s="15"/>
      <c r="N94" s="15"/>
      <c r="O94" s="15"/>
      <c r="P94" s="61"/>
      <c r="Q94" s="61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3.95" customHeight="1" thickTop="1">
      <c r="A95" s="133" t="s">
        <v>230</v>
      </c>
      <c r="B95" s="134"/>
      <c r="C95" s="26">
        <f>SUM(C81:C94)</f>
        <v>5.1566099999999997</v>
      </c>
      <c r="D95" s="23">
        <f>SUM(D82:D94)</f>
        <v>5</v>
      </c>
      <c r="E95" s="103"/>
      <c r="F95" s="88">
        <f>F94+1</f>
        <v>2</v>
      </c>
      <c r="G95" s="89" t="s">
        <v>3160</v>
      </c>
      <c r="H95" s="90">
        <v>4.764999999999997E-2</v>
      </c>
      <c r="I95" s="91" t="s">
        <v>50</v>
      </c>
      <c r="J95" s="14"/>
      <c r="K95" s="14"/>
      <c r="L95" s="15"/>
      <c r="M95" s="15"/>
      <c r="N95" s="15"/>
      <c r="O95" s="15"/>
      <c r="P95" s="61"/>
      <c r="Q95" s="61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3.95" customHeight="1">
      <c r="A96" s="93"/>
      <c r="B96" s="93"/>
      <c r="C96" s="125"/>
      <c r="D96" s="126"/>
      <c r="E96" s="103"/>
      <c r="F96" s="88">
        <f t="shared" ref="F96:F106" si="3">F95+1</f>
        <v>3</v>
      </c>
      <c r="G96" s="89" t="s">
        <v>3161</v>
      </c>
      <c r="H96" s="90">
        <v>0.18687000000000009</v>
      </c>
      <c r="I96" s="91" t="s">
        <v>50</v>
      </c>
      <c r="J96" s="14"/>
      <c r="K96" s="14"/>
      <c r="L96" s="15"/>
      <c r="M96" s="15"/>
      <c r="N96" s="15"/>
      <c r="O96" s="15"/>
      <c r="P96" s="61"/>
      <c r="Q96" s="61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3.95" customHeight="1">
      <c r="E97" s="103"/>
      <c r="F97" s="88">
        <f t="shared" si="3"/>
        <v>4</v>
      </c>
      <c r="G97" s="89" t="s">
        <v>3162</v>
      </c>
      <c r="H97" s="90">
        <v>0.69378000000000006</v>
      </c>
      <c r="I97" s="91">
        <v>1</v>
      </c>
      <c r="J97" s="14"/>
      <c r="K97" s="14"/>
      <c r="L97" s="15"/>
      <c r="M97" s="15"/>
      <c r="N97" s="15"/>
      <c r="O97" s="15"/>
      <c r="P97" s="61"/>
      <c r="Q97" s="61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3.95" customHeight="1">
      <c r="A98" s="135" t="s">
        <v>3403</v>
      </c>
      <c r="B98" s="135"/>
      <c r="C98" s="135"/>
      <c r="D98" s="135"/>
      <c r="E98" s="103"/>
      <c r="F98" s="88">
        <f t="shared" si="3"/>
        <v>5</v>
      </c>
      <c r="G98" s="89" t="s">
        <v>3163</v>
      </c>
      <c r="H98" s="90">
        <v>0.70787</v>
      </c>
      <c r="I98" s="91" t="s">
        <v>50</v>
      </c>
      <c r="J98" s="14"/>
      <c r="K98" s="14"/>
      <c r="L98" s="15"/>
      <c r="M98" s="15"/>
      <c r="N98" s="15"/>
      <c r="O98" s="15"/>
      <c r="P98" s="61"/>
      <c r="Q98" s="61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3.95" customHeight="1">
      <c r="A99" s="86" t="s">
        <v>3310</v>
      </c>
      <c r="B99" s="87">
        <v>45471</v>
      </c>
      <c r="C99" s="86"/>
      <c r="D99" s="86"/>
      <c r="E99" s="103"/>
      <c r="F99" s="88">
        <f t="shared" si="3"/>
        <v>6</v>
      </c>
      <c r="G99" s="89" t="s">
        <v>3164</v>
      </c>
      <c r="H99" s="90">
        <v>0.78257999999999994</v>
      </c>
      <c r="I99" s="91">
        <v>1</v>
      </c>
      <c r="J99" s="14"/>
      <c r="K99" s="14"/>
      <c r="L99" s="15"/>
      <c r="M99" s="15"/>
      <c r="N99" s="15"/>
      <c r="O99" s="15"/>
      <c r="P99" s="61"/>
      <c r="Q99" s="61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3.95" customHeight="1">
      <c r="A100" s="88">
        <v>1</v>
      </c>
      <c r="B100" s="89" t="s">
        <v>3297</v>
      </c>
      <c r="C100" s="90"/>
      <c r="D100" s="91">
        <v>1</v>
      </c>
      <c r="E100" s="103"/>
      <c r="F100" s="88">
        <f t="shared" si="3"/>
        <v>7</v>
      </c>
      <c r="G100" s="89" t="s">
        <v>3165</v>
      </c>
      <c r="H100" s="90">
        <v>0.7810499999999998</v>
      </c>
      <c r="I100" s="91" t="s">
        <v>50</v>
      </c>
      <c r="J100" s="14"/>
      <c r="K100" s="14"/>
      <c r="L100" s="15"/>
      <c r="M100" s="15"/>
      <c r="N100" s="15"/>
      <c r="O100" s="15"/>
      <c r="P100" s="61"/>
      <c r="Q100" s="61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3.95" customHeight="1">
      <c r="A101" s="88">
        <f>A100+1</f>
        <v>2</v>
      </c>
      <c r="B101" s="89" t="s">
        <v>3296</v>
      </c>
      <c r="C101" s="90">
        <v>-0.62463000000000002</v>
      </c>
      <c r="D101" s="91" t="s">
        <v>50</v>
      </c>
      <c r="E101" s="103"/>
      <c r="F101" s="88">
        <f t="shared" si="3"/>
        <v>8</v>
      </c>
      <c r="G101" s="89" t="s">
        <v>3166</v>
      </c>
      <c r="H101" s="90">
        <v>0.58466000000000018</v>
      </c>
      <c r="I101" s="91">
        <v>1</v>
      </c>
      <c r="J101" s="14"/>
      <c r="K101" s="14"/>
      <c r="L101" s="15"/>
      <c r="M101" s="15"/>
      <c r="N101" s="15"/>
      <c r="O101" s="15"/>
      <c r="P101" s="61"/>
      <c r="Q101" s="61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3.95" customHeight="1">
      <c r="A102" s="88">
        <f t="shared" ref="A102:A112" si="4">A101+1</f>
        <v>3</v>
      </c>
      <c r="B102" s="89" t="s">
        <v>3295</v>
      </c>
      <c r="C102" s="90">
        <v>-0.50021000000000004</v>
      </c>
      <c r="D102" s="91">
        <v>1</v>
      </c>
      <c r="E102" s="103"/>
      <c r="F102" s="88">
        <f t="shared" si="3"/>
        <v>9</v>
      </c>
      <c r="G102" s="89" t="s">
        <v>3167</v>
      </c>
      <c r="H102" s="90">
        <v>0.97709000000000001</v>
      </c>
      <c r="I102" s="91" t="s">
        <v>50</v>
      </c>
      <c r="J102" s="14"/>
      <c r="K102" s="14"/>
      <c r="L102" s="15"/>
      <c r="M102" s="15"/>
      <c r="N102" s="15"/>
      <c r="O102" s="15"/>
      <c r="P102" s="61"/>
      <c r="Q102" s="61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3.95" customHeight="1">
      <c r="A103" s="88">
        <f t="shared" si="4"/>
        <v>4</v>
      </c>
      <c r="B103" s="89" t="s">
        <v>3294</v>
      </c>
      <c r="C103" s="90">
        <v>-0.502</v>
      </c>
      <c r="D103" s="91" t="s">
        <v>50</v>
      </c>
      <c r="E103" s="103"/>
      <c r="F103" s="88">
        <f t="shared" si="3"/>
        <v>10</v>
      </c>
      <c r="G103" s="89" t="s">
        <v>3168</v>
      </c>
      <c r="H103" s="90">
        <v>0.72067999999999999</v>
      </c>
      <c r="I103" s="91" t="s">
        <v>50</v>
      </c>
      <c r="J103" s="14"/>
      <c r="K103" s="14"/>
      <c r="L103" s="15"/>
      <c r="M103" s="15"/>
      <c r="N103" s="15"/>
      <c r="O103" s="15"/>
      <c r="P103" s="61"/>
      <c r="Q103" s="61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3.95" customHeight="1">
      <c r="A104" s="88">
        <f t="shared" si="4"/>
        <v>5</v>
      </c>
      <c r="B104" s="89" t="s">
        <v>3293</v>
      </c>
      <c r="C104" s="90">
        <v>-0.49834000000000001</v>
      </c>
      <c r="D104" s="91">
        <v>1</v>
      </c>
      <c r="F104" s="88">
        <f t="shared" si="3"/>
        <v>11</v>
      </c>
      <c r="G104" s="89" t="s">
        <v>3169</v>
      </c>
      <c r="H104" s="90">
        <v>0.46279000000000003</v>
      </c>
      <c r="I104" s="91" t="s">
        <v>50</v>
      </c>
      <c r="J104" s="14"/>
      <c r="K104" s="14"/>
      <c r="L104" s="15"/>
      <c r="M104" s="15"/>
      <c r="N104" s="15"/>
      <c r="O104" s="15"/>
      <c r="P104" s="61"/>
      <c r="Q104" s="61"/>
    </row>
    <row r="105" spans="1:26" ht="13.95" customHeight="1">
      <c r="A105" s="88">
        <f t="shared" si="4"/>
        <v>6</v>
      </c>
      <c r="B105" s="89" t="s">
        <v>3292</v>
      </c>
      <c r="C105" s="90">
        <v>-0.49303999999999992</v>
      </c>
      <c r="D105" s="91" t="s">
        <v>50</v>
      </c>
      <c r="F105" s="88">
        <f t="shared" si="3"/>
        <v>12</v>
      </c>
      <c r="G105" s="89" t="s">
        <v>3170</v>
      </c>
      <c r="H105" s="90">
        <v>0.20457999999999998</v>
      </c>
      <c r="I105" s="91">
        <v>1</v>
      </c>
      <c r="J105" s="14"/>
      <c r="K105" s="14"/>
      <c r="L105" s="15"/>
      <c r="M105" s="15"/>
      <c r="N105" s="15"/>
      <c r="O105" s="15"/>
      <c r="P105" s="61"/>
      <c r="Q105" s="61"/>
    </row>
    <row r="106" spans="1:26" ht="13.95" customHeight="1" thickBot="1">
      <c r="A106" s="88">
        <f t="shared" si="4"/>
        <v>7</v>
      </c>
      <c r="B106" s="89" t="s">
        <v>3291</v>
      </c>
      <c r="C106" s="90">
        <v>-0.50377000000000005</v>
      </c>
      <c r="D106" s="91">
        <v>1</v>
      </c>
      <c r="F106" s="88">
        <f t="shared" si="3"/>
        <v>13</v>
      </c>
      <c r="G106" s="89" t="s">
        <v>3171</v>
      </c>
      <c r="H106" s="90">
        <v>-5.5549999999999988E-2</v>
      </c>
      <c r="I106" s="91">
        <v>1</v>
      </c>
      <c r="J106" s="14"/>
      <c r="K106" s="14"/>
      <c r="L106" s="15"/>
      <c r="M106" s="15"/>
      <c r="N106" s="15"/>
      <c r="O106" s="15"/>
      <c r="P106" s="61"/>
      <c r="Q106" s="61"/>
    </row>
    <row r="107" spans="1:26" ht="15.75" customHeight="1" thickTop="1">
      <c r="A107" s="88">
        <f t="shared" si="4"/>
        <v>8</v>
      </c>
      <c r="B107" s="89" t="s">
        <v>3290</v>
      </c>
      <c r="C107" s="90">
        <v>-0.50105999999999995</v>
      </c>
      <c r="D107" s="91" t="s">
        <v>50</v>
      </c>
      <c r="F107" s="133" t="s">
        <v>230</v>
      </c>
      <c r="G107" s="134"/>
      <c r="H107" s="26">
        <f>SUM(H93:H106)</f>
        <v>6.0940499999999993</v>
      </c>
      <c r="I107" s="23">
        <f>SUM(I94:I106)</f>
        <v>6</v>
      </c>
      <c r="J107" s="1"/>
      <c r="K107" s="61"/>
      <c r="L107" s="15"/>
      <c r="M107" s="15"/>
      <c r="N107" s="15"/>
      <c r="O107" s="15"/>
      <c r="P107" s="61"/>
      <c r="Q107" s="61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88">
        <f t="shared" si="4"/>
        <v>9</v>
      </c>
      <c r="B108" s="89" t="s">
        <v>3289</v>
      </c>
      <c r="C108" s="90">
        <v>-0.50543000000000005</v>
      </c>
      <c r="D108" s="91">
        <v>1</v>
      </c>
      <c r="J108" s="15"/>
      <c r="K108" s="15"/>
      <c r="L108" s="15"/>
      <c r="M108" s="15"/>
      <c r="N108" s="15"/>
      <c r="O108" s="15"/>
      <c r="P108" s="61"/>
      <c r="Q108" s="61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88">
        <f t="shared" si="4"/>
        <v>10</v>
      </c>
      <c r="B109" s="89" t="s">
        <v>3288</v>
      </c>
      <c r="C109" s="90">
        <v>-0.57220000000000004</v>
      </c>
      <c r="D109" s="91" t="s">
        <v>50</v>
      </c>
      <c r="E109" s="103"/>
      <c r="J109" s="15"/>
      <c r="K109" s="15"/>
      <c r="L109" s="15"/>
      <c r="M109" s="15"/>
      <c r="N109" s="15"/>
      <c r="O109" s="15"/>
      <c r="P109" s="61"/>
      <c r="Q109" s="61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88">
        <f t="shared" si="4"/>
        <v>11</v>
      </c>
      <c r="B110" s="89" t="s">
        <v>3287</v>
      </c>
      <c r="C110" s="90">
        <v>-0.34833999999999987</v>
      </c>
      <c r="D110" s="91" t="s">
        <v>50</v>
      </c>
      <c r="E110" s="103"/>
      <c r="F110" s="135" t="s">
        <v>3404</v>
      </c>
      <c r="G110" s="135"/>
      <c r="H110" s="135"/>
      <c r="I110" s="135"/>
      <c r="J110" s="15"/>
      <c r="K110" s="15"/>
      <c r="L110" s="15"/>
      <c r="M110" s="15"/>
      <c r="N110" s="15"/>
      <c r="O110" s="15"/>
      <c r="P110" s="61"/>
      <c r="Q110" s="61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88">
        <f t="shared" si="4"/>
        <v>12</v>
      </c>
      <c r="B111" s="89" t="s">
        <v>3286</v>
      </c>
      <c r="C111" s="90">
        <v>-0.12617999999999996</v>
      </c>
      <c r="D111" s="91" t="s">
        <v>50</v>
      </c>
      <c r="E111" s="103"/>
      <c r="F111" s="86" t="s">
        <v>3310</v>
      </c>
      <c r="G111" s="87">
        <v>45469</v>
      </c>
      <c r="H111" s="86"/>
      <c r="I111" s="86"/>
      <c r="J111" s="15"/>
      <c r="K111" s="15"/>
      <c r="L111" s="15"/>
      <c r="M111" s="15"/>
      <c r="N111" s="15"/>
      <c r="O111" s="15"/>
      <c r="P111" s="61"/>
      <c r="Q111" s="61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thickBot="1">
      <c r="A112" s="88">
        <f t="shared" si="4"/>
        <v>13</v>
      </c>
      <c r="B112" s="89" t="s">
        <v>3285</v>
      </c>
      <c r="C112" s="90">
        <v>1.8649999999999833E-2</v>
      </c>
      <c r="D112" s="91" t="s">
        <v>50</v>
      </c>
      <c r="E112" s="103"/>
      <c r="F112" s="88">
        <v>1</v>
      </c>
      <c r="G112" s="89" t="s">
        <v>3171</v>
      </c>
      <c r="H112" s="90"/>
      <c r="I112" s="91">
        <v>1</v>
      </c>
      <c r="J112" s="15"/>
      <c r="K112" s="15"/>
      <c r="L112" s="15"/>
      <c r="M112" s="15"/>
      <c r="N112" s="15"/>
      <c r="O112" s="15"/>
      <c r="P112" s="61"/>
      <c r="Q112" s="61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thickTop="1">
      <c r="A113" s="133" t="s">
        <v>230</v>
      </c>
      <c r="B113" s="134"/>
      <c r="C113" s="26">
        <f>SUM(C99:C112)</f>
        <v>-5.1565500000000002</v>
      </c>
      <c r="D113" s="23">
        <f>SUM(D100:D112)</f>
        <v>5</v>
      </c>
      <c r="E113" s="103"/>
      <c r="F113" s="88">
        <f>F112+1</f>
        <v>2</v>
      </c>
      <c r="G113" s="89" t="s">
        <v>3170</v>
      </c>
      <c r="H113" s="90">
        <v>5.5639999999999912E-2</v>
      </c>
      <c r="I113" s="91" t="s">
        <v>50</v>
      </c>
      <c r="J113" s="15"/>
      <c r="K113" s="15"/>
      <c r="L113" s="15"/>
      <c r="M113" s="15"/>
      <c r="N113" s="15"/>
      <c r="O113" s="15"/>
      <c r="P113" s="61"/>
      <c r="Q113" s="61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93"/>
      <c r="B114" s="93"/>
      <c r="C114" s="125"/>
      <c r="D114" s="126"/>
      <c r="E114" s="103"/>
      <c r="F114" s="88">
        <f t="shared" ref="F114:F124" si="5">F113+1</f>
        <v>3</v>
      </c>
      <c r="G114" s="89" t="s">
        <v>3169</v>
      </c>
      <c r="H114" s="90">
        <v>-0.20448999999999984</v>
      </c>
      <c r="I114" s="91">
        <v>1</v>
      </c>
      <c r="J114" s="15"/>
      <c r="K114" s="15"/>
      <c r="L114" s="15"/>
      <c r="M114" s="15"/>
      <c r="N114" s="15"/>
      <c r="O114" s="15"/>
      <c r="P114" s="61"/>
      <c r="Q114" s="61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05"/>
      <c r="B115" s="110"/>
      <c r="C115" s="107"/>
      <c r="D115" s="108"/>
      <c r="E115" s="103"/>
      <c r="F115" s="88">
        <f t="shared" si="5"/>
        <v>4</v>
      </c>
      <c r="G115" s="89" t="s">
        <v>3168</v>
      </c>
      <c r="H115" s="90">
        <v>-0.46274000000000004</v>
      </c>
      <c r="I115" s="91" t="s">
        <v>50</v>
      </c>
      <c r="J115" s="15"/>
      <c r="K115" s="15"/>
      <c r="L115" s="15"/>
      <c r="M115" s="15"/>
      <c r="N115" s="15"/>
      <c r="O115" s="15"/>
      <c r="P115" s="61"/>
      <c r="Q115" s="61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35" t="s">
        <v>3524</v>
      </c>
      <c r="B116" s="135"/>
      <c r="C116" s="135"/>
      <c r="D116" s="135"/>
      <c r="E116" s="103"/>
      <c r="F116" s="88">
        <f t="shared" si="5"/>
        <v>5</v>
      </c>
      <c r="G116" s="89" t="s">
        <v>3167</v>
      </c>
      <c r="H116" s="90">
        <v>-0.72082999999999986</v>
      </c>
      <c r="I116" s="91">
        <v>1</v>
      </c>
      <c r="J116" s="15"/>
      <c r="K116" s="15"/>
      <c r="L116" s="15"/>
      <c r="M116" s="15"/>
      <c r="N116" s="15"/>
      <c r="O116" s="15"/>
      <c r="P116" s="61"/>
      <c r="Q116" s="61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86" t="s">
        <v>3310</v>
      </c>
      <c r="B117" s="87">
        <v>45469</v>
      </c>
      <c r="C117" s="86"/>
      <c r="D117" s="86"/>
      <c r="E117" s="103"/>
      <c r="F117" s="88">
        <f t="shared" si="5"/>
        <v>6</v>
      </c>
      <c r="G117" s="89" t="s">
        <v>3166</v>
      </c>
      <c r="H117" s="90">
        <v>-0.97681999999999991</v>
      </c>
      <c r="I117" s="91" t="s">
        <v>50</v>
      </c>
      <c r="J117" s="15"/>
      <c r="K117" s="15"/>
      <c r="L117" s="15"/>
      <c r="M117" s="15"/>
      <c r="O117" s="15"/>
      <c r="P117" s="61"/>
      <c r="Q117" s="61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97">
        <v>1</v>
      </c>
      <c r="B118" s="89" t="s">
        <v>3178</v>
      </c>
      <c r="C118" s="90"/>
      <c r="D118" s="91">
        <v>1</v>
      </c>
      <c r="E118" s="103"/>
      <c r="F118" s="88">
        <f t="shared" si="5"/>
        <v>7</v>
      </c>
      <c r="G118" s="89" t="s">
        <v>3165</v>
      </c>
      <c r="H118" s="90">
        <v>-0.58510000000000018</v>
      </c>
      <c r="I118" s="91">
        <v>1</v>
      </c>
      <c r="J118" s="15"/>
      <c r="K118" s="15"/>
      <c r="L118" s="15"/>
      <c r="M118" s="15"/>
      <c r="N118" s="15"/>
      <c r="O118" s="15"/>
      <c r="P118" s="61"/>
      <c r="Q118" s="61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97">
        <v>2</v>
      </c>
      <c r="B119" s="89" t="s">
        <v>3522</v>
      </c>
      <c r="C119" s="90">
        <v>4.6319999999999917E-2</v>
      </c>
      <c r="D119" s="91" t="s">
        <v>50</v>
      </c>
      <c r="E119" s="103"/>
      <c r="F119" s="88">
        <f t="shared" si="5"/>
        <v>8</v>
      </c>
      <c r="G119" s="89" t="s">
        <v>3164</v>
      </c>
      <c r="H119" s="90">
        <v>-0.78069999999999995</v>
      </c>
      <c r="I119" s="91" t="s">
        <v>50</v>
      </c>
      <c r="J119" s="15"/>
      <c r="K119" s="15"/>
      <c r="L119" s="15"/>
      <c r="M119" s="15"/>
      <c r="N119" s="15"/>
      <c r="O119" s="15"/>
      <c r="P119" s="61"/>
      <c r="Q119" s="61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97">
        <v>3</v>
      </c>
      <c r="B120" s="89" t="s">
        <v>3282</v>
      </c>
      <c r="C120" s="90">
        <v>0.11214999999999997</v>
      </c>
      <c r="D120" s="91">
        <v>1</v>
      </c>
      <c r="E120" s="103"/>
      <c r="F120" s="88">
        <f t="shared" si="5"/>
        <v>9</v>
      </c>
      <c r="G120" s="89" t="s">
        <v>3163</v>
      </c>
      <c r="H120" s="90">
        <v>-0.78252999999999995</v>
      </c>
      <c r="I120" s="91">
        <v>1</v>
      </c>
      <c r="J120" s="15"/>
      <c r="K120" s="15"/>
      <c r="L120" s="15"/>
      <c r="M120" s="15"/>
      <c r="N120" s="15"/>
      <c r="O120" s="15"/>
      <c r="P120" s="61"/>
      <c r="Q120" s="61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97">
        <v>4</v>
      </c>
      <c r="B121" s="89" t="s">
        <v>3521</v>
      </c>
      <c r="C121" s="90">
        <v>6.5160000000000107E-2</v>
      </c>
      <c r="D121" s="91" t="s">
        <v>50</v>
      </c>
      <c r="E121" s="103"/>
      <c r="F121" s="88">
        <f t="shared" si="5"/>
        <v>10</v>
      </c>
      <c r="G121" s="89" t="s">
        <v>3162</v>
      </c>
      <c r="H121" s="90">
        <v>-0.70787</v>
      </c>
      <c r="I121" s="91" t="s">
        <v>50</v>
      </c>
      <c r="J121" s="15"/>
      <c r="K121" s="15"/>
      <c r="L121" s="15"/>
      <c r="M121" s="15"/>
      <c r="N121" s="15"/>
      <c r="O121" s="15"/>
      <c r="P121" s="61"/>
      <c r="Q121" s="61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97">
        <v>5</v>
      </c>
      <c r="B122" s="89" t="s">
        <v>3520</v>
      </c>
      <c r="C122" s="90">
        <v>5.8910000000000018E-2</v>
      </c>
      <c r="D122" s="91">
        <v>1</v>
      </c>
      <c r="E122" s="103"/>
      <c r="F122" s="88">
        <f t="shared" si="5"/>
        <v>11</v>
      </c>
      <c r="G122" s="89" t="s">
        <v>3161</v>
      </c>
      <c r="H122" s="90">
        <v>-0.69371999999999989</v>
      </c>
      <c r="I122" s="91">
        <v>1</v>
      </c>
      <c r="J122" s="15"/>
      <c r="K122" s="15"/>
      <c r="L122" s="15"/>
      <c r="M122" s="15"/>
      <c r="N122" s="15"/>
      <c r="O122" s="15"/>
      <c r="P122" s="61"/>
      <c r="Q122" s="61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97">
        <v>6</v>
      </c>
      <c r="B123" s="89" t="s">
        <v>3519</v>
      </c>
      <c r="C123" s="90">
        <v>4.7020000000000062E-2</v>
      </c>
      <c r="D123" s="91" t="s">
        <v>50</v>
      </c>
      <c r="F123" s="88">
        <f t="shared" si="5"/>
        <v>12</v>
      </c>
      <c r="G123" s="89" t="s">
        <v>3160</v>
      </c>
      <c r="H123" s="90">
        <v>-0.18696000000000002</v>
      </c>
      <c r="I123" s="91" t="s">
        <v>50</v>
      </c>
      <c r="J123" s="15"/>
      <c r="K123" s="15"/>
      <c r="L123" s="15"/>
      <c r="M123" s="15"/>
      <c r="N123" s="15"/>
      <c r="O123" s="15"/>
      <c r="P123" s="61"/>
      <c r="Q123" s="61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thickBot="1">
      <c r="A124" s="97">
        <v>7</v>
      </c>
      <c r="B124" s="89" t="s">
        <v>3518</v>
      </c>
      <c r="C124" s="90">
        <v>6.2589999999999923E-2</v>
      </c>
      <c r="D124" s="91" t="s">
        <v>50</v>
      </c>
      <c r="F124" s="88">
        <f t="shared" si="5"/>
        <v>13</v>
      </c>
      <c r="G124" s="89" t="s">
        <v>3159</v>
      </c>
      <c r="H124" s="90">
        <v>-4.7700000000000076E-2</v>
      </c>
      <c r="I124" s="91" t="s">
        <v>50</v>
      </c>
      <c r="J124" s="15"/>
      <c r="K124" s="15"/>
      <c r="L124" s="15"/>
      <c r="M124" s="15"/>
      <c r="N124" s="15"/>
      <c r="O124" s="15"/>
      <c r="P124" s="61"/>
      <c r="Q124" s="61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thickTop="1">
      <c r="A125" s="97">
        <v>8</v>
      </c>
      <c r="B125" s="89" t="s">
        <v>3277</v>
      </c>
      <c r="C125" s="90">
        <v>7.2570000000000023E-2</v>
      </c>
      <c r="D125" s="91">
        <v>1</v>
      </c>
      <c r="F125" s="133" t="s">
        <v>230</v>
      </c>
      <c r="G125" s="134"/>
      <c r="H125" s="26">
        <f>SUM(H111:H124)</f>
        <v>-6.09382</v>
      </c>
      <c r="I125" s="23">
        <f>SUM(I112:I124)</f>
        <v>6</v>
      </c>
      <c r="J125" s="15"/>
      <c r="K125" s="15"/>
      <c r="L125" s="15"/>
      <c r="M125" s="15"/>
      <c r="N125" s="15"/>
      <c r="O125" s="15"/>
      <c r="P125" s="61"/>
      <c r="Q125" s="61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97">
        <v>9</v>
      </c>
      <c r="B126" s="89" t="s">
        <v>3517</v>
      </c>
      <c r="C126" s="90">
        <v>5.9969999999999857E-2</v>
      </c>
      <c r="D126" s="91" t="s">
        <v>50</v>
      </c>
      <c r="F126" s="93"/>
      <c r="G126" s="93"/>
      <c r="H126" s="125"/>
      <c r="I126" s="126"/>
      <c r="J126" s="15"/>
      <c r="L126" s="15"/>
      <c r="M126" s="15"/>
      <c r="N126" s="15"/>
      <c r="O126" s="15"/>
      <c r="P126" s="61"/>
      <c r="Q126" s="61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97">
        <v>10</v>
      </c>
      <c r="B127" s="89" t="s">
        <v>3516</v>
      </c>
      <c r="C127" s="90">
        <v>4.498000000000002E-2</v>
      </c>
      <c r="D127" s="91" t="s">
        <v>50</v>
      </c>
      <c r="F127" s="105"/>
      <c r="G127" s="106"/>
      <c r="H127" s="107"/>
      <c r="I127" s="108"/>
      <c r="J127" s="15"/>
      <c r="L127" s="15"/>
      <c r="M127" s="15"/>
      <c r="N127" s="15"/>
      <c r="O127" s="15"/>
      <c r="P127" s="61"/>
      <c r="Q127" s="61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97">
        <v>11</v>
      </c>
      <c r="B128" s="89" t="s">
        <v>3515</v>
      </c>
      <c r="C128" s="90">
        <v>6.0109999999999886E-2</v>
      </c>
      <c r="D128" s="91">
        <v>1</v>
      </c>
      <c r="F128" s="135" t="s">
        <v>3401</v>
      </c>
      <c r="G128" s="135"/>
      <c r="H128" s="135"/>
      <c r="I128" s="135"/>
      <c r="J128" s="15"/>
      <c r="L128" s="15"/>
      <c r="M128" s="15"/>
      <c r="N128" s="15"/>
      <c r="O128" s="15"/>
      <c r="P128" s="61"/>
      <c r="Q128" s="61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97">
        <v>12</v>
      </c>
      <c r="B129" s="89" t="s">
        <v>3513</v>
      </c>
      <c r="C129" s="90">
        <v>0.12599000000000005</v>
      </c>
      <c r="D129" s="91" t="s">
        <v>50</v>
      </c>
      <c r="F129" s="86" t="s">
        <v>3310</v>
      </c>
      <c r="G129" s="87">
        <v>45471</v>
      </c>
      <c r="H129" s="86"/>
      <c r="I129" s="86"/>
      <c r="J129" s="15"/>
      <c r="L129" s="15"/>
      <c r="M129" s="15"/>
      <c r="N129" s="15"/>
      <c r="O129" s="15"/>
      <c r="P129" s="61"/>
      <c r="Q129" s="61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97">
        <v>13</v>
      </c>
      <c r="B130" s="89" t="s">
        <v>3512</v>
      </c>
      <c r="C130" s="90">
        <v>6.1060000000000114E-2</v>
      </c>
      <c r="D130" s="91">
        <v>1</v>
      </c>
      <c r="F130" s="97">
        <v>1</v>
      </c>
      <c r="G130" s="89" t="s">
        <v>3177</v>
      </c>
      <c r="H130" s="90"/>
      <c r="I130" s="91"/>
      <c r="J130" s="15"/>
      <c r="L130" s="15"/>
      <c r="M130" s="15"/>
      <c r="N130" s="15"/>
      <c r="O130" s="15"/>
      <c r="P130" s="61"/>
      <c r="Q130" s="61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thickBot="1">
      <c r="A131" s="97">
        <v>14</v>
      </c>
      <c r="B131" s="89" t="s">
        <v>3271</v>
      </c>
      <c r="C131" s="90">
        <v>5.0519999999999898E-2</v>
      </c>
      <c r="D131" s="91" t="s">
        <v>50</v>
      </c>
      <c r="F131" s="97">
        <v>2</v>
      </c>
      <c r="G131" s="89" t="s">
        <v>3284</v>
      </c>
      <c r="H131" s="90">
        <v>6.3520000000000021E-2</v>
      </c>
      <c r="I131" s="91">
        <v>1</v>
      </c>
      <c r="J131" s="15"/>
      <c r="L131" s="15"/>
      <c r="M131" s="15"/>
      <c r="N131" s="15"/>
      <c r="O131" s="15"/>
      <c r="P131" s="61"/>
      <c r="Q131" s="61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thickTop="1">
      <c r="A132" s="133" t="s">
        <v>230</v>
      </c>
      <c r="B132" s="134"/>
      <c r="C132" s="26">
        <f>SUM(C117:C131)</f>
        <v>0.86734999999999984</v>
      </c>
      <c r="D132" s="23">
        <f>SUM(D118:D131)</f>
        <v>6</v>
      </c>
      <c r="F132" s="97">
        <v>3</v>
      </c>
      <c r="G132" s="89" t="s">
        <v>3283</v>
      </c>
      <c r="H132" s="90">
        <v>5.763000000000007E-2</v>
      </c>
      <c r="I132" s="91" t="s">
        <v>50</v>
      </c>
      <c r="J132" s="15"/>
      <c r="L132" s="15"/>
      <c r="M132" s="15"/>
      <c r="N132" s="15"/>
      <c r="O132" s="15"/>
      <c r="P132" s="61"/>
      <c r="Q132" s="61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F133" s="97">
        <v>4</v>
      </c>
      <c r="G133" s="89" t="s">
        <v>3282</v>
      </c>
      <c r="H133" s="90">
        <v>5.4559999999999942E-2</v>
      </c>
      <c r="I133" s="91">
        <v>1</v>
      </c>
      <c r="J133" s="15"/>
      <c r="L133" s="15"/>
      <c r="M133" s="15"/>
      <c r="N133" s="15"/>
      <c r="O133" s="15"/>
      <c r="P133" s="61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05"/>
      <c r="B134" s="110"/>
      <c r="C134" s="107"/>
      <c r="D134" s="108"/>
      <c r="F134" s="97">
        <v>5</v>
      </c>
      <c r="G134" s="89" t="s">
        <v>3281</v>
      </c>
      <c r="H134" s="90">
        <v>6.413000000000002E-2</v>
      </c>
      <c r="I134" s="91" t="s">
        <v>50</v>
      </c>
      <c r="J134" s="15"/>
      <c r="L134" s="15"/>
      <c r="M134" s="15"/>
      <c r="N134" s="15"/>
      <c r="O134" s="15"/>
      <c r="P134" s="61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05"/>
      <c r="B135" s="110"/>
      <c r="C135" s="107"/>
      <c r="D135" s="108"/>
      <c r="F135" s="97">
        <v>6</v>
      </c>
      <c r="G135" s="89" t="s">
        <v>3280</v>
      </c>
      <c r="H135" s="90">
        <v>5.9029999999999916E-2</v>
      </c>
      <c r="I135" s="91" t="s">
        <v>50</v>
      </c>
      <c r="J135" s="15"/>
      <c r="L135" s="15"/>
      <c r="M135" s="15"/>
      <c r="N135" s="15"/>
      <c r="O135" s="15"/>
      <c r="P135" s="61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05"/>
      <c r="B136" s="110"/>
      <c r="C136" s="107"/>
      <c r="D136" s="108"/>
      <c r="E136" s="103"/>
      <c r="F136" s="97">
        <v>7</v>
      </c>
      <c r="G136" s="89" t="s">
        <v>3279</v>
      </c>
      <c r="H136" s="90">
        <v>6.0110000000000108E-2</v>
      </c>
      <c r="I136" s="91">
        <v>1</v>
      </c>
      <c r="J136" s="15"/>
      <c r="L136" s="15"/>
      <c r="M136" s="15"/>
      <c r="N136" s="15"/>
      <c r="O136" s="15"/>
      <c r="P136" s="61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11"/>
      <c r="B137" s="111"/>
      <c r="C137" s="111"/>
      <c r="D137" s="111"/>
      <c r="E137" s="103"/>
      <c r="F137" s="97">
        <v>8</v>
      </c>
      <c r="G137" s="89" t="s">
        <v>3278</v>
      </c>
      <c r="H137" s="90">
        <v>6.4259999999999984E-2</v>
      </c>
      <c r="I137" s="91" t="s">
        <v>50</v>
      </c>
      <c r="J137" s="15"/>
      <c r="L137" s="15"/>
      <c r="M137" s="15"/>
      <c r="N137" s="15"/>
      <c r="O137" s="15"/>
      <c r="P137" s="61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E138" s="103"/>
      <c r="F138" s="97">
        <v>9</v>
      </c>
      <c r="G138" s="89" t="s">
        <v>3277</v>
      </c>
      <c r="H138" s="90">
        <v>5.9470000000000134E-2</v>
      </c>
      <c r="I138" s="91" t="s">
        <v>50</v>
      </c>
      <c r="J138" s="15"/>
      <c r="L138" s="15"/>
      <c r="M138" s="15"/>
      <c r="N138" s="15"/>
      <c r="O138" s="15"/>
      <c r="P138" s="61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" customHeight="1">
      <c r="E139" s="103"/>
      <c r="F139" s="97">
        <v>10</v>
      </c>
      <c r="G139" s="89" t="s">
        <v>3276</v>
      </c>
      <c r="H139" s="90">
        <v>5.6109999999999882E-2</v>
      </c>
      <c r="I139" s="91">
        <v>1</v>
      </c>
      <c r="J139" s="15"/>
      <c r="L139" s="15"/>
      <c r="M139" s="15"/>
      <c r="N139" s="15"/>
      <c r="O139" s="15"/>
      <c r="P139" s="61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F140" s="97">
        <v>11</v>
      </c>
      <c r="G140" s="89" t="s">
        <v>3275</v>
      </c>
      <c r="H140" s="90">
        <v>6.42100000000001E-2</v>
      </c>
      <c r="I140" s="91" t="s">
        <v>50</v>
      </c>
      <c r="J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F141" s="97">
        <v>12</v>
      </c>
      <c r="G141" s="89" t="s">
        <v>3274</v>
      </c>
      <c r="H141" s="90">
        <v>5.9679999999999955E-2</v>
      </c>
      <c r="I141" s="91" t="s">
        <v>50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F142" s="97">
        <v>13</v>
      </c>
      <c r="G142" s="89" t="s">
        <v>3273</v>
      </c>
      <c r="H142" s="90">
        <v>5.9690000000000021E-2</v>
      </c>
      <c r="I142" s="91">
        <v>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F143" s="97">
        <v>14</v>
      </c>
      <c r="G143" s="89" t="s">
        <v>3272</v>
      </c>
      <c r="H143" s="90">
        <v>0.12092999999999998</v>
      </c>
      <c r="I143" s="91" t="s">
        <v>50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thickBot="1">
      <c r="F144" s="97">
        <v>15</v>
      </c>
      <c r="G144" s="89" t="s">
        <v>3271</v>
      </c>
      <c r="H144" s="90">
        <v>4.8570000000000002E-2</v>
      </c>
      <c r="I144" s="91">
        <v>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thickTop="1">
      <c r="F145" s="133" t="s">
        <v>230</v>
      </c>
      <c r="G145" s="134"/>
      <c r="H145" s="26">
        <f>SUM(H129:H144)</f>
        <v>0.89190000000000014</v>
      </c>
      <c r="I145" s="23">
        <f>SUM(I130:I144)</f>
        <v>6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38" t="s">
        <v>244</v>
      </c>
      <c r="B147" s="138"/>
      <c r="C147" s="138"/>
      <c r="D147" s="138"/>
      <c r="E147" s="138"/>
      <c r="F147" s="138"/>
      <c r="G147" s="138"/>
      <c r="H147" s="138"/>
      <c r="I147" s="138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4"/>
      <c r="B148" s="137" t="s">
        <v>245</v>
      </c>
      <c r="C148" s="137"/>
      <c r="D148" s="137"/>
      <c r="E148" s="137"/>
      <c r="F148" s="137"/>
      <c r="G148" s="137"/>
      <c r="H148" s="137"/>
      <c r="I148" s="137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4"/>
      <c r="B149" s="137" t="s">
        <v>246</v>
      </c>
      <c r="C149" s="137"/>
      <c r="D149" s="137"/>
      <c r="E149" s="137"/>
      <c r="F149" s="137"/>
      <c r="G149" s="137"/>
      <c r="H149" s="137"/>
      <c r="I149" s="137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E150" s="103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" customHeight="1"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F153" s="105"/>
      <c r="G153" s="106"/>
      <c r="H153" s="107"/>
      <c r="I153" s="108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E155" s="103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"/>
      <c r="Y155" s="1"/>
      <c r="Z155" s="1"/>
    </row>
    <row r="156" spans="1:26" ht="14.25" customHeight="1">
      <c r="E156" s="103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"/>
      <c r="Y156" s="1"/>
      <c r="Z156" s="1"/>
    </row>
    <row r="157" spans="1:26" ht="15.75" customHeight="1">
      <c r="E157" s="103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"/>
      <c r="Y157" s="1"/>
      <c r="Z157" s="1"/>
    </row>
    <row r="158" spans="1:26" ht="15.75" customHeight="1">
      <c r="E158" s="103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"/>
      <c r="Y158" s="1"/>
      <c r="Z158" s="1"/>
    </row>
    <row r="159" spans="1:26" ht="15.75" customHeight="1">
      <c r="E159" s="103"/>
      <c r="J159" s="1"/>
      <c r="K159" s="61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"/>
      <c r="Y159" s="1"/>
      <c r="Z159" s="1"/>
    </row>
    <row r="160" spans="1:26" ht="15.75" customHeight="1">
      <c r="E160" s="103"/>
      <c r="J160" s="1"/>
      <c r="K160" s="61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"/>
      <c r="Y160" s="1"/>
      <c r="Z160" s="1"/>
    </row>
    <row r="161" spans="1:26" ht="15.75" customHeight="1">
      <c r="E161" s="103"/>
      <c r="J161" s="1"/>
      <c r="K161" s="61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"/>
      <c r="Y161" s="1"/>
      <c r="Z161" s="1"/>
    </row>
    <row r="162" spans="1:26" ht="15.75" customHeight="1">
      <c r="E162" s="103"/>
      <c r="J162" s="1"/>
      <c r="K162" s="61"/>
      <c r="L162" s="15"/>
      <c r="M162" s="15"/>
      <c r="N162" s="15"/>
      <c r="O162" s="15"/>
      <c r="P162" s="61"/>
      <c r="Q162" s="15"/>
      <c r="R162" s="15"/>
      <c r="S162" s="15"/>
      <c r="T162" s="15"/>
      <c r="U162" s="15"/>
      <c r="V162" s="15"/>
      <c r="W162" s="15"/>
      <c r="X162" s="1"/>
      <c r="Y162" s="1"/>
      <c r="Z162" s="1"/>
    </row>
    <row r="163" spans="1:26" ht="15.75" customHeight="1">
      <c r="E163" s="103"/>
      <c r="J163" s="1"/>
      <c r="K163" s="61"/>
      <c r="L163" s="15"/>
      <c r="M163" s="15"/>
      <c r="N163" s="15"/>
      <c r="O163" s="15"/>
      <c r="P163" s="61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05"/>
      <c r="B164" s="110"/>
      <c r="C164" s="107"/>
      <c r="D164" s="108"/>
      <c r="E164" s="103"/>
      <c r="J164" s="1"/>
      <c r="K164" s="61"/>
      <c r="L164" s="15"/>
      <c r="M164" s="15"/>
      <c r="N164" s="15"/>
      <c r="O164" s="15"/>
      <c r="P164" s="61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E165" s="103"/>
      <c r="J165" s="1"/>
      <c r="K165" s="61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E166" s="103"/>
      <c r="J166" s="1"/>
      <c r="K166" s="61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/>
      <c r="B175"/>
      <c r="C175"/>
      <c r="D17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/>
      <c r="B176"/>
      <c r="C176"/>
      <c r="D176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/>
      <c r="B177"/>
      <c r="C177"/>
      <c r="D177"/>
      <c r="E177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/>
      <c r="B178"/>
      <c r="C178"/>
      <c r="D178"/>
      <c r="E178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/>
      <c r="B179"/>
      <c r="C179"/>
      <c r="D179"/>
      <c r="E179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/>
      <c r="B180"/>
      <c r="C180"/>
      <c r="D180"/>
      <c r="E180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/>
      <c r="B181"/>
      <c r="C181"/>
      <c r="D181"/>
      <c r="E181"/>
      <c r="F181" s="105"/>
      <c r="G181" s="106"/>
      <c r="H181" s="107"/>
      <c r="I181" s="108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/>
      <c r="B182"/>
      <c r="C182"/>
      <c r="D182"/>
      <c r="E182"/>
      <c r="F182" s="105"/>
      <c r="G182" s="106"/>
      <c r="H182" s="107"/>
      <c r="I182" s="108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/>
      <c r="B183"/>
      <c r="C183"/>
      <c r="D183"/>
      <c r="E183"/>
      <c r="F183" s="105"/>
      <c r="G183" s="106"/>
      <c r="H183" s="107"/>
      <c r="I183" s="108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/>
      <c r="B184"/>
      <c r="C184"/>
      <c r="D184"/>
      <c r="E184"/>
      <c r="F184" s="105"/>
      <c r="G184" s="106"/>
      <c r="H184" s="107"/>
      <c r="I184" s="108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/>
      <c r="B185"/>
      <c r="C185"/>
      <c r="D185"/>
      <c r="E18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/>
      <c r="B186"/>
      <c r="C186"/>
      <c r="D186"/>
      <c r="E186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/>
      <c r="B187"/>
      <c r="C187"/>
      <c r="D187"/>
      <c r="E187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/>
      <c r="B188"/>
      <c r="C188"/>
      <c r="D188"/>
      <c r="E188"/>
      <c r="J188" s="15"/>
      <c r="K188" s="15"/>
      <c r="L188" s="61"/>
      <c r="M188" s="61"/>
      <c r="N188" s="61"/>
      <c r="O188" s="61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/>
      <c r="B189"/>
      <c r="C189"/>
      <c r="D189"/>
      <c r="E189"/>
      <c r="J189" s="15"/>
      <c r="K189" s="15"/>
      <c r="L189" s="61"/>
      <c r="M189" s="61"/>
      <c r="N189" s="61"/>
      <c r="O189" s="61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/>
      <c r="B190"/>
      <c r="C190"/>
      <c r="D190"/>
      <c r="E190"/>
      <c r="J190" s="15"/>
      <c r="K190" s="15"/>
      <c r="L190" s="61"/>
      <c r="M190" s="61"/>
      <c r="N190" s="61"/>
      <c r="O190" s="61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/>
      <c r="B191"/>
      <c r="C191"/>
      <c r="D191"/>
      <c r="E191"/>
      <c r="J191" s="15"/>
      <c r="K191" s="15"/>
      <c r="L191" s="61"/>
      <c r="M191" s="61"/>
      <c r="N191" s="61"/>
      <c r="O191" s="61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/>
      <c r="B192"/>
      <c r="C192"/>
      <c r="D192"/>
      <c r="E192"/>
      <c r="J192" s="15"/>
      <c r="K192" s="15"/>
      <c r="L192" s="61"/>
      <c r="M192" s="61"/>
      <c r="N192" s="61"/>
      <c r="O192" s="61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/>
      <c r="B193"/>
      <c r="C193"/>
      <c r="D193"/>
      <c r="E193"/>
      <c r="J193" s="15"/>
      <c r="K193" s="15"/>
      <c r="L193" s="61"/>
      <c r="M193" s="61"/>
      <c r="N193" s="61"/>
      <c r="O193" s="61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/>
      <c r="B194"/>
      <c r="C194"/>
      <c r="D194"/>
      <c r="E194"/>
      <c r="J194" s="15"/>
      <c r="K194" s="15"/>
      <c r="L194" s="61"/>
      <c r="M194" s="61"/>
      <c r="N194" s="61"/>
      <c r="O194" s="61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/>
      <c r="B195"/>
      <c r="C195"/>
      <c r="D195"/>
      <c r="E195"/>
      <c r="J195" s="15"/>
      <c r="K195" s="15"/>
      <c r="L195" s="61"/>
      <c r="M195" s="61"/>
      <c r="N195" s="61"/>
      <c r="O195" s="61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/>
      <c r="B196"/>
      <c r="C196"/>
      <c r="D196"/>
      <c r="E196"/>
      <c r="F196"/>
      <c r="G196"/>
      <c r="H196"/>
      <c r="I196"/>
      <c r="J196" s="15"/>
      <c r="K196" s="15"/>
      <c r="L196" s="61"/>
      <c r="M196" s="61"/>
      <c r="N196" s="61"/>
      <c r="O196" s="61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/>
      <c r="B197"/>
      <c r="C197"/>
      <c r="D197"/>
      <c r="E197"/>
      <c r="F197"/>
      <c r="G197"/>
      <c r="H197"/>
      <c r="I197"/>
      <c r="J197" s="15"/>
      <c r="K197" s="15"/>
      <c r="L197" s="61"/>
      <c r="M197" s="61"/>
      <c r="N197" s="61"/>
      <c r="O197" s="61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/>
      <c r="B198"/>
      <c r="C198"/>
      <c r="D198"/>
      <c r="E198"/>
      <c r="F198"/>
      <c r="G198"/>
      <c r="H198"/>
      <c r="I198"/>
      <c r="J198" s="15"/>
      <c r="K198" s="15"/>
      <c r="L198" s="61"/>
      <c r="M198" s="61"/>
      <c r="N198" s="61"/>
      <c r="O198" s="61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/>
      <c r="B199"/>
      <c r="C199"/>
      <c r="D199"/>
      <c r="E199"/>
      <c r="F199"/>
      <c r="G199"/>
      <c r="H199"/>
      <c r="I199"/>
      <c r="J199" s="15"/>
      <c r="K199" s="15"/>
      <c r="L199" s="61"/>
      <c r="M199" s="61"/>
      <c r="N199" s="61"/>
      <c r="O199" s="61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/>
      <c r="B200"/>
      <c r="C200"/>
      <c r="D200"/>
      <c r="E200"/>
      <c r="F200"/>
      <c r="G200"/>
      <c r="H200"/>
      <c r="I200"/>
      <c r="J200" s="15"/>
      <c r="K200" s="15"/>
      <c r="L200" s="61"/>
      <c r="M200" s="61"/>
      <c r="N200" s="61"/>
      <c r="O200" s="61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/>
      <c r="B201"/>
      <c r="C201"/>
      <c r="D201"/>
      <c r="E201"/>
      <c r="F201"/>
      <c r="G201"/>
      <c r="H201"/>
      <c r="I201"/>
      <c r="J201" s="15"/>
      <c r="K201" s="15"/>
      <c r="L201" s="61"/>
      <c r="M201" s="61"/>
      <c r="N201" s="61"/>
      <c r="O201" s="61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/>
      <c r="B202"/>
      <c r="C202"/>
      <c r="D202"/>
      <c r="E202"/>
      <c r="F202"/>
      <c r="G202"/>
      <c r="H202"/>
      <c r="I202"/>
      <c r="J202" s="15"/>
      <c r="K202" s="15"/>
      <c r="L202" s="61"/>
      <c r="M202" s="61"/>
      <c r="N202" s="61"/>
      <c r="O202" s="61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/>
      <c r="B203"/>
      <c r="C203"/>
      <c r="D203"/>
      <c r="E203"/>
      <c r="F203"/>
      <c r="G203"/>
      <c r="H203"/>
      <c r="I203"/>
      <c r="J203" s="15"/>
      <c r="K203" s="15"/>
      <c r="L203" s="61"/>
      <c r="M203" s="61"/>
      <c r="N203" s="61"/>
      <c r="O203" s="61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/>
      <c r="B204"/>
      <c r="C204"/>
      <c r="D204"/>
      <c r="E204"/>
      <c r="F204"/>
      <c r="G204"/>
      <c r="H204"/>
      <c r="I204"/>
      <c r="J204" s="15"/>
      <c r="K204" s="15"/>
      <c r="L204" s="61"/>
      <c r="M204" s="61"/>
      <c r="N204" s="61"/>
      <c r="O204" s="61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/>
      <c r="B205"/>
      <c r="C205"/>
      <c r="D205"/>
      <c r="E205"/>
      <c r="F205"/>
      <c r="G205"/>
      <c r="H205"/>
      <c r="I205"/>
      <c r="J205" s="15"/>
      <c r="K205" s="15"/>
      <c r="L205" s="61"/>
      <c r="M205" s="61"/>
      <c r="N205" s="61"/>
      <c r="O205" s="61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/>
      <c r="B206"/>
      <c r="C206"/>
      <c r="D206"/>
      <c r="E206"/>
      <c r="F206"/>
      <c r="G206"/>
      <c r="H206"/>
      <c r="I206"/>
      <c r="J206" s="15"/>
      <c r="K206" s="15"/>
      <c r="L206" s="61"/>
      <c r="M206" s="61"/>
      <c r="N206" s="61"/>
      <c r="O206" s="61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/>
      <c r="B207"/>
      <c r="C207"/>
      <c r="D207"/>
      <c r="E207"/>
      <c r="F207"/>
      <c r="G207"/>
      <c r="H207"/>
      <c r="I207"/>
      <c r="J207" s="15"/>
      <c r="K207" s="15"/>
      <c r="L207" s="61"/>
      <c r="M207" s="61"/>
      <c r="N207" s="61"/>
      <c r="O207" s="61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/>
      <c r="B208"/>
      <c r="C208"/>
      <c r="D208"/>
      <c r="E208"/>
      <c r="F208"/>
      <c r="G208"/>
      <c r="H208"/>
      <c r="I208"/>
      <c r="J208" s="15"/>
      <c r="K208" s="15"/>
      <c r="L208" s="61"/>
      <c r="M208" s="61"/>
      <c r="N208" s="61"/>
      <c r="O208" s="61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/>
      <c r="B209"/>
      <c r="C209"/>
      <c r="D209"/>
      <c r="E209"/>
      <c r="F209"/>
      <c r="G209"/>
      <c r="H209"/>
      <c r="I209"/>
      <c r="J209" s="15"/>
      <c r="K209" s="15"/>
      <c r="L209" s="61"/>
      <c r="M209" s="61"/>
      <c r="N209" s="61"/>
      <c r="O209" s="61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/>
      <c r="B210"/>
      <c r="C210"/>
      <c r="D210"/>
      <c r="E210"/>
      <c r="F210"/>
      <c r="G210"/>
      <c r="H210"/>
      <c r="I210"/>
      <c r="J210" s="15"/>
      <c r="K210" s="15"/>
      <c r="L210" s="61"/>
      <c r="M210" s="61"/>
      <c r="N210" s="61"/>
      <c r="O210" s="61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/>
      <c r="B211"/>
      <c r="C211"/>
      <c r="D211"/>
      <c r="E211"/>
      <c r="F211"/>
      <c r="G211"/>
      <c r="H211"/>
      <c r="I211"/>
      <c r="J211" s="15"/>
      <c r="K211" s="15"/>
      <c r="L211" s="61"/>
      <c r="M211" s="61"/>
      <c r="N211" s="61"/>
      <c r="O211" s="61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/>
      <c r="B212"/>
      <c r="C212"/>
      <c r="D212"/>
      <c r="E212"/>
      <c r="F212"/>
      <c r="G212"/>
      <c r="H212"/>
      <c r="I212"/>
      <c r="J212" s="15"/>
      <c r="K212" s="15"/>
      <c r="L212" s="61"/>
      <c r="M212" s="61"/>
      <c r="N212" s="61"/>
      <c r="O212" s="61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/>
      <c r="B213"/>
      <c r="C213"/>
      <c r="D213"/>
      <c r="E213"/>
      <c r="F213"/>
      <c r="G213"/>
      <c r="H213"/>
      <c r="I213"/>
      <c r="J213" s="15"/>
      <c r="K213" s="15"/>
      <c r="L213" s="61"/>
      <c r="M213" s="61"/>
      <c r="N213" s="61"/>
      <c r="O213" s="61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/>
      <c r="B214"/>
      <c r="C214"/>
      <c r="D214"/>
      <c r="E214"/>
      <c r="F214"/>
      <c r="G214"/>
      <c r="H214"/>
      <c r="I214"/>
      <c r="J214" s="15"/>
      <c r="K214" s="15"/>
      <c r="L214" s="61"/>
      <c r="M214" s="61"/>
      <c r="N214" s="61"/>
      <c r="O214" s="61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/>
      <c r="B215"/>
      <c r="C215"/>
      <c r="D215"/>
      <c r="E215"/>
      <c r="F215"/>
      <c r="G215"/>
      <c r="H215"/>
      <c r="I215"/>
      <c r="J215" s="15"/>
      <c r="K215" s="15"/>
      <c r="L215" s="61"/>
      <c r="M215" s="61"/>
      <c r="N215" s="61"/>
      <c r="O215" s="61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/>
      <c r="B216"/>
      <c r="C216"/>
      <c r="D216"/>
      <c r="E216"/>
      <c r="F216"/>
      <c r="G216"/>
      <c r="H216"/>
      <c r="I216"/>
      <c r="J216" s="15"/>
      <c r="K216" s="15"/>
      <c r="L216" s="61"/>
      <c r="M216" s="61"/>
      <c r="N216" s="61"/>
      <c r="O216" s="61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/>
      <c r="B217"/>
      <c r="C217"/>
      <c r="D217"/>
      <c r="E217"/>
      <c r="F217"/>
      <c r="G217"/>
      <c r="H217"/>
      <c r="I217"/>
      <c r="J217" s="15"/>
      <c r="K217" s="15"/>
      <c r="L217" s="61"/>
      <c r="M217" s="61"/>
      <c r="N217" s="61"/>
      <c r="O217" s="61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/>
      <c r="B218"/>
      <c r="C218"/>
      <c r="D218"/>
      <c r="E218"/>
      <c r="F218"/>
      <c r="G218"/>
      <c r="H218"/>
      <c r="I218"/>
      <c r="J218" s="15"/>
      <c r="K218" s="15"/>
      <c r="L218" s="61"/>
      <c r="M218" s="61"/>
      <c r="N218" s="61"/>
      <c r="O218" s="61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/>
      <c r="B219"/>
      <c r="C219"/>
      <c r="D219"/>
      <c r="E219"/>
      <c r="F219"/>
      <c r="G219"/>
      <c r="H219"/>
      <c r="I219"/>
      <c r="J219" s="15"/>
      <c r="K219" s="15"/>
      <c r="L219" s="61"/>
      <c r="M219" s="61"/>
      <c r="N219" s="61"/>
      <c r="O219" s="61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/>
      <c r="B220"/>
      <c r="C220"/>
      <c r="D220"/>
      <c r="E220"/>
      <c r="F220"/>
      <c r="G220"/>
      <c r="H220"/>
      <c r="I220"/>
      <c r="J220" s="15"/>
      <c r="K220" s="15"/>
      <c r="L220" s="61"/>
      <c r="M220" s="61"/>
      <c r="N220" s="61"/>
      <c r="O220" s="61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/>
      <c r="B221"/>
      <c r="C221"/>
      <c r="D221"/>
      <c r="E221"/>
      <c r="F221"/>
      <c r="G221"/>
      <c r="H221"/>
      <c r="I221"/>
      <c r="J221" s="15"/>
      <c r="K221" s="15"/>
      <c r="L221" s="61"/>
      <c r="M221" s="61"/>
      <c r="N221" s="61"/>
      <c r="O221" s="61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/>
      <c r="B222"/>
      <c r="C222"/>
      <c r="D222"/>
      <c r="E222"/>
      <c r="F222"/>
      <c r="G222"/>
      <c r="H222"/>
      <c r="I222"/>
      <c r="J222" s="15"/>
      <c r="K222" s="15"/>
      <c r="L222" s="61"/>
      <c r="M222" s="61"/>
      <c r="N222" s="61"/>
      <c r="O222" s="61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/>
      <c r="B223"/>
      <c r="C223"/>
      <c r="D223"/>
      <c r="E223"/>
      <c r="F223"/>
      <c r="G223"/>
      <c r="H223"/>
      <c r="I223"/>
      <c r="J223" s="15"/>
      <c r="K223" s="15"/>
      <c r="L223" s="61"/>
      <c r="M223" s="61"/>
      <c r="N223" s="61"/>
      <c r="O223" s="61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/>
      <c r="B224"/>
      <c r="C224"/>
      <c r="D224"/>
      <c r="E224"/>
      <c r="F224"/>
      <c r="G224"/>
      <c r="H224"/>
      <c r="I224"/>
      <c r="J224" s="15"/>
      <c r="K224" s="15"/>
      <c r="L224" s="61"/>
      <c r="M224" s="61"/>
      <c r="N224" s="61"/>
      <c r="O224" s="61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/>
      <c r="B225"/>
      <c r="C225"/>
      <c r="D225"/>
      <c r="E225"/>
      <c r="F225"/>
      <c r="G225"/>
      <c r="H225"/>
      <c r="I225"/>
      <c r="J225" s="15"/>
      <c r="K225" s="15"/>
      <c r="L225" s="61"/>
      <c r="M225" s="61"/>
      <c r="N225" s="61"/>
      <c r="O225" s="61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/>
      <c r="B226"/>
      <c r="C226"/>
      <c r="D226"/>
      <c r="E226"/>
      <c r="F226"/>
      <c r="G226"/>
      <c r="H226"/>
      <c r="I226"/>
      <c r="J226" s="15"/>
      <c r="K226" s="15"/>
      <c r="L226" s="61"/>
      <c r="M226" s="61"/>
      <c r="N226" s="61"/>
      <c r="O226" s="61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/>
      <c r="B227"/>
      <c r="C227"/>
      <c r="D227"/>
      <c r="E227"/>
      <c r="F227"/>
      <c r="G227"/>
      <c r="H227"/>
      <c r="I227"/>
      <c r="J227" s="15"/>
      <c r="K227" s="15"/>
      <c r="L227" s="61"/>
      <c r="M227" s="61"/>
      <c r="N227" s="61"/>
      <c r="O227" s="61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/>
      <c r="B228"/>
      <c r="C228"/>
      <c r="D228"/>
      <c r="E228"/>
      <c r="F228"/>
      <c r="G228"/>
      <c r="H228"/>
      <c r="I228"/>
      <c r="J228" s="15"/>
      <c r="K228" s="15"/>
      <c r="L228" s="61"/>
      <c r="M228" s="61"/>
      <c r="N228" s="61"/>
      <c r="O228" s="61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/>
      <c r="B229"/>
      <c r="C229"/>
      <c r="D229"/>
      <c r="E229"/>
      <c r="F229"/>
      <c r="G229"/>
      <c r="H229"/>
      <c r="I229"/>
      <c r="J229" s="15"/>
      <c r="K229" s="15"/>
      <c r="L229" s="61"/>
      <c r="M229" s="61"/>
      <c r="N229" s="61"/>
      <c r="O229" s="61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/>
      <c r="B230"/>
      <c r="C230"/>
      <c r="D230"/>
      <c r="E230"/>
      <c r="F230"/>
      <c r="G230"/>
      <c r="H230"/>
      <c r="I230"/>
      <c r="J230" s="15"/>
      <c r="K230" s="15"/>
      <c r="L230" s="61"/>
      <c r="M230" s="61"/>
      <c r="N230" s="61"/>
      <c r="O230" s="61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/>
      <c r="B231"/>
      <c r="C231"/>
      <c r="D231"/>
      <c r="E231"/>
      <c r="F231"/>
      <c r="G231"/>
      <c r="H231"/>
      <c r="I231"/>
      <c r="J231" s="15"/>
      <c r="K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/>
      <c r="B232"/>
      <c r="C232"/>
      <c r="D232"/>
      <c r="E232"/>
      <c r="F232"/>
      <c r="G232"/>
      <c r="H232"/>
      <c r="I232"/>
      <c r="J232" s="15"/>
      <c r="K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/>
      <c r="B233"/>
      <c r="C233"/>
      <c r="D233"/>
      <c r="E233"/>
      <c r="F233"/>
      <c r="G233"/>
      <c r="H233"/>
      <c r="I233"/>
      <c r="J233" s="15"/>
      <c r="K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/>
      <c r="B234"/>
      <c r="C234"/>
      <c r="D234"/>
      <c r="E234"/>
      <c r="F234"/>
      <c r="G234"/>
      <c r="H234"/>
      <c r="I234"/>
      <c r="J234" s="15"/>
      <c r="K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/>
      <c r="B235"/>
      <c r="C235"/>
      <c r="D235"/>
      <c r="E235"/>
      <c r="F235"/>
      <c r="G235"/>
      <c r="H235"/>
      <c r="I235"/>
      <c r="J235" s="15"/>
      <c r="K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/>
      <c r="B236"/>
      <c r="C236"/>
      <c r="D236"/>
      <c r="E236"/>
      <c r="F236"/>
      <c r="G236"/>
      <c r="H236"/>
      <c r="I236"/>
      <c r="J236" s="15"/>
      <c r="K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/>
      <c r="B237"/>
      <c r="C237"/>
      <c r="D237"/>
      <c r="E237"/>
      <c r="F237"/>
      <c r="G237"/>
      <c r="H237"/>
      <c r="I237"/>
      <c r="J237" s="15"/>
      <c r="K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/>
      <c r="B238"/>
      <c r="C238"/>
      <c r="D238"/>
      <c r="E238"/>
      <c r="F238"/>
      <c r="G238"/>
      <c r="H238"/>
      <c r="I238"/>
      <c r="J238" s="15"/>
      <c r="K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/>
      <c r="B239"/>
      <c r="C239"/>
      <c r="D239"/>
      <c r="E239"/>
      <c r="F239"/>
      <c r="G239"/>
      <c r="H239"/>
      <c r="I239"/>
      <c r="J239" s="15"/>
      <c r="K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/>
      <c r="B240"/>
      <c r="C240"/>
      <c r="D240"/>
      <c r="E240"/>
      <c r="F240"/>
      <c r="G240"/>
      <c r="H240"/>
      <c r="I240"/>
      <c r="J240" s="15"/>
      <c r="K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/>
      <c r="B241"/>
      <c r="C241"/>
      <c r="D241"/>
      <c r="E241"/>
      <c r="F241"/>
      <c r="G241"/>
      <c r="H241"/>
      <c r="I241"/>
      <c r="J241" s="15"/>
      <c r="K241" s="15"/>
      <c r="L241"/>
      <c r="M241"/>
      <c r="N241"/>
      <c r="O241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/>
      <c r="B242"/>
      <c r="C242"/>
      <c r="D242"/>
      <c r="E242"/>
      <c r="F242"/>
      <c r="G242"/>
      <c r="H242"/>
      <c r="I242"/>
      <c r="J242" s="15"/>
      <c r="K242" s="15"/>
      <c r="L242"/>
      <c r="M242"/>
      <c r="N242"/>
      <c r="O242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/>
      <c r="B243"/>
      <c r="C243"/>
      <c r="D243"/>
      <c r="E243"/>
      <c r="F243"/>
      <c r="G243"/>
      <c r="H243"/>
      <c r="I243"/>
      <c r="J243" s="15"/>
      <c r="K243" s="15"/>
      <c r="L243"/>
      <c r="M243"/>
      <c r="N243"/>
      <c r="O243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/>
      <c r="B244"/>
      <c r="C244"/>
      <c r="D244"/>
      <c r="E244"/>
      <c r="F244"/>
      <c r="G244"/>
      <c r="H244"/>
      <c r="I244"/>
      <c r="J244" s="15"/>
      <c r="K244" s="15"/>
      <c r="L244"/>
      <c r="M244"/>
      <c r="N244"/>
      <c r="O244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/>
      <c r="B245"/>
      <c r="C245"/>
      <c r="D245"/>
      <c r="E245"/>
      <c r="F245"/>
      <c r="G245"/>
      <c r="H245"/>
      <c r="I245"/>
      <c r="J245" s="15"/>
      <c r="K245" s="15"/>
      <c r="L245"/>
      <c r="M245"/>
      <c r="N245"/>
      <c r="O24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/>
      <c r="B246"/>
      <c r="C246"/>
      <c r="D246"/>
      <c r="E246"/>
      <c r="F246"/>
      <c r="G246"/>
      <c r="H246"/>
      <c r="I246"/>
      <c r="J246" s="15"/>
      <c r="K246" s="15"/>
      <c r="L246"/>
      <c r="M246"/>
      <c r="N246"/>
      <c r="O246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/>
      <c r="B247"/>
      <c r="C247"/>
      <c r="D247"/>
      <c r="E247"/>
      <c r="F247"/>
      <c r="G247"/>
      <c r="H247"/>
      <c r="I247"/>
      <c r="J247" s="15"/>
      <c r="K247" s="15"/>
      <c r="L247"/>
      <c r="M247"/>
      <c r="N247"/>
      <c r="O247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/>
      <c r="B248"/>
      <c r="C248"/>
      <c r="D248"/>
      <c r="E248"/>
      <c r="F248"/>
      <c r="G248"/>
      <c r="H248"/>
      <c r="I248"/>
      <c r="J248" s="15"/>
      <c r="K248" s="15"/>
      <c r="L248"/>
      <c r="M248"/>
      <c r="N248"/>
      <c r="O248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/>
      <c r="B249"/>
      <c r="C249"/>
      <c r="D249"/>
      <c r="E249"/>
      <c r="F249"/>
      <c r="G249"/>
      <c r="H249"/>
      <c r="I249"/>
      <c r="J249" s="15"/>
      <c r="K249" s="15"/>
      <c r="L249"/>
      <c r="M249"/>
      <c r="N249"/>
      <c r="O249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/>
      <c r="B250"/>
      <c r="C250"/>
      <c r="D250"/>
      <c r="E250"/>
      <c r="F250"/>
      <c r="G250"/>
      <c r="H250"/>
      <c r="I250"/>
      <c r="J250" s="15"/>
      <c r="K250" s="15"/>
      <c r="L250"/>
      <c r="M250"/>
      <c r="N250"/>
      <c r="O250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/>
      <c r="B251"/>
      <c r="C251"/>
      <c r="D251"/>
      <c r="E251"/>
      <c r="F251"/>
      <c r="G251"/>
      <c r="H251"/>
      <c r="I251"/>
      <c r="J251" s="15"/>
      <c r="K251" s="15"/>
      <c r="L251"/>
      <c r="M251"/>
      <c r="N251"/>
      <c r="O251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/>
      <c r="B252"/>
      <c r="C252"/>
      <c r="D252"/>
      <c r="E252"/>
      <c r="F252"/>
      <c r="G252"/>
      <c r="H252"/>
      <c r="I252"/>
      <c r="J252" s="15"/>
      <c r="K252" s="15"/>
      <c r="L252"/>
      <c r="M252"/>
      <c r="N252"/>
      <c r="O252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/>
      <c r="B253"/>
      <c r="C253"/>
      <c r="D253"/>
      <c r="E253"/>
      <c r="F253"/>
      <c r="G253"/>
      <c r="H253"/>
      <c r="I253"/>
      <c r="J253" s="15"/>
      <c r="K253" s="15"/>
      <c r="L253"/>
      <c r="M253"/>
      <c r="N253"/>
      <c r="O253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/>
      <c r="B254"/>
      <c r="C254"/>
      <c r="D254"/>
      <c r="E254"/>
      <c r="F254"/>
      <c r="G254"/>
      <c r="H254"/>
      <c r="I254"/>
      <c r="J254" s="15"/>
      <c r="K254" s="15"/>
      <c r="L254"/>
      <c r="M254"/>
      <c r="N254"/>
      <c r="O254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E255"/>
      <c r="F255"/>
      <c r="G255"/>
      <c r="H255"/>
      <c r="I255"/>
      <c r="J255" s="15"/>
      <c r="K255" s="15"/>
      <c r="L255"/>
      <c r="M255"/>
      <c r="N255"/>
      <c r="O25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B256" s="112"/>
      <c r="D256" s="82"/>
      <c r="E256"/>
      <c r="F256"/>
      <c r="G256"/>
      <c r="H256"/>
      <c r="I256"/>
      <c r="J256" s="15"/>
      <c r="K256" s="15"/>
      <c r="L256"/>
      <c r="M256"/>
      <c r="N256"/>
      <c r="O256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13"/>
      <c r="B257" s="114"/>
      <c r="C257" s="115"/>
      <c r="D257" s="116"/>
      <c r="F257"/>
      <c r="G257"/>
      <c r="H257"/>
      <c r="I257"/>
      <c r="J257" s="15"/>
      <c r="K257" s="15"/>
      <c r="L257"/>
      <c r="M257"/>
      <c r="N257"/>
      <c r="O257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F258"/>
      <c r="G258"/>
      <c r="H258"/>
      <c r="I258"/>
      <c r="J258" s="15"/>
      <c r="K258" s="15"/>
      <c r="L258"/>
      <c r="M258"/>
      <c r="N258"/>
      <c r="O258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E259" s="115"/>
      <c r="F259"/>
      <c r="G259"/>
      <c r="H259"/>
      <c r="I259"/>
      <c r="J259" s="15"/>
      <c r="K259" s="15"/>
      <c r="L259"/>
      <c r="M259"/>
      <c r="N259"/>
      <c r="O259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J260" s="15"/>
      <c r="K260" s="15"/>
      <c r="L260"/>
      <c r="M260"/>
      <c r="N260"/>
      <c r="O260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J261" s="15"/>
      <c r="K261" s="15"/>
      <c r="L261"/>
      <c r="M261"/>
      <c r="N261"/>
      <c r="O261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J262" s="15"/>
      <c r="K262" s="15"/>
      <c r="L262"/>
      <c r="M262"/>
      <c r="N262"/>
      <c r="O262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J263" s="15"/>
      <c r="K263" s="15"/>
      <c r="L263"/>
      <c r="M263"/>
      <c r="N263"/>
      <c r="O263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J264" s="15"/>
      <c r="K264" s="15"/>
      <c r="L264"/>
      <c r="M264"/>
      <c r="N264"/>
      <c r="O264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J265" s="15"/>
      <c r="K265" s="15"/>
      <c r="L265"/>
      <c r="M265"/>
      <c r="N265"/>
      <c r="O26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J266" s="15"/>
      <c r="K266" s="15"/>
      <c r="L266"/>
      <c r="M266"/>
      <c r="N266"/>
      <c r="O266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J267" s="15"/>
      <c r="K267" s="15"/>
      <c r="L267"/>
      <c r="M267"/>
      <c r="N267"/>
      <c r="O267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J268" s="1"/>
      <c r="K268" s="61"/>
      <c r="L268"/>
      <c r="M268"/>
      <c r="N268"/>
      <c r="O268"/>
      <c r="P268" s="61"/>
      <c r="Q268" s="61"/>
      <c r="R268" s="6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J269" s="1"/>
      <c r="K269" s="61"/>
      <c r="L269"/>
      <c r="M269"/>
      <c r="N269"/>
      <c r="O269"/>
      <c r="P269" s="61"/>
      <c r="Q269" s="61"/>
      <c r="R269" s="6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J270" s="1"/>
      <c r="K270" s="61"/>
      <c r="L270"/>
      <c r="M270"/>
      <c r="N270"/>
      <c r="O270"/>
      <c r="P270" s="61"/>
      <c r="Q270" s="61"/>
      <c r="R270" s="6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/>
      <c r="B271"/>
      <c r="C271"/>
      <c r="D271"/>
      <c r="J271" s="1"/>
      <c r="K271" s="61"/>
      <c r="L271"/>
      <c r="M271"/>
      <c r="N271"/>
      <c r="O271"/>
      <c r="P271" s="61"/>
      <c r="Q271" s="61"/>
      <c r="R271" s="6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/>
      <c r="B272"/>
      <c r="C272"/>
      <c r="D272"/>
      <c r="J272" s="1"/>
      <c r="K272" s="61"/>
      <c r="L272"/>
      <c r="M272"/>
      <c r="N272"/>
      <c r="O272"/>
      <c r="P272" s="61"/>
      <c r="Q272" s="61"/>
      <c r="R272" s="6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/>
      <c r="B273"/>
      <c r="C273"/>
      <c r="D273"/>
      <c r="E273"/>
      <c r="J273" s="1"/>
      <c r="K273" s="61"/>
      <c r="L273"/>
      <c r="M273"/>
      <c r="N273"/>
      <c r="O273"/>
      <c r="P273" s="61"/>
      <c r="Q273" s="61"/>
      <c r="R273" s="6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/>
      <c r="B274"/>
      <c r="C274"/>
      <c r="D274"/>
      <c r="E274"/>
      <c r="J274" s="1"/>
      <c r="K274" s="61"/>
      <c r="L274"/>
      <c r="M274"/>
      <c r="N274"/>
      <c r="O274"/>
      <c r="P274" s="61"/>
      <c r="Q274" s="61"/>
      <c r="R274" s="6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/>
      <c r="B275"/>
      <c r="C275"/>
      <c r="D275"/>
      <c r="E275"/>
      <c r="J275" s="1"/>
      <c r="K275" s="61"/>
      <c r="L275"/>
      <c r="M275"/>
      <c r="N275"/>
      <c r="O275"/>
      <c r="P275" s="61"/>
      <c r="Q275" s="61"/>
      <c r="R275" s="6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/>
      <c r="B276"/>
      <c r="C276"/>
      <c r="D276"/>
      <c r="E276"/>
      <c r="F276"/>
      <c r="G276"/>
      <c r="H276"/>
      <c r="I276"/>
      <c r="J276" s="1"/>
      <c r="K276" s="61"/>
      <c r="L276"/>
      <c r="M276"/>
      <c r="N276"/>
      <c r="O276"/>
      <c r="P276" s="61"/>
      <c r="Q276" s="61"/>
      <c r="R276" s="6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/>
      <c r="B277"/>
      <c r="C277"/>
      <c r="D277"/>
      <c r="E277"/>
      <c r="F277"/>
      <c r="G277"/>
      <c r="H277"/>
      <c r="I277"/>
      <c r="J277" s="1"/>
      <c r="K277" s="61"/>
      <c r="L277"/>
      <c r="M277"/>
      <c r="N277"/>
      <c r="O277"/>
      <c r="P277" s="61"/>
      <c r="Q277" s="61"/>
      <c r="R277" s="6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/>
      <c r="B278"/>
      <c r="C278"/>
      <c r="D278"/>
      <c r="E278"/>
      <c r="F278"/>
      <c r="G278"/>
      <c r="H278"/>
      <c r="I278"/>
      <c r="J278" s="1"/>
      <c r="K278" s="61"/>
      <c r="L278"/>
      <c r="M278"/>
      <c r="N278"/>
      <c r="O278"/>
      <c r="P278" s="61"/>
      <c r="Q278" s="61"/>
      <c r="R278" s="6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/>
      <c r="B279"/>
      <c r="C279"/>
      <c r="D279"/>
      <c r="E279"/>
      <c r="F279"/>
      <c r="G279"/>
      <c r="H279"/>
      <c r="I279"/>
      <c r="J279" s="1"/>
      <c r="K279" s="61"/>
      <c r="L279"/>
      <c r="M279"/>
      <c r="N279"/>
      <c r="O279"/>
      <c r="P279" s="61"/>
      <c r="Q279" s="61"/>
      <c r="R279" s="6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/>
      <c r="B280"/>
      <c r="C280"/>
      <c r="D280"/>
      <c r="E280"/>
      <c r="F280"/>
      <c r="G280"/>
      <c r="H280"/>
      <c r="I280"/>
      <c r="J280" s="1"/>
      <c r="K280" s="61"/>
      <c r="L280"/>
      <c r="M280"/>
      <c r="N280"/>
      <c r="O280"/>
      <c r="P280" s="61"/>
      <c r="Q280" s="61"/>
      <c r="R280" s="6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/>
      <c r="B281"/>
      <c r="C281"/>
      <c r="D281"/>
      <c r="E281"/>
      <c r="F281"/>
      <c r="G281"/>
      <c r="H281"/>
      <c r="I281"/>
      <c r="J281" s="1"/>
      <c r="K281" s="61"/>
      <c r="L281"/>
      <c r="M281"/>
      <c r="N281"/>
      <c r="O281"/>
      <c r="P281" s="61"/>
      <c r="Q281" s="61"/>
      <c r="R281" s="6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/>
      <c r="B282"/>
      <c r="C282"/>
      <c r="D282"/>
      <c r="E282"/>
      <c r="F282"/>
      <c r="G282"/>
      <c r="H282"/>
      <c r="I282"/>
      <c r="J282" s="1"/>
      <c r="K282" s="61"/>
      <c r="L282"/>
      <c r="M282"/>
      <c r="N282"/>
      <c r="O282"/>
      <c r="P282" s="61"/>
      <c r="Q282" s="61"/>
      <c r="R282" s="6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/>
      <c r="B283"/>
      <c r="C283"/>
      <c r="D283"/>
      <c r="E283"/>
      <c r="F283"/>
      <c r="G283"/>
      <c r="H283"/>
      <c r="I283"/>
      <c r="J283" s="1"/>
      <c r="K283" s="61"/>
      <c r="L283"/>
      <c r="M283"/>
      <c r="N283"/>
      <c r="O283"/>
      <c r="P283" s="61"/>
      <c r="Q283" s="61"/>
      <c r="R283" s="6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/>
      <c r="B284"/>
      <c r="C284"/>
      <c r="D284"/>
      <c r="E284"/>
      <c r="F284"/>
      <c r="G284"/>
      <c r="H284"/>
      <c r="I284"/>
      <c r="J284" s="1"/>
      <c r="K284" s="61"/>
      <c r="L284"/>
      <c r="M284"/>
      <c r="N284"/>
      <c r="O284"/>
      <c r="P284" s="61"/>
      <c r="Q284" s="61"/>
      <c r="R284" s="6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/>
      <c r="B285"/>
      <c r="C285"/>
      <c r="D285"/>
      <c r="E285"/>
      <c r="F285"/>
      <c r="G285"/>
      <c r="H285"/>
      <c r="I285"/>
      <c r="J285" s="1"/>
      <c r="K285" s="61"/>
      <c r="L285"/>
      <c r="M285"/>
      <c r="N285"/>
      <c r="O285"/>
      <c r="P285" s="61"/>
      <c r="Q285" s="61"/>
      <c r="R285" s="6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/>
      <c r="B286"/>
      <c r="C286"/>
      <c r="D286"/>
      <c r="E286"/>
      <c r="F286"/>
      <c r="G286"/>
      <c r="H286"/>
      <c r="I286"/>
      <c r="J286" s="1"/>
      <c r="K286" s="61"/>
      <c r="L286"/>
      <c r="M286"/>
      <c r="N286"/>
      <c r="O286"/>
      <c r="P286" s="61"/>
      <c r="Q286" s="61"/>
      <c r="R286" s="6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/>
      <c r="B287"/>
      <c r="C287"/>
      <c r="D287"/>
      <c r="E287"/>
      <c r="F287"/>
      <c r="G287"/>
      <c r="H287"/>
      <c r="I287"/>
      <c r="J287" s="1"/>
      <c r="K287" s="61"/>
      <c r="L287"/>
      <c r="M287"/>
      <c r="N287"/>
      <c r="O287"/>
      <c r="P287" s="61"/>
      <c r="Q287" s="61"/>
      <c r="R287" s="6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/>
      <c r="B288"/>
      <c r="C288"/>
      <c r="D288"/>
      <c r="E288"/>
      <c r="F288"/>
      <c r="G288"/>
      <c r="H288"/>
      <c r="I288"/>
      <c r="J288" s="1"/>
      <c r="K288" s="61"/>
      <c r="L288"/>
      <c r="M288"/>
      <c r="N288"/>
      <c r="O288"/>
      <c r="P288" s="61"/>
      <c r="Q288" s="61"/>
      <c r="R288" s="6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/>
      <c r="B289"/>
      <c r="C289"/>
      <c r="D289"/>
      <c r="E289"/>
      <c r="F289"/>
      <c r="G289"/>
      <c r="H289"/>
      <c r="I289"/>
      <c r="J289" s="1"/>
      <c r="K289" s="61"/>
      <c r="L289"/>
      <c r="M289"/>
      <c r="N289"/>
      <c r="O289"/>
      <c r="P289" s="61"/>
      <c r="Q289" s="61"/>
      <c r="R289" s="6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/>
      <c r="B290"/>
      <c r="C290"/>
      <c r="D290"/>
      <c r="E290"/>
      <c r="F290"/>
      <c r="G290"/>
      <c r="H290"/>
      <c r="I290"/>
      <c r="J290" s="1"/>
      <c r="K290" s="61"/>
      <c r="L290"/>
      <c r="M290"/>
      <c r="N290"/>
      <c r="O290"/>
      <c r="P290" s="61"/>
      <c r="Q290" s="61"/>
      <c r="R290" s="6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/>
      <c r="B291"/>
      <c r="C291"/>
      <c r="D291"/>
      <c r="E291"/>
      <c r="F291"/>
      <c r="G291"/>
      <c r="H291"/>
      <c r="I291"/>
      <c r="J291" s="1"/>
      <c r="K291" s="61"/>
      <c r="L291"/>
      <c r="M291"/>
      <c r="N291"/>
      <c r="O291"/>
      <c r="P291" s="61"/>
      <c r="Q291" s="61"/>
      <c r="R291" s="6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/>
      <c r="B292"/>
      <c r="C292"/>
      <c r="D292"/>
      <c r="E292"/>
      <c r="F292"/>
      <c r="G292"/>
      <c r="H292"/>
      <c r="I292"/>
      <c r="J292" s="1"/>
      <c r="K292" s="61"/>
      <c r="L292"/>
      <c r="M292"/>
      <c r="N292"/>
      <c r="O292"/>
      <c r="P292" s="61"/>
      <c r="Q292" s="61"/>
      <c r="R292" s="6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/>
      <c r="B293"/>
      <c r="C293"/>
      <c r="D293"/>
      <c r="E293"/>
      <c r="F293"/>
      <c r="G293"/>
      <c r="H293"/>
      <c r="I293"/>
      <c r="J293" s="1"/>
      <c r="K293" s="61"/>
      <c r="L293"/>
      <c r="M293"/>
      <c r="N293"/>
      <c r="O293"/>
      <c r="P293" s="61"/>
      <c r="Q293" s="61"/>
      <c r="R293" s="6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/>
      <c r="B294"/>
      <c r="C294"/>
      <c r="D294"/>
      <c r="E294"/>
      <c r="F294"/>
      <c r="G294"/>
      <c r="H294"/>
      <c r="I294"/>
      <c r="J294" s="1"/>
      <c r="K294" s="61"/>
      <c r="L294"/>
      <c r="M294"/>
      <c r="N294"/>
      <c r="O294"/>
      <c r="P294" s="61"/>
      <c r="Q294" s="61"/>
      <c r="R294" s="6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/>
      <c r="B295"/>
      <c r="C295"/>
      <c r="D295"/>
      <c r="E295"/>
      <c r="F295"/>
      <c r="G295"/>
      <c r="H295"/>
      <c r="I295"/>
      <c r="J295" s="1"/>
      <c r="K295" s="61"/>
      <c r="L295"/>
      <c r="M295"/>
      <c r="N295"/>
      <c r="O295"/>
      <c r="P295" s="61"/>
      <c r="Q295" s="61"/>
      <c r="R295" s="6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/>
      <c r="B296"/>
      <c r="C296"/>
      <c r="D296"/>
      <c r="E296"/>
      <c r="F296"/>
      <c r="G296"/>
      <c r="H296"/>
      <c r="I296"/>
      <c r="J296" s="1"/>
      <c r="K296" s="61"/>
      <c r="L296"/>
      <c r="M296"/>
      <c r="N296"/>
      <c r="O296"/>
      <c r="P296" s="61"/>
      <c r="Q296" s="61"/>
      <c r="R296" s="6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/>
      <c r="B297"/>
      <c r="C297"/>
      <c r="D297"/>
      <c r="E297"/>
      <c r="F297"/>
      <c r="G297"/>
      <c r="H297"/>
      <c r="I297"/>
      <c r="J297" s="1"/>
      <c r="K297" s="61"/>
      <c r="L297"/>
      <c r="M297"/>
      <c r="N297"/>
      <c r="O297"/>
      <c r="P297" s="61"/>
      <c r="Q297" s="61"/>
      <c r="R297" s="6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/>
      <c r="B298"/>
      <c r="C298"/>
      <c r="D298"/>
      <c r="E298"/>
      <c r="F298"/>
      <c r="G298"/>
      <c r="H298"/>
      <c r="I298"/>
      <c r="J298" s="1"/>
      <c r="K298" s="61"/>
      <c r="L298"/>
      <c r="M298"/>
      <c r="N298"/>
      <c r="O298"/>
      <c r="P298" s="61"/>
      <c r="Q298" s="61"/>
      <c r="R298" s="6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/>
      <c r="B299"/>
      <c r="C299"/>
      <c r="D299"/>
      <c r="E299"/>
      <c r="F299"/>
      <c r="G299"/>
      <c r="H299"/>
      <c r="I299"/>
      <c r="J299" s="1"/>
      <c r="K299" s="61"/>
      <c r="L299"/>
      <c r="M299"/>
      <c r="N299"/>
      <c r="O299"/>
      <c r="P299" s="61"/>
      <c r="Q299" s="61"/>
      <c r="R299" s="6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/>
      <c r="B300"/>
      <c r="C300"/>
      <c r="D300"/>
      <c r="E300"/>
      <c r="F300"/>
      <c r="G300"/>
      <c r="H300"/>
      <c r="I300"/>
      <c r="J300" s="1"/>
      <c r="K300" s="61"/>
      <c r="L300"/>
      <c r="M300"/>
      <c r="N300"/>
      <c r="O300"/>
      <c r="P300" s="61"/>
      <c r="Q300" s="61"/>
      <c r="R300" s="6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/>
      <c r="B301"/>
      <c r="C301"/>
      <c r="D301"/>
      <c r="E301"/>
      <c r="F301"/>
      <c r="G301"/>
      <c r="H301"/>
      <c r="I301"/>
      <c r="J301" s="1"/>
      <c r="K301" s="61"/>
      <c r="L301"/>
      <c r="M301"/>
      <c r="N301"/>
      <c r="O301"/>
      <c r="P301" s="61"/>
      <c r="Q301" s="61"/>
      <c r="R301" s="6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/>
      <c r="B302"/>
      <c r="C302"/>
      <c r="D302"/>
      <c r="E302"/>
      <c r="F302"/>
      <c r="G302"/>
      <c r="H302"/>
      <c r="I302"/>
      <c r="J302" s="1"/>
      <c r="K302" s="61"/>
      <c r="L302"/>
      <c r="M302"/>
      <c r="N302"/>
      <c r="O302"/>
      <c r="P302" s="61"/>
      <c r="Q302" s="61"/>
      <c r="R302" s="6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/>
      <c r="B303"/>
      <c r="C303"/>
      <c r="D303"/>
      <c r="E303"/>
      <c r="F303"/>
      <c r="G303"/>
      <c r="H303"/>
      <c r="I303"/>
      <c r="J303" s="1"/>
      <c r="K303" s="61"/>
      <c r="L303"/>
      <c r="M303"/>
      <c r="N303"/>
      <c r="O303"/>
      <c r="P303" s="61"/>
      <c r="Q303" s="61"/>
      <c r="R303" s="6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/>
      <c r="B304"/>
      <c r="C304"/>
      <c r="D304"/>
      <c r="E304"/>
      <c r="F304"/>
      <c r="G304"/>
      <c r="H304"/>
      <c r="I304"/>
      <c r="J304" s="1"/>
      <c r="K304" s="61"/>
      <c r="L304"/>
      <c r="M304"/>
      <c r="N304"/>
      <c r="O304"/>
      <c r="P304" s="61"/>
      <c r="Q304" s="61"/>
      <c r="R304" s="6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/>
      <c r="B305"/>
      <c r="C305"/>
      <c r="D305"/>
      <c r="E305"/>
      <c r="F305"/>
      <c r="G305"/>
      <c r="H305"/>
      <c r="I305"/>
      <c r="J305" s="1"/>
      <c r="K305" s="61"/>
      <c r="L305"/>
      <c r="M305"/>
      <c r="N305"/>
      <c r="O305"/>
      <c r="P305" s="61"/>
      <c r="Q305" s="61"/>
      <c r="R305" s="6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/>
      <c r="B306"/>
      <c r="C306"/>
      <c r="D306"/>
      <c r="E306"/>
      <c r="F306"/>
      <c r="G306"/>
      <c r="H306"/>
      <c r="I306"/>
      <c r="J306" s="1"/>
      <c r="K306" s="61"/>
      <c r="L306"/>
      <c r="M306"/>
      <c r="N306"/>
      <c r="O306"/>
      <c r="P306" s="61"/>
      <c r="Q306" s="61"/>
      <c r="R306" s="6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/>
      <c r="B307"/>
      <c r="C307"/>
      <c r="D307"/>
      <c r="E307"/>
      <c r="F307"/>
      <c r="G307"/>
      <c r="H307"/>
      <c r="I307"/>
      <c r="J307" s="1"/>
      <c r="K307" s="61"/>
      <c r="L307"/>
      <c r="M307"/>
      <c r="N307"/>
      <c r="O307"/>
      <c r="P307" s="61"/>
      <c r="Q307" s="61"/>
      <c r="R307" s="6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/>
      <c r="B308"/>
      <c r="C308"/>
      <c r="D308"/>
      <c r="E308"/>
      <c r="F308"/>
      <c r="G308"/>
      <c r="H308"/>
      <c r="I308"/>
      <c r="J308" s="1"/>
      <c r="K308" s="61"/>
      <c r="L308"/>
      <c r="M308"/>
      <c r="N308"/>
      <c r="O308"/>
      <c r="P308" s="61"/>
      <c r="Q308" s="61"/>
      <c r="R308" s="6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/>
      <c r="B309"/>
      <c r="C309"/>
      <c r="D309"/>
      <c r="E309"/>
      <c r="F309"/>
      <c r="G309"/>
      <c r="H309"/>
      <c r="I309"/>
      <c r="J309" s="1"/>
      <c r="K309" s="61"/>
      <c r="L309"/>
      <c r="M309"/>
      <c r="N309"/>
      <c r="O309"/>
      <c r="P309" s="61"/>
      <c r="Q309" s="61"/>
      <c r="R309" s="6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/>
      <c r="B310"/>
      <c r="C310"/>
      <c r="D310"/>
      <c r="E310"/>
      <c r="F310"/>
      <c r="G310"/>
      <c r="H310"/>
      <c r="I310"/>
      <c r="J310" s="1"/>
      <c r="K310" s="61"/>
      <c r="L310"/>
      <c r="M310"/>
      <c r="N310"/>
      <c r="O310"/>
      <c r="P310" s="61"/>
      <c r="Q310" s="61"/>
      <c r="R310" s="6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/>
      <c r="B311"/>
      <c r="C311"/>
      <c r="D311"/>
      <c r="E311"/>
      <c r="F311"/>
      <c r="G311"/>
      <c r="H311"/>
      <c r="I311"/>
      <c r="L311"/>
      <c r="M311"/>
      <c r="N311"/>
      <c r="O311"/>
    </row>
    <row r="312" spans="1:26" ht="15.75" customHeight="1">
      <c r="A312"/>
      <c r="B312"/>
      <c r="C312"/>
      <c r="D312"/>
      <c r="E312"/>
      <c r="F312"/>
      <c r="G312"/>
      <c r="H312"/>
      <c r="I312"/>
      <c r="L312"/>
      <c r="M312"/>
      <c r="N312"/>
      <c r="O312"/>
    </row>
    <row r="313" spans="1:26" ht="15.75" customHeight="1">
      <c r="A313"/>
      <c r="B313"/>
      <c r="C313"/>
      <c r="D313"/>
      <c r="E313"/>
      <c r="F313"/>
      <c r="G313"/>
      <c r="H313"/>
      <c r="I313"/>
      <c r="L313"/>
      <c r="M313"/>
      <c r="N313"/>
      <c r="O313"/>
    </row>
    <row r="314" spans="1:26" ht="15.75" customHeight="1">
      <c r="A314"/>
      <c r="B314"/>
      <c r="C314"/>
      <c r="D314"/>
      <c r="E314"/>
      <c r="F314"/>
      <c r="G314"/>
      <c r="H314"/>
      <c r="I314"/>
      <c r="L314"/>
      <c r="M314"/>
      <c r="N314"/>
      <c r="O314"/>
    </row>
    <row r="315" spans="1:26" ht="15.75" customHeight="1">
      <c r="A315"/>
      <c r="B315"/>
      <c r="C315"/>
      <c r="D315"/>
      <c r="E315"/>
      <c r="F315"/>
      <c r="G315"/>
      <c r="H315"/>
      <c r="I315"/>
      <c r="L315"/>
      <c r="M315"/>
      <c r="N315"/>
      <c r="O315"/>
    </row>
    <row r="316" spans="1:26" ht="15.75" customHeight="1">
      <c r="A316"/>
      <c r="B316"/>
      <c r="C316"/>
      <c r="D316"/>
      <c r="E316"/>
      <c r="F316"/>
      <c r="G316"/>
      <c r="H316"/>
      <c r="I316"/>
      <c r="L316"/>
      <c r="M316"/>
      <c r="N316"/>
      <c r="O316"/>
    </row>
    <row r="317" spans="1:26" ht="15.75" customHeight="1">
      <c r="A317"/>
      <c r="B317"/>
      <c r="C317"/>
      <c r="D317"/>
      <c r="E317"/>
      <c r="F317"/>
      <c r="G317"/>
      <c r="H317"/>
      <c r="I317"/>
      <c r="L317"/>
      <c r="M317"/>
      <c r="N317"/>
      <c r="O317"/>
    </row>
    <row r="318" spans="1:26" ht="15.75" customHeight="1">
      <c r="A318"/>
      <c r="B318"/>
      <c r="C318"/>
      <c r="D318"/>
      <c r="E318"/>
      <c r="F318"/>
      <c r="G318"/>
      <c r="H318"/>
      <c r="I318"/>
      <c r="L318"/>
      <c r="M318"/>
      <c r="N318"/>
      <c r="O318"/>
    </row>
    <row r="319" spans="1:26" ht="15.75" customHeight="1">
      <c r="A319"/>
      <c r="B319"/>
      <c r="C319"/>
      <c r="D319"/>
      <c r="E319"/>
      <c r="F319"/>
      <c r="G319"/>
      <c r="H319"/>
      <c r="I319"/>
      <c r="L319"/>
      <c r="M319"/>
      <c r="N319"/>
      <c r="O319"/>
    </row>
    <row r="320" spans="1:26" ht="15.75" customHeight="1">
      <c r="A320"/>
      <c r="B320"/>
      <c r="C320"/>
      <c r="D320"/>
      <c r="E320"/>
      <c r="F320"/>
      <c r="G320"/>
      <c r="H320"/>
      <c r="I320"/>
      <c r="L320"/>
      <c r="M320"/>
      <c r="N320"/>
      <c r="O320"/>
    </row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spans="12:15" customFormat="1" ht="15.75" customHeight="1"/>
    <row r="914" spans="12:15" customFormat="1" ht="15.75" customHeight="1"/>
    <row r="915" spans="12:15" customFormat="1" ht="15.75" customHeight="1"/>
    <row r="916" spans="12:15" customFormat="1" ht="15.75" customHeight="1"/>
    <row r="917" spans="12:15" customFormat="1" ht="15.75" customHeight="1"/>
    <row r="918" spans="12:15" customFormat="1" ht="15.75" customHeight="1"/>
    <row r="919" spans="12:15" customFormat="1" ht="15.75" customHeight="1"/>
    <row r="920" spans="12:15" customFormat="1" ht="15.75" customHeight="1"/>
    <row r="921" spans="12:15" customFormat="1" ht="15.75" customHeight="1"/>
    <row r="922" spans="12:15" customFormat="1" ht="15.75" customHeight="1">
      <c r="L922" s="62"/>
      <c r="M922" s="62"/>
      <c r="N922" s="62"/>
      <c r="O922" s="62"/>
    </row>
    <row r="923" spans="12:15" customFormat="1" ht="15.75" customHeight="1">
      <c r="L923" s="62"/>
      <c r="M923" s="62"/>
      <c r="N923" s="62"/>
      <c r="O923" s="62"/>
    </row>
    <row r="924" spans="12:15" customFormat="1" ht="15.75" customHeight="1">
      <c r="L924" s="62"/>
      <c r="M924" s="62"/>
      <c r="N924" s="62"/>
      <c r="O924" s="62"/>
    </row>
    <row r="925" spans="12:15" customFormat="1" ht="15.75" customHeight="1">
      <c r="L925" s="62"/>
      <c r="M925" s="62"/>
      <c r="N925" s="62"/>
      <c r="O925" s="62"/>
    </row>
    <row r="926" spans="12:15" customFormat="1" ht="15.75" customHeight="1">
      <c r="L926" s="62"/>
      <c r="M926" s="62"/>
      <c r="N926" s="62"/>
      <c r="O926" s="62"/>
    </row>
    <row r="927" spans="12:15" customFormat="1" ht="15.75" customHeight="1">
      <c r="L927" s="62"/>
      <c r="M927" s="62"/>
      <c r="N927" s="62"/>
      <c r="O927" s="62"/>
    </row>
    <row r="928" spans="12:15" customFormat="1" ht="15.75" customHeight="1">
      <c r="L928" s="62"/>
      <c r="M928" s="62"/>
      <c r="N928" s="62"/>
      <c r="O928" s="62"/>
    </row>
    <row r="929" spans="12:15" customFormat="1" ht="15.75" customHeight="1">
      <c r="L929" s="62"/>
      <c r="M929" s="62"/>
      <c r="N929" s="62"/>
      <c r="O929" s="62"/>
    </row>
    <row r="930" spans="12:15" customFormat="1" ht="15.75" customHeight="1">
      <c r="L930" s="62"/>
      <c r="M930" s="62"/>
      <c r="N930" s="62"/>
      <c r="O930" s="62"/>
    </row>
    <row r="931" spans="12:15" customFormat="1" ht="15.75" customHeight="1">
      <c r="L931" s="62"/>
      <c r="M931" s="62"/>
      <c r="N931" s="62"/>
      <c r="O931" s="62"/>
    </row>
    <row r="932" spans="12:15" customFormat="1" ht="15.75" customHeight="1">
      <c r="L932" s="62"/>
      <c r="M932" s="62"/>
      <c r="N932" s="62"/>
      <c r="O932" s="62"/>
    </row>
    <row r="933" spans="12:15" customFormat="1" ht="15.75" customHeight="1">
      <c r="L933" s="62"/>
      <c r="M933" s="62"/>
      <c r="N933" s="62"/>
      <c r="O933" s="62"/>
    </row>
    <row r="934" spans="12:15" customFormat="1" ht="15.75" customHeight="1">
      <c r="L934" s="62"/>
      <c r="M934" s="62"/>
      <c r="N934" s="62"/>
      <c r="O934" s="62"/>
    </row>
    <row r="935" spans="12:15" customFormat="1" ht="15.75" customHeight="1">
      <c r="L935" s="62"/>
      <c r="M935" s="62"/>
      <c r="N935" s="62"/>
      <c r="O935" s="62"/>
    </row>
    <row r="936" spans="12:15" customFormat="1" ht="15.75" customHeight="1">
      <c r="L936" s="62"/>
      <c r="M936" s="62"/>
      <c r="N936" s="62"/>
      <c r="O936" s="62"/>
    </row>
    <row r="937" spans="12:15" customFormat="1" ht="15.75" customHeight="1">
      <c r="L937" s="62"/>
      <c r="M937" s="62"/>
      <c r="N937" s="62"/>
      <c r="O937" s="62"/>
    </row>
    <row r="938" spans="12:15" customFormat="1" ht="15.75" customHeight="1">
      <c r="L938" s="62"/>
      <c r="M938" s="62"/>
      <c r="N938" s="62"/>
      <c r="O938" s="62"/>
    </row>
    <row r="939" spans="12:15" customFormat="1" ht="15.75" customHeight="1">
      <c r="L939" s="62"/>
      <c r="M939" s="62"/>
      <c r="N939" s="62"/>
      <c r="O939" s="62"/>
    </row>
    <row r="940" spans="12:15" customFormat="1" ht="15.75" customHeight="1">
      <c r="L940" s="62"/>
      <c r="M940" s="62"/>
      <c r="N940" s="62"/>
      <c r="O940" s="62"/>
    </row>
    <row r="941" spans="12:15" customFormat="1" ht="15.75" customHeight="1">
      <c r="L941" s="62"/>
      <c r="M941" s="62"/>
      <c r="N941" s="62"/>
      <c r="O941" s="62"/>
    </row>
    <row r="942" spans="12:15" customFormat="1" ht="15.75" customHeight="1">
      <c r="L942" s="62"/>
      <c r="M942" s="62"/>
      <c r="N942" s="62"/>
      <c r="O942" s="62"/>
    </row>
    <row r="943" spans="12:15" customFormat="1" ht="15.75" customHeight="1">
      <c r="L943" s="62"/>
      <c r="M943" s="62"/>
      <c r="N943" s="62"/>
      <c r="O943" s="62"/>
    </row>
    <row r="944" spans="12:15" customFormat="1" ht="15.75" customHeight="1">
      <c r="L944" s="62"/>
      <c r="M944" s="62"/>
      <c r="N944" s="62"/>
      <c r="O944" s="62"/>
    </row>
    <row r="945" spans="12:15" customFormat="1" ht="15.75" customHeight="1">
      <c r="L945" s="62"/>
      <c r="M945" s="62"/>
      <c r="N945" s="62"/>
      <c r="O945" s="62"/>
    </row>
    <row r="946" spans="12:15" customFormat="1" ht="15.75" customHeight="1">
      <c r="L946" s="62"/>
      <c r="M946" s="62"/>
      <c r="N946" s="62"/>
      <c r="O946" s="62"/>
    </row>
    <row r="947" spans="12:15" customFormat="1" ht="15.75" customHeight="1">
      <c r="L947" s="62"/>
      <c r="M947" s="62"/>
      <c r="N947" s="62"/>
      <c r="O947" s="62"/>
    </row>
    <row r="948" spans="12:15" customFormat="1" ht="15.75" customHeight="1">
      <c r="L948" s="62"/>
      <c r="M948" s="62"/>
      <c r="N948" s="62"/>
      <c r="O948" s="62"/>
    </row>
    <row r="949" spans="12:15" customFormat="1" ht="15.75" customHeight="1">
      <c r="L949" s="62"/>
      <c r="M949" s="62"/>
      <c r="N949" s="62"/>
      <c r="O949" s="62"/>
    </row>
    <row r="950" spans="12:15" customFormat="1" ht="15.75" customHeight="1">
      <c r="L950" s="62"/>
      <c r="M950" s="62"/>
      <c r="N950" s="62"/>
      <c r="O950" s="62"/>
    </row>
    <row r="951" spans="12:15" customFormat="1" ht="15.75" customHeight="1">
      <c r="L951" s="62"/>
      <c r="M951" s="62"/>
      <c r="N951" s="62"/>
      <c r="O951" s="62"/>
    </row>
    <row r="952" spans="12:15" customFormat="1" ht="15.75" customHeight="1">
      <c r="L952" s="62"/>
      <c r="M952" s="62"/>
      <c r="N952" s="62"/>
      <c r="O952" s="62"/>
    </row>
    <row r="953" spans="12:15" customFormat="1" ht="15.75" customHeight="1">
      <c r="L953" s="62"/>
      <c r="M953" s="62"/>
      <c r="N953" s="62"/>
      <c r="O953" s="62"/>
    </row>
    <row r="954" spans="12:15" customFormat="1" ht="15.75" customHeight="1">
      <c r="L954" s="62"/>
      <c r="M954" s="62"/>
      <c r="N954" s="62"/>
      <c r="O954" s="62"/>
    </row>
    <row r="955" spans="12:15" customFormat="1" ht="15.75" customHeight="1">
      <c r="L955" s="62"/>
      <c r="M955" s="62"/>
      <c r="N955" s="62"/>
      <c r="O955" s="62"/>
    </row>
    <row r="956" spans="12:15" customFormat="1" ht="15.75" customHeight="1">
      <c r="L956" s="62"/>
      <c r="M956" s="62"/>
      <c r="N956" s="62"/>
      <c r="O956" s="62"/>
    </row>
    <row r="957" spans="12:15" customFormat="1" ht="15.75" customHeight="1">
      <c r="L957" s="62"/>
      <c r="M957" s="62"/>
      <c r="N957" s="62"/>
      <c r="O957" s="62"/>
    </row>
    <row r="958" spans="12:15" customFormat="1" ht="15.75" customHeight="1">
      <c r="L958" s="62"/>
      <c r="M958" s="62"/>
      <c r="N958" s="62"/>
      <c r="O958" s="62"/>
    </row>
    <row r="959" spans="12:15" customFormat="1" ht="15.75" customHeight="1">
      <c r="L959" s="62"/>
      <c r="M959" s="62"/>
      <c r="N959" s="62"/>
      <c r="O959" s="62"/>
    </row>
    <row r="960" spans="12:15" customFormat="1" ht="15.75" customHeight="1">
      <c r="L960" s="62"/>
      <c r="M960" s="62"/>
      <c r="N960" s="62"/>
      <c r="O960" s="62"/>
    </row>
    <row r="961" spans="12:15" customFormat="1" ht="15.75" customHeight="1">
      <c r="L961" s="62"/>
      <c r="M961" s="62"/>
      <c r="N961" s="62"/>
      <c r="O961" s="62"/>
    </row>
    <row r="962" spans="12:15" customFormat="1" ht="15.75" customHeight="1">
      <c r="L962" s="62"/>
      <c r="M962" s="62"/>
      <c r="N962" s="62"/>
      <c r="O962" s="62"/>
    </row>
    <row r="963" spans="12:15" customFormat="1" ht="15.75" customHeight="1">
      <c r="L963" s="62"/>
      <c r="M963" s="62"/>
      <c r="N963" s="62"/>
      <c r="O963" s="62"/>
    </row>
    <row r="964" spans="12:15" customFormat="1" ht="15.75" customHeight="1">
      <c r="L964" s="62"/>
      <c r="M964" s="62"/>
      <c r="N964" s="62"/>
      <c r="O964" s="62"/>
    </row>
    <row r="965" spans="12:15" customFormat="1" ht="15.75" customHeight="1">
      <c r="L965" s="62"/>
      <c r="M965" s="62"/>
      <c r="N965" s="62"/>
      <c r="O965" s="62"/>
    </row>
    <row r="966" spans="12:15" customFormat="1" ht="15.75" customHeight="1">
      <c r="L966" s="62"/>
      <c r="M966" s="62"/>
      <c r="N966" s="62"/>
      <c r="O966" s="62"/>
    </row>
    <row r="967" spans="12:15" customFormat="1" ht="15.75" customHeight="1">
      <c r="L967" s="62"/>
      <c r="M967" s="62"/>
      <c r="N967" s="62"/>
      <c r="O967" s="62"/>
    </row>
    <row r="968" spans="12:15" customFormat="1" ht="15.75" customHeight="1">
      <c r="L968" s="62"/>
      <c r="M968" s="62"/>
      <c r="N968" s="62"/>
      <c r="O968" s="62"/>
    </row>
    <row r="969" spans="12:15" customFormat="1" ht="15.75" customHeight="1">
      <c r="L969" s="62"/>
      <c r="M969" s="62"/>
      <c r="N969" s="62"/>
      <c r="O969" s="62"/>
    </row>
    <row r="970" spans="12:15" customFormat="1" ht="15.75" customHeight="1">
      <c r="L970" s="62"/>
      <c r="M970" s="62"/>
      <c r="N970" s="62"/>
      <c r="O970" s="62"/>
    </row>
    <row r="971" spans="12:15" customFormat="1" ht="15.75" customHeight="1">
      <c r="L971" s="62"/>
      <c r="M971" s="62"/>
      <c r="N971" s="62"/>
      <c r="O971" s="62"/>
    </row>
    <row r="972" spans="12:15" customFormat="1" ht="15.75" customHeight="1">
      <c r="L972" s="62"/>
      <c r="M972" s="62"/>
      <c r="N972" s="62"/>
      <c r="O972" s="62"/>
    </row>
    <row r="973" spans="12:15" customFormat="1" ht="15.75" customHeight="1">
      <c r="L973" s="62"/>
      <c r="M973" s="62"/>
      <c r="N973" s="62"/>
      <c r="O973" s="62"/>
    </row>
    <row r="974" spans="12:15" customFormat="1" ht="15.75" customHeight="1">
      <c r="L974" s="62"/>
      <c r="M974" s="62"/>
      <c r="N974" s="62"/>
      <c r="O974" s="62"/>
    </row>
    <row r="975" spans="12:15" customFormat="1" ht="15.75" customHeight="1">
      <c r="L975" s="62"/>
      <c r="M975" s="62"/>
      <c r="N975" s="62"/>
      <c r="O975" s="62"/>
    </row>
    <row r="976" spans="12:15" customFormat="1" ht="15.75" customHeight="1">
      <c r="L976" s="62"/>
      <c r="M976" s="62"/>
      <c r="N976" s="62"/>
      <c r="O976" s="62"/>
    </row>
    <row r="977" spans="12:15" customFormat="1" ht="15.75" customHeight="1">
      <c r="L977" s="62"/>
      <c r="M977" s="62"/>
      <c r="N977" s="62"/>
      <c r="O977" s="62"/>
    </row>
    <row r="978" spans="12:15" customFormat="1" ht="15.75" customHeight="1">
      <c r="L978" s="62"/>
      <c r="M978" s="62"/>
      <c r="N978" s="62"/>
      <c r="O978" s="62"/>
    </row>
    <row r="979" spans="12:15" customFormat="1" ht="15.75" customHeight="1">
      <c r="L979" s="62"/>
      <c r="M979" s="62"/>
      <c r="N979" s="62"/>
      <c r="O979" s="62"/>
    </row>
    <row r="980" spans="12:15" customFormat="1" ht="15.75" customHeight="1">
      <c r="L980" s="62"/>
      <c r="M980" s="62"/>
      <c r="N980" s="62"/>
      <c r="O980" s="62"/>
    </row>
    <row r="981" spans="12:15" customFormat="1" ht="15.75" customHeight="1">
      <c r="L981" s="62"/>
      <c r="M981" s="62"/>
      <c r="N981" s="62"/>
      <c r="O981" s="62"/>
    </row>
    <row r="982" spans="12:15" customFormat="1" ht="15.75" customHeight="1">
      <c r="L982" s="62"/>
      <c r="M982" s="62"/>
      <c r="N982" s="62"/>
      <c r="O982" s="62"/>
    </row>
    <row r="983" spans="12:15" customFormat="1" ht="15.75" customHeight="1">
      <c r="L983" s="62"/>
      <c r="M983" s="62"/>
      <c r="N983" s="62"/>
      <c r="O983" s="62"/>
    </row>
    <row r="984" spans="12:15" customFormat="1" ht="15.75" customHeight="1">
      <c r="L984" s="62"/>
      <c r="M984" s="62"/>
      <c r="N984" s="62"/>
      <c r="O984" s="62"/>
    </row>
    <row r="985" spans="12:15" customFormat="1" ht="15.75" customHeight="1">
      <c r="L985" s="62"/>
      <c r="M985" s="62"/>
      <c r="N985" s="62"/>
      <c r="O985" s="62"/>
    </row>
    <row r="986" spans="12:15" customFormat="1" ht="15.75" customHeight="1">
      <c r="L986" s="62"/>
      <c r="M986" s="62"/>
      <c r="N986" s="62"/>
      <c r="O986" s="62"/>
    </row>
    <row r="987" spans="12:15" customFormat="1" ht="15.75" customHeight="1">
      <c r="L987" s="62"/>
      <c r="M987" s="62"/>
      <c r="N987" s="62"/>
      <c r="O987" s="62"/>
    </row>
    <row r="988" spans="12:15" customFormat="1" ht="15.75" customHeight="1">
      <c r="L988" s="62"/>
      <c r="M988" s="62"/>
      <c r="N988" s="62"/>
      <c r="O988" s="62"/>
    </row>
    <row r="989" spans="12:15" customFormat="1" ht="15.75" customHeight="1">
      <c r="L989" s="62"/>
      <c r="M989" s="62"/>
      <c r="N989" s="62"/>
      <c r="O989" s="62"/>
    </row>
    <row r="990" spans="12:15" customFormat="1" ht="15.75" customHeight="1">
      <c r="L990" s="62"/>
      <c r="M990" s="62"/>
      <c r="N990" s="62"/>
      <c r="O990" s="62"/>
    </row>
    <row r="991" spans="12:15" customFormat="1" ht="15.75" customHeight="1">
      <c r="L991" s="62"/>
      <c r="M991" s="62"/>
      <c r="N991" s="62"/>
      <c r="O991" s="62"/>
    </row>
    <row r="992" spans="12:15" customFormat="1" ht="15.75" customHeight="1">
      <c r="L992" s="62"/>
      <c r="M992" s="62"/>
      <c r="N992" s="62"/>
      <c r="O992" s="62"/>
    </row>
    <row r="993" spans="1:15" customFormat="1" ht="15.75" customHeight="1">
      <c r="L993" s="62"/>
      <c r="M993" s="62"/>
      <c r="N993" s="62"/>
      <c r="O993" s="62"/>
    </row>
    <row r="994" spans="1:15" customFormat="1" ht="15.75" customHeight="1">
      <c r="L994" s="62"/>
      <c r="M994" s="62"/>
      <c r="N994" s="62"/>
      <c r="O994" s="62"/>
    </row>
    <row r="995" spans="1:15" customFormat="1" ht="15.75" customHeight="1">
      <c r="L995" s="62"/>
      <c r="M995" s="62"/>
      <c r="N995" s="62"/>
      <c r="O995" s="62"/>
    </row>
    <row r="996" spans="1:15" customFormat="1" ht="15.75" customHeight="1">
      <c r="L996" s="62"/>
      <c r="M996" s="62"/>
      <c r="N996" s="62"/>
      <c r="O996" s="62"/>
    </row>
    <row r="997" spans="1:15" customFormat="1" ht="15.75" customHeight="1">
      <c r="L997" s="62"/>
      <c r="M997" s="62"/>
      <c r="N997" s="62"/>
      <c r="O997" s="62"/>
    </row>
    <row r="998" spans="1:15" customFormat="1" ht="15.75" customHeight="1">
      <c r="L998" s="62"/>
      <c r="M998" s="62"/>
      <c r="N998" s="62"/>
      <c r="O998" s="62"/>
    </row>
    <row r="999" spans="1:15" customFormat="1" ht="15.75" customHeight="1">
      <c r="L999" s="62"/>
      <c r="M999" s="62"/>
      <c r="N999" s="62"/>
      <c r="O999" s="62"/>
    </row>
    <row r="1000" spans="1:15" customFormat="1" ht="15.75" customHeight="1">
      <c r="A1000" s="81"/>
      <c r="B1000" s="81"/>
      <c r="C1000" s="81"/>
      <c r="D1000" s="81"/>
      <c r="L1000" s="62"/>
      <c r="M1000" s="62"/>
      <c r="N1000" s="62"/>
      <c r="O1000" s="62"/>
    </row>
    <row r="1001" spans="1:15" customFormat="1" ht="15.75" customHeight="1">
      <c r="A1001" s="81"/>
      <c r="B1001" s="81"/>
      <c r="C1001" s="81"/>
      <c r="D1001" s="81"/>
      <c r="L1001" s="62"/>
      <c r="M1001" s="62"/>
      <c r="N1001" s="62"/>
      <c r="O1001" s="62"/>
    </row>
    <row r="1002" spans="1:15" ht="15" customHeight="1">
      <c r="F1002"/>
      <c r="G1002"/>
      <c r="H1002"/>
      <c r="I1002"/>
    </row>
    <row r="1003" spans="1:15" ht="15" customHeight="1">
      <c r="F1003"/>
      <c r="G1003"/>
      <c r="H1003"/>
      <c r="I1003"/>
    </row>
    <row r="1004" spans="1:15" ht="15" customHeight="1">
      <c r="F1004"/>
      <c r="G1004"/>
      <c r="H1004"/>
      <c r="I1004"/>
    </row>
  </sheetData>
  <sortState ref="L117:N131">
    <sortCondition ref="L117:L131"/>
  </sortState>
  <mergeCells count="24">
    <mergeCell ref="O11:Q11"/>
    <mergeCell ref="O18:Q18"/>
    <mergeCell ref="O36:Q36"/>
    <mergeCell ref="O25:Q25"/>
    <mergeCell ref="F125:G125"/>
    <mergeCell ref="F110:I110"/>
    <mergeCell ref="B148:I148"/>
    <mergeCell ref="B149:I149"/>
    <mergeCell ref="A77:B77"/>
    <mergeCell ref="F89:G89"/>
    <mergeCell ref="A147:I147"/>
    <mergeCell ref="F92:I92"/>
    <mergeCell ref="F107:G107"/>
    <mergeCell ref="A98:D98"/>
    <mergeCell ref="A95:B95"/>
    <mergeCell ref="A113:B113"/>
    <mergeCell ref="F145:G145"/>
    <mergeCell ref="A5:D5"/>
    <mergeCell ref="F5:I5"/>
    <mergeCell ref="C2:I2"/>
    <mergeCell ref="A116:D116"/>
    <mergeCell ref="A132:B132"/>
    <mergeCell ref="F128:I128"/>
    <mergeCell ref="A80:D80"/>
  </mergeCells>
  <pageMargins left="0.31496062992125984" right="0.31496062992125984" top="0.35433070866141736" bottom="0.35433070866141736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1000"/>
  <sheetViews>
    <sheetView workbookViewId="0">
      <selection activeCell="B28" sqref="B28"/>
    </sheetView>
  </sheetViews>
  <sheetFormatPr defaultColWidth="12.6640625" defaultRowHeight="15" customHeight="1"/>
  <cols>
    <col min="1" max="4" width="6.77734375" customWidth="1"/>
    <col min="5" max="5" width="7.21875" bestFit="1" customWidth="1"/>
    <col min="6" max="6" width="7.5546875" bestFit="1" customWidth="1"/>
    <col min="7" max="8" width="6.77734375" customWidth="1"/>
    <col min="9" max="9" width="7.21875" bestFit="1" customWidth="1"/>
    <col min="10" max="15" width="6.77734375" customWidth="1"/>
    <col min="16" max="16" width="7.109375" customWidth="1"/>
    <col min="17" max="17" width="7.21875" bestFit="1" customWidth="1"/>
    <col min="18" max="18" width="6.77734375" customWidth="1"/>
    <col min="19" max="19" width="7.21875" bestFit="1" customWidth="1"/>
    <col min="20" max="26" width="11.109375" customWidth="1"/>
  </cols>
  <sheetData>
    <row r="1" spans="1:19" ht="12.75" customHeight="1"/>
    <row r="2" spans="1:19" ht="12.75" customHeight="1">
      <c r="A2" s="14">
        <v>1</v>
      </c>
      <c r="B2" s="14" t="s">
        <v>254</v>
      </c>
      <c r="C2" s="14">
        <v>101</v>
      </c>
      <c r="D2" s="7">
        <f>VLOOKUP(C2,'Sok242'!$D:$G,4,0)</f>
        <v>1.6485700000000001</v>
      </c>
      <c r="E2" s="2" t="str">
        <f t="shared" ref="E2:E9" si="0">IF(B2="н","",D1-D2)</f>
        <v/>
      </c>
      <c r="F2" s="2">
        <v>0</v>
      </c>
      <c r="I2" s="2">
        <f>P3-D2</f>
        <v>-1.3000000000018552E-4</v>
      </c>
      <c r="P2" s="7"/>
    </row>
    <row r="3" spans="1:19" ht="12.75" customHeight="1">
      <c r="A3" s="14">
        <v>1</v>
      </c>
      <c r="B3" s="14" t="s">
        <v>253</v>
      </c>
      <c r="C3" s="14">
        <v>103</v>
      </c>
      <c r="D3" s="7">
        <f>VLOOKUP(C3,'Sok242'!$D:$G,4,0)</f>
        <v>0.25427</v>
      </c>
      <c r="E3" s="2">
        <f t="shared" si="0"/>
        <v>1.3943000000000001</v>
      </c>
      <c r="F3" s="2">
        <f t="shared" ref="F3:F31" si="1">IF(B3 = "в", F2+1,F2)</f>
        <v>1</v>
      </c>
      <c r="H3" s="1"/>
      <c r="M3" s="14">
        <v>2</v>
      </c>
      <c r="N3" s="14" t="s">
        <v>254</v>
      </c>
      <c r="O3" s="14">
        <v>102</v>
      </c>
      <c r="P3" s="7">
        <f>VLOOKUP(O3,'Sok242'!$D:$G,4,0)</f>
        <v>1.6484399999999999</v>
      </c>
    </row>
    <row r="4" spans="1:19" ht="12.75" customHeight="1">
      <c r="A4" s="14">
        <v>1</v>
      </c>
      <c r="B4" s="14" t="s">
        <v>254</v>
      </c>
      <c r="C4" s="14">
        <v>105</v>
      </c>
      <c r="D4" s="7">
        <f>VLOOKUP(C4,'Sok242'!$D:$G,4,0)</f>
        <v>1.54047</v>
      </c>
      <c r="E4" s="2" t="str">
        <f t="shared" si="0"/>
        <v/>
      </c>
      <c r="F4" s="2">
        <f t="shared" si="1"/>
        <v>1</v>
      </c>
      <c r="H4" s="1"/>
      <c r="M4" s="14">
        <v>2</v>
      </c>
      <c r="N4" s="14" t="s">
        <v>253</v>
      </c>
      <c r="O4" s="14">
        <v>104</v>
      </c>
      <c r="P4" s="7">
        <f>VLOOKUP(O4,'Sok242'!$D:$G,4,0)</f>
        <v>0.25473000000000001</v>
      </c>
      <c r="Q4" s="2">
        <f t="shared" ref="Q4:Q10" si="2">IF(N4="н","",P3-P4)</f>
        <v>1.39371</v>
      </c>
      <c r="R4" s="1">
        <f t="shared" ref="R4:R19" si="3">IF(N4 = "в", R3+1,R3)</f>
        <v>1</v>
      </c>
    </row>
    <row r="5" spans="1:19" ht="12.75" customHeight="1">
      <c r="A5" s="14">
        <v>1</v>
      </c>
      <c r="B5" s="14" t="s">
        <v>253</v>
      </c>
      <c r="C5" s="14">
        <v>107</v>
      </c>
      <c r="D5" s="7">
        <f>VLOOKUP(C5,'Sok242'!$D:$G,4,0)</f>
        <v>0.27581</v>
      </c>
      <c r="E5" s="2">
        <f t="shared" si="0"/>
        <v>1.2646600000000001</v>
      </c>
      <c r="F5" s="2">
        <f t="shared" si="1"/>
        <v>2</v>
      </c>
      <c r="M5" s="14">
        <v>2</v>
      </c>
      <c r="N5" s="14" t="s">
        <v>254</v>
      </c>
      <c r="O5" s="14">
        <v>106</v>
      </c>
      <c r="P5" s="7">
        <f>VLOOKUP(O5,'Sok242'!$D:$G,4,0)</f>
        <v>1.5408500000000001</v>
      </c>
      <c r="Q5" s="2" t="str">
        <f t="shared" si="2"/>
        <v/>
      </c>
      <c r="R5" s="1">
        <f t="shared" si="3"/>
        <v>1</v>
      </c>
    </row>
    <row r="6" spans="1:19" ht="12.75" customHeight="1">
      <c r="A6" s="14">
        <v>1</v>
      </c>
      <c r="B6" s="14" t="s">
        <v>254</v>
      </c>
      <c r="C6" s="14">
        <v>109</v>
      </c>
      <c r="D6" s="7">
        <f>VLOOKUP(C6,'Sok242'!$D:$G,4,0)</f>
        <v>1.5254799999999999</v>
      </c>
      <c r="E6" s="2" t="str">
        <f t="shared" si="0"/>
        <v/>
      </c>
      <c r="F6" s="2">
        <f t="shared" si="1"/>
        <v>2</v>
      </c>
      <c r="M6" s="14">
        <v>2</v>
      </c>
      <c r="N6" s="14" t="s">
        <v>253</v>
      </c>
      <c r="O6" s="14">
        <v>108</v>
      </c>
      <c r="P6" s="7">
        <f>VLOOKUP(O6,'Sok242'!$D:$G,4,0)</f>
        <v>0.27551999999999999</v>
      </c>
      <c r="Q6" s="2">
        <f t="shared" si="2"/>
        <v>1.2653300000000001</v>
      </c>
      <c r="R6" s="1">
        <f t="shared" si="3"/>
        <v>2</v>
      </c>
    </row>
    <row r="7" spans="1:19" ht="12.75" customHeight="1">
      <c r="A7" s="14">
        <v>1</v>
      </c>
      <c r="B7" s="14" t="s">
        <v>253</v>
      </c>
      <c r="C7" s="14">
        <v>111</v>
      </c>
      <c r="D7" s="7">
        <f>VLOOKUP(C7,'Sok242'!$D:$G,4,0)</f>
        <v>0.24775</v>
      </c>
      <c r="E7" s="2">
        <f t="shared" si="0"/>
        <v>1.27773</v>
      </c>
      <c r="F7" s="2">
        <f t="shared" si="1"/>
        <v>3</v>
      </c>
      <c r="M7" s="14">
        <v>2</v>
      </c>
      <c r="N7" s="14" t="s">
        <v>254</v>
      </c>
      <c r="O7" s="14">
        <v>110</v>
      </c>
      <c r="P7" s="7">
        <f>VLOOKUP(O7,'Sok242'!$D:$G,4,0)</f>
        <v>1.5251300000000001</v>
      </c>
      <c r="Q7" s="2" t="str">
        <f t="shared" si="2"/>
        <v/>
      </c>
      <c r="R7" s="1">
        <f t="shared" si="3"/>
        <v>2</v>
      </c>
    </row>
    <row r="8" spans="1:19" ht="12.75" customHeight="1">
      <c r="A8" s="14" t="s">
        <v>272</v>
      </c>
      <c r="B8" s="14" t="s">
        <v>254</v>
      </c>
      <c r="C8" s="14">
        <v>113</v>
      </c>
      <c r="D8" s="7">
        <f>VLOOKUP(C8,'Sok242'!$D:$G,4,0)</f>
        <v>1.5400400000000001</v>
      </c>
      <c r="E8" s="2" t="str">
        <f t="shared" si="0"/>
        <v/>
      </c>
      <c r="F8" s="2">
        <f t="shared" si="1"/>
        <v>3</v>
      </c>
      <c r="M8" s="14">
        <v>2</v>
      </c>
      <c r="N8" s="14" t="s">
        <v>253</v>
      </c>
      <c r="O8" s="14">
        <v>112</v>
      </c>
      <c r="P8" s="7">
        <f>VLOOKUP(O8,'Sok242'!$D:$G,4,0)</f>
        <v>0.24732000000000001</v>
      </c>
      <c r="Q8" s="2">
        <f t="shared" si="2"/>
        <v>1.2778100000000001</v>
      </c>
      <c r="R8" s="1">
        <f t="shared" si="3"/>
        <v>3</v>
      </c>
    </row>
    <row r="9" spans="1:19" ht="12.75" customHeight="1">
      <c r="A9" s="14" t="s">
        <v>273</v>
      </c>
      <c r="B9" s="14" t="s">
        <v>253</v>
      </c>
      <c r="C9" s="14">
        <v>115</v>
      </c>
      <c r="D9" s="7">
        <f>VLOOKUP(C9,'Sok242'!$D:$G,4,0)</f>
        <v>1.1765000000000001</v>
      </c>
      <c r="E9" s="2">
        <f t="shared" si="0"/>
        <v>0.36353999999999997</v>
      </c>
      <c r="F9" s="2">
        <f t="shared" si="1"/>
        <v>4</v>
      </c>
      <c r="G9" s="2">
        <f>E9-G14</f>
        <v>-7.3000000000011944E-4</v>
      </c>
      <c r="H9" s="2">
        <f>P9-D8</f>
        <v>-3.6000000000013799E-4</v>
      </c>
      <c r="M9" s="14" t="s">
        <v>274</v>
      </c>
      <c r="N9" s="14" t="s">
        <v>254</v>
      </c>
      <c r="O9" s="14">
        <v>114</v>
      </c>
      <c r="P9" s="7">
        <f>VLOOKUP(O9,'Sok242'!$D:$G,4,0)</f>
        <v>1.5396799999999999</v>
      </c>
      <c r="Q9" s="2" t="str">
        <f t="shared" si="2"/>
        <v/>
      </c>
      <c r="R9" s="1">
        <f t="shared" si="3"/>
        <v>3</v>
      </c>
    </row>
    <row r="10" spans="1:19" ht="12.75" customHeight="1">
      <c r="A10" s="14" t="s">
        <v>275</v>
      </c>
      <c r="B10" s="14" t="s">
        <v>253</v>
      </c>
      <c r="C10" s="14">
        <v>117</v>
      </c>
      <c r="D10" s="7">
        <f>VLOOKUP(C10,'Sok242'!$D:$G,4,0)</f>
        <v>1.5127299999999999</v>
      </c>
      <c r="E10" s="2">
        <f>IF(B10="н","",D8-D10)</f>
        <v>2.7310000000000167E-2</v>
      </c>
      <c r="F10" s="2">
        <f t="shared" si="1"/>
        <v>5</v>
      </c>
      <c r="M10" s="14" t="s">
        <v>276</v>
      </c>
      <c r="N10" s="14" t="s">
        <v>253</v>
      </c>
      <c r="O10" s="14">
        <v>116</v>
      </c>
      <c r="P10" s="7">
        <f>VLOOKUP(O10,'Sok242'!$D:$G,4,0)</f>
        <v>1.1774100000000001</v>
      </c>
      <c r="Q10" s="2">
        <f t="shared" si="2"/>
        <v>0.36226999999999987</v>
      </c>
      <c r="R10" s="1">
        <f t="shared" si="3"/>
        <v>4</v>
      </c>
      <c r="S10" s="2">
        <f>Q10-S15</f>
        <v>-7.9000000000006843E-4</v>
      </c>
    </row>
    <row r="11" spans="1:19" ht="12.75" customHeight="1">
      <c r="A11" s="14">
        <v>1</v>
      </c>
      <c r="B11" s="14" t="s">
        <v>254</v>
      </c>
      <c r="C11" s="14">
        <v>119</v>
      </c>
      <c r="D11" s="7">
        <f>VLOOKUP(C11,'Sok242'!$D:$G,4,0)</f>
        <v>1.5914200000000001</v>
      </c>
      <c r="E11" s="2" t="str">
        <f t="shared" ref="E11:E26" si="4">IF(B11="н","",D10-D11)</f>
        <v/>
      </c>
      <c r="F11" s="2">
        <f t="shared" si="1"/>
        <v>5</v>
      </c>
      <c r="M11" s="14" t="s">
        <v>277</v>
      </c>
      <c r="N11" s="14" t="s">
        <v>253</v>
      </c>
      <c r="O11" s="14">
        <v>118</v>
      </c>
      <c r="P11" s="7">
        <f>VLOOKUP(O11,'Sok242'!$D:$G,4,0)</f>
        <v>1.5139199999999999</v>
      </c>
      <c r="Q11" s="2">
        <f>IF(N11="н","",P9-P11)</f>
        <v>2.5760000000000005E-2</v>
      </c>
      <c r="R11" s="1">
        <f t="shared" si="3"/>
        <v>5</v>
      </c>
    </row>
    <row r="12" spans="1:19" ht="12.75" customHeight="1">
      <c r="A12" s="14">
        <v>1</v>
      </c>
      <c r="B12" s="14" t="s">
        <v>253</v>
      </c>
      <c r="C12" s="14">
        <v>121</v>
      </c>
      <c r="D12" s="7">
        <f>VLOOKUP(C12,'Sok242'!$D:$G,4,0)</f>
        <v>1.40923</v>
      </c>
      <c r="E12" s="2">
        <f t="shared" si="4"/>
        <v>0.18219000000000007</v>
      </c>
      <c r="F12" s="2">
        <f t="shared" si="1"/>
        <v>6</v>
      </c>
      <c r="M12" s="14">
        <v>2</v>
      </c>
      <c r="N12" s="14" t="s">
        <v>254</v>
      </c>
      <c r="O12" s="14">
        <v>120</v>
      </c>
      <c r="P12" s="7">
        <f>VLOOKUP(O12,'Sok242'!$D:$G,4,0)</f>
        <v>1.5925400000000001</v>
      </c>
      <c r="Q12" s="2" t="str">
        <f t="shared" ref="Q12:Q19" si="5">IF(N12="н","",P11-P12)</f>
        <v/>
      </c>
      <c r="R12" s="1">
        <f t="shared" si="3"/>
        <v>5</v>
      </c>
    </row>
    <row r="13" spans="1:19" ht="12.75" customHeight="1">
      <c r="A13" s="14">
        <v>1</v>
      </c>
      <c r="B13" s="14" t="s">
        <v>254</v>
      </c>
      <c r="C13" s="14">
        <v>124</v>
      </c>
      <c r="D13" s="7">
        <f>VLOOKUP(C13,'Sok242'!$D:$G,4,0)</f>
        <v>1.68102</v>
      </c>
      <c r="E13" s="2" t="str">
        <f t="shared" si="4"/>
        <v/>
      </c>
      <c r="F13" s="2">
        <f t="shared" si="1"/>
        <v>6</v>
      </c>
      <c r="M13" s="14">
        <v>2</v>
      </c>
      <c r="N13" s="14" t="s">
        <v>253</v>
      </c>
      <c r="O13" s="14">
        <v>122</v>
      </c>
      <c r="P13" s="7">
        <f>VLOOKUP(O13,'Sok242'!$D:$G,4,0)</f>
        <v>1.4091800000000001</v>
      </c>
      <c r="Q13" s="2">
        <f t="shared" si="5"/>
        <v>0.18335999999999997</v>
      </c>
      <c r="R13" s="1">
        <f t="shared" si="3"/>
        <v>6</v>
      </c>
    </row>
    <row r="14" spans="1:19" ht="12.75" customHeight="1">
      <c r="A14" s="14" t="s">
        <v>273</v>
      </c>
      <c r="B14" s="14" t="s">
        <v>253</v>
      </c>
      <c r="C14" s="14">
        <v>126</v>
      </c>
      <c r="D14" s="7">
        <f>VLOOKUP(C14,'Sok242'!$D:$G,4,0)</f>
        <v>1.5262500000000001</v>
      </c>
      <c r="E14" s="2">
        <f t="shared" si="4"/>
        <v>0.15476999999999985</v>
      </c>
      <c r="F14" s="2">
        <f t="shared" si="1"/>
        <v>7</v>
      </c>
      <c r="G14" s="2">
        <f>SUM(E10:E14)</f>
        <v>0.36427000000000009</v>
      </c>
      <c r="H14" s="2">
        <f>D14-P15</f>
        <v>-6.599999999998829E-4</v>
      </c>
      <c r="I14" s="2">
        <f>G14+H14-S15+H9</f>
        <v>1.9000000000013451E-4</v>
      </c>
      <c r="M14" s="14">
        <v>2</v>
      </c>
      <c r="N14" s="14" t="s">
        <v>254</v>
      </c>
      <c r="O14" s="14">
        <v>125</v>
      </c>
      <c r="P14" s="7">
        <f>VLOOKUP(O14,'Sok242'!$D:$G,4,0)</f>
        <v>1.68085</v>
      </c>
      <c r="Q14" s="2" t="str">
        <f t="shared" si="5"/>
        <v/>
      </c>
      <c r="R14" s="1">
        <f t="shared" si="3"/>
        <v>6</v>
      </c>
    </row>
    <row r="15" spans="1:19" ht="12.75" customHeight="1">
      <c r="A15" s="14" t="s">
        <v>273</v>
      </c>
      <c r="B15" s="14" t="s">
        <v>254</v>
      </c>
      <c r="C15" s="14">
        <v>128</v>
      </c>
      <c r="D15" s="7">
        <f>VLOOKUP(C15,'Sok242'!$D:$G,4,0)</f>
        <v>1.51078</v>
      </c>
      <c r="E15" s="2" t="str">
        <f t="shared" si="4"/>
        <v/>
      </c>
      <c r="F15" s="2">
        <f t="shared" si="1"/>
        <v>7</v>
      </c>
      <c r="I15" s="2">
        <f>E9+H14-Q10+H9</f>
        <v>2.5000000000008349E-4</v>
      </c>
      <c r="M15" s="14" t="s">
        <v>276</v>
      </c>
      <c r="N15" s="14" t="s">
        <v>253</v>
      </c>
      <c r="O15" s="14">
        <v>127</v>
      </c>
      <c r="P15" s="7">
        <f>VLOOKUP(O15,'Sok242'!$D:$G,4,0)</f>
        <v>1.52691</v>
      </c>
      <c r="Q15" s="2">
        <f t="shared" si="5"/>
        <v>0.15393999999999997</v>
      </c>
      <c r="R15" s="1">
        <f t="shared" si="3"/>
        <v>7</v>
      </c>
      <c r="S15" s="2">
        <f>SUM(Q11:Q15)</f>
        <v>0.36305999999999994</v>
      </c>
    </row>
    <row r="16" spans="1:19" ht="12.75" customHeight="1">
      <c r="A16" s="14">
        <v>1</v>
      </c>
      <c r="B16" s="14" t="s">
        <v>253</v>
      </c>
      <c r="C16" s="14">
        <v>130</v>
      </c>
      <c r="D16" s="7">
        <f>VLOOKUP(C16,'Sok242'!$D:$G,4,0)</f>
        <v>1.52583</v>
      </c>
      <c r="E16" s="2">
        <f t="shared" si="4"/>
        <v>-1.5050000000000008E-2</v>
      </c>
      <c r="F16" s="2">
        <f t="shared" si="1"/>
        <v>8</v>
      </c>
      <c r="M16" s="14" t="s">
        <v>276</v>
      </c>
      <c r="N16" s="14" t="s">
        <v>254</v>
      </c>
      <c r="O16" s="14">
        <v>129</v>
      </c>
      <c r="P16" s="7">
        <f>VLOOKUP(O16,'Sok242'!$D:$G,4,0)</f>
        <v>1.5114799999999999</v>
      </c>
      <c r="Q16" s="2" t="str">
        <f t="shared" si="5"/>
        <v/>
      </c>
      <c r="R16" s="1">
        <f t="shared" si="3"/>
        <v>7</v>
      </c>
    </row>
    <row r="17" spans="1:18" ht="12.75" customHeight="1">
      <c r="A17" s="14">
        <v>1</v>
      </c>
      <c r="B17" s="14" t="s">
        <v>254</v>
      </c>
      <c r="C17" s="14">
        <v>132</v>
      </c>
      <c r="D17" s="7">
        <f>VLOOKUP(C17,'Sok242'!$D:$G,4,0)</f>
        <v>1.50972</v>
      </c>
      <c r="E17" s="2" t="str">
        <f t="shared" si="4"/>
        <v/>
      </c>
      <c r="F17" s="2">
        <f t="shared" si="1"/>
        <v>8</v>
      </c>
      <c r="M17" s="14">
        <v>2</v>
      </c>
      <c r="N17" s="14" t="s">
        <v>253</v>
      </c>
      <c r="O17" s="14">
        <v>131</v>
      </c>
      <c r="P17" s="7">
        <f>VLOOKUP(O17,'Sok242'!$D:$G,4,0)</f>
        <v>1.5262100000000001</v>
      </c>
      <c r="Q17" s="2">
        <f t="shared" si="5"/>
        <v>-1.4730000000000132E-2</v>
      </c>
      <c r="R17" s="1">
        <f t="shared" si="3"/>
        <v>8</v>
      </c>
    </row>
    <row r="18" spans="1:18" ht="12.75" customHeight="1">
      <c r="A18" s="14" t="s">
        <v>278</v>
      </c>
      <c r="B18" s="14" t="s">
        <v>253</v>
      </c>
      <c r="C18" s="14">
        <v>134</v>
      </c>
      <c r="D18" s="7">
        <f>VLOOKUP(C18,'Sok242'!$D:$G,4,0)</f>
        <v>1.50857</v>
      </c>
      <c r="E18" s="2">
        <f t="shared" si="4"/>
        <v>1.1499999999999844E-3</v>
      </c>
      <c r="F18" s="2">
        <f t="shared" si="1"/>
        <v>9</v>
      </c>
      <c r="G18" s="2">
        <f>SUM(E3:E18)-E9</f>
        <v>4.2870600000000021</v>
      </c>
      <c r="I18" s="2">
        <f>I2+G18-L18</f>
        <v>9.0000000000145519E-5</v>
      </c>
      <c r="L18" s="2">
        <f>SUM(Q4:Q19)-Q10</f>
        <v>4.2868400000000015</v>
      </c>
      <c r="M18" s="14">
        <v>2</v>
      </c>
      <c r="N18" s="14" t="s">
        <v>254</v>
      </c>
      <c r="O18" s="14">
        <v>133</v>
      </c>
      <c r="P18" s="7">
        <f>VLOOKUP(O18,'Sok242'!$D:$G,4,0)</f>
        <v>1.51023</v>
      </c>
      <c r="Q18" s="2" t="str">
        <f t="shared" si="5"/>
        <v/>
      </c>
      <c r="R18" s="1">
        <f t="shared" si="3"/>
        <v>8</v>
      </c>
    </row>
    <row r="19" spans="1:18" ht="12.75" customHeight="1">
      <c r="A19" s="14" t="s">
        <v>9</v>
      </c>
      <c r="B19" s="14" t="s">
        <v>254</v>
      </c>
      <c r="C19" s="14">
        <v>135</v>
      </c>
      <c r="D19" s="7">
        <f>VLOOKUP(C19,'Sok242'!$D:$G,4,0)</f>
        <v>0.18479000000000001</v>
      </c>
      <c r="E19" s="2" t="str">
        <f t="shared" si="4"/>
        <v/>
      </c>
      <c r="F19" s="2">
        <f t="shared" si="1"/>
        <v>9</v>
      </c>
      <c r="M19" s="1" t="s">
        <v>278</v>
      </c>
      <c r="N19" s="1" t="s">
        <v>253</v>
      </c>
      <c r="O19" s="1">
        <v>134</v>
      </c>
      <c r="P19" s="7">
        <f>VLOOKUP(O19,'Sok242'!$D:$G,4,0)</f>
        <v>1.50857</v>
      </c>
      <c r="Q19" s="2">
        <f t="shared" si="5"/>
        <v>1.6599999999999948E-3</v>
      </c>
      <c r="R19" s="1">
        <f t="shared" si="3"/>
        <v>9</v>
      </c>
    </row>
    <row r="20" spans="1:18" ht="12.75" customHeight="1">
      <c r="A20" s="14" t="s">
        <v>23</v>
      </c>
      <c r="B20" s="14" t="s">
        <v>253</v>
      </c>
      <c r="C20" s="14">
        <v>137</v>
      </c>
      <c r="D20" s="7">
        <f>VLOOKUP(C20,'Sok242'!$D:$G,4,0)</f>
        <v>1.3810100000000001</v>
      </c>
      <c r="E20" s="2">
        <f t="shared" si="4"/>
        <v>-1.1962200000000001</v>
      </c>
      <c r="F20" s="2">
        <f t="shared" si="1"/>
        <v>10</v>
      </c>
      <c r="M20" s="14" t="s">
        <v>279</v>
      </c>
      <c r="N20" s="14" t="s">
        <v>254</v>
      </c>
      <c r="O20" s="14">
        <v>136</v>
      </c>
      <c r="P20" s="7">
        <f>VLOOKUP(O20,'Sok242'!$D:$G,4,0)</f>
        <v>0.18526999999999999</v>
      </c>
    </row>
    <row r="21" spans="1:18" ht="12.75" customHeight="1">
      <c r="A21" s="14" t="s">
        <v>23</v>
      </c>
      <c r="B21" s="14" t="s">
        <v>254</v>
      </c>
      <c r="C21" s="14">
        <v>138</v>
      </c>
      <c r="D21" s="7">
        <f>VLOOKUP(C21,'Sok242'!$D:$G,4,0)</f>
        <v>1.26406</v>
      </c>
      <c r="E21" s="2" t="str">
        <f t="shared" si="4"/>
        <v/>
      </c>
      <c r="F21" s="2">
        <f t="shared" si="1"/>
        <v>10</v>
      </c>
    </row>
    <row r="22" spans="1:18" ht="12.75" customHeight="1">
      <c r="A22" s="14" t="s">
        <v>14</v>
      </c>
      <c r="B22" s="14" t="s">
        <v>253</v>
      </c>
      <c r="C22" s="14">
        <v>139</v>
      </c>
      <c r="D22" s="7">
        <f>VLOOKUP(C22,'Sok242'!$D:$G,4,0)</f>
        <v>1.40398</v>
      </c>
      <c r="E22" s="2">
        <f t="shared" si="4"/>
        <v>-0.13992000000000004</v>
      </c>
      <c r="F22" s="2">
        <f t="shared" si="1"/>
        <v>11</v>
      </c>
    </row>
    <row r="23" spans="1:18" ht="12.75" customHeight="1">
      <c r="A23" s="14" t="s">
        <v>14</v>
      </c>
      <c r="B23" s="14" t="s">
        <v>254</v>
      </c>
      <c r="C23" s="14">
        <v>140</v>
      </c>
      <c r="D23" s="7">
        <f>VLOOKUP(C23,'Sok242'!$D:$G,4,0)</f>
        <v>1.2361899999999999</v>
      </c>
      <c r="E23" s="2" t="str">
        <f t="shared" si="4"/>
        <v/>
      </c>
      <c r="F23" s="2">
        <f t="shared" si="1"/>
        <v>11</v>
      </c>
    </row>
    <row r="24" spans="1:18" ht="12.75" customHeight="1">
      <c r="A24" s="14" t="s">
        <v>16</v>
      </c>
      <c r="B24" s="14" t="s">
        <v>253</v>
      </c>
      <c r="C24" s="14">
        <v>141</v>
      </c>
      <c r="D24" s="7">
        <f>VLOOKUP(C24,'Sok242'!$D:$G,4,0)</f>
        <v>1.4184600000000001</v>
      </c>
      <c r="E24" s="2">
        <f t="shared" si="4"/>
        <v>-0.18227000000000015</v>
      </c>
      <c r="F24" s="2">
        <f t="shared" si="1"/>
        <v>12</v>
      </c>
    </row>
    <row r="25" spans="1:18" ht="12.75" customHeight="1">
      <c r="A25" s="14" t="s">
        <v>16</v>
      </c>
      <c r="B25" s="14" t="s">
        <v>254</v>
      </c>
      <c r="C25" s="14">
        <v>142</v>
      </c>
      <c r="D25" s="7">
        <f>VLOOKUP(C25,'Sok242'!$D:$G,4,0)</f>
        <v>1.2625</v>
      </c>
      <c r="E25" s="2" t="str">
        <f t="shared" si="4"/>
        <v/>
      </c>
      <c r="F25" s="2">
        <f t="shared" si="1"/>
        <v>12</v>
      </c>
    </row>
    <row r="26" spans="1:18" ht="12.75" customHeight="1">
      <c r="A26" s="14" t="s">
        <v>18</v>
      </c>
      <c r="B26" s="14" t="s">
        <v>253</v>
      </c>
      <c r="C26" s="14">
        <v>143</v>
      </c>
      <c r="D26" s="7">
        <f>VLOOKUP(C26,'Sok242'!$D:$G,4,0)</f>
        <v>1.2084900000000001</v>
      </c>
      <c r="E26" s="2">
        <f t="shared" si="4"/>
        <v>5.4009999999999891E-2</v>
      </c>
      <c r="F26" s="2">
        <f t="shared" si="1"/>
        <v>13</v>
      </c>
    </row>
    <row r="27" spans="1:18" ht="12.75" customHeight="1">
      <c r="A27" s="14" t="s">
        <v>18</v>
      </c>
      <c r="C27" s="14">
        <v>144</v>
      </c>
      <c r="D27" s="7">
        <f>VLOOKUP(C27,'Sok242'!$D:$G,4,0)</f>
        <v>1.7782899999999999</v>
      </c>
      <c r="E27" s="2"/>
      <c r="F27" s="2">
        <f t="shared" si="1"/>
        <v>13</v>
      </c>
    </row>
    <row r="28" spans="1:18" ht="12.75" customHeight="1">
      <c r="A28" s="14" t="s">
        <v>6</v>
      </c>
      <c r="C28" s="14">
        <v>145</v>
      </c>
      <c r="D28" s="7">
        <f>VLOOKUP(C28,'Sok242'!$D:$G,4,0)</f>
        <v>0.58562999999999998</v>
      </c>
      <c r="E28" s="2">
        <f>IF(B28="н","",D27-D28)</f>
        <v>1.1926600000000001</v>
      </c>
      <c r="F28" s="2">
        <f t="shared" si="1"/>
        <v>13</v>
      </c>
    </row>
    <row r="29" spans="1:18" ht="12.75" customHeight="1">
      <c r="A29" s="14" t="s">
        <v>6</v>
      </c>
      <c r="C29" s="14">
        <v>146</v>
      </c>
      <c r="D29" s="7">
        <f>VLOOKUP(C29,'Sok242'!$D:$G,4,0)</f>
        <v>1.8739600000000001</v>
      </c>
      <c r="E29" s="2"/>
      <c r="F29" s="2">
        <f t="shared" si="1"/>
        <v>13</v>
      </c>
    </row>
    <row r="30" spans="1:18" ht="12.75" customHeight="1">
      <c r="A30" s="14" t="s">
        <v>2</v>
      </c>
      <c r="C30" s="14">
        <v>147</v>
      </c>
      <c r="D30" s="7">
        <f>VLOOKUP(C30,'Sok242'!$D:$G,4,0)</f>
        <v>0.67052</v>
      </c>
      <c r="E30" s="2">
        <f>IF(B30="н","",D29-D30)</f>
        <v>1.2034400000000001</v>
      </c>
      <c r="F30" s="2">
        <f t="shared" si="1"/>
        <v>13</v>
      </c>
    </row>
    <row r="31" spans="1:18" ht="12.75" customHeight="1">
      <c r="A31" s="14" t="s">
        <v>2</v>
      </c>
      <c r="C31" s="14">
        <v>148</v>
      </c>
      <c r="D31" s="7">
        <f>VLOOKUP(C31,'Sok242'!$D:$G,4,0)</f>
        <v>0.68333999999999995</v>
      </c>
      <c r="E31" s="2">
        <f t="shared" ref="E31" si="6">IF(B31="н","",D30-D31)</f>
        <v>-1.2819999999999943E-2</v>
      </c>
      <c r="F31" s="2">
        <f t="shared" si="1"/>
        <v>13</v>
      </c>
    </row>
    <row r="32" spans="1:18" ht="12.75" customHeight="1">
      <c r="G32" s="53">
        <f>SUM(E19:E30)</f>
        <v>0.93169999999999975</v>
      </c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039"/>
  <sheetViews>
    <sheetView workbookViewId="0"/>
  </sheetViews>
  <sheetFormatPr defaultColWidth="12.6640625" defaultRowHeight="15" customHeight="1"/>
  <cols>
    <col min="1" max="13" width="6.77734375" customWidth="1"/>
    <col min="14" max="26" width="5.88671875" customWidth="1"/>
  </cols>
  <sheetData>
    <row r="1" spans="1:26" ht="12.75" customHeight="1">
      <c r="A1" s="1" t="s">
        <v>280</v>
      </c>
      <c r="B1" s="1" t="s">
        <v>281</v>
      </c>
      <c r="C1" s="1" t="s">
        <v>282</v>
      </c>
      <c r="D1" s="1" t="s">
        <v>283</v>
      </c>
      <c r="E1" s="1"/>
      <c r="F1" s="1" t="s">
        <v>284</v>
      </c>
      <c r="G1" s="1"/>
      <c r="H1" s="1"/>
      <c r="I1" s="1" t="s">
        <v>284</v>
      </c>
      <c r="J1" s="1"/>
      <c r="K1" s="1"/>
      <c r="L1" s="1" t="s">
        <v>284</v>
      </c>
      <c r="M1" s="1" t="s">
        <v>284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 t="s">
        <v>280</v>
      </c>
      <c r="B2" s="1" t="s">
        <v>281</v>
      </c>
      <c r="C2" s="1" t="s">
        <v>285</v>
      </c>
      <c r="D2" s="1" t="s">
        <v>286</v>
      </c>
      <c r="E2" s="1"/>
      <c r="F2" s="1" t="s">
        <v>284</v>
      </c>
      <c r="G2" s="1"/>
      <c r="H2" s="1"/>
      <c r="I2" s="1" t="s">
        <v>284</v>
      </c>
      <c r="J2" s="1"/>
      <c r="K2" s="1"/>
      <c r="L2" s="1" t="s">
        <v>284</v>
      </c>
      <c r="M2" s="1" t="s">
        <v>284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 t="s">
        <v>280</v>
      </c>
      <c r="B3" s="1" t="s">
        <v>281</v>
      </c>
      <c r="C3" s="1" t="s">
        <v>287</v>
      </c>
      <c r="D3" s="1">
        <v>1212</v>
      </c>
      <c r="E3" s="1"/>
      <c r="F3" s="1" t="s">
        <v>284</v>
      </c>
      <c r="G3" s="1"/>
      <c r="H3" s="1"/>
      <c r="I3" s="1" t="s">
        <v>284</v>
      </c>
      <c r="J3" s="1"/>
      <c r="K3" s="1"/>
      <c r="L3" s="1" t="s">
        <v>284</v>
      </c>
      <c r="M3" s="1" t="s">
        <v>284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 t="s">
        <v>280</v>
      </c>
      <c r="B4" s="1" t="s">
        <v>281</v>
      </c>
      <c r="C4" s="1" t="s">
        <v>288</v>
      </c>
      <c r="D4" s="1">
        <v>1</v>
      </c>
      <c r="E4" s="1">
        <v>3</v>
      </c>
      <c r="F4" s="1" t="s">
        <v>289</v>
      </c>
      <c r="G4" s="1">
        <v>1.0858699999999999</v>
      </c>
      <c r="H4" s="1" t="s">
        <v>290</v>
      </c>
      <c r="I4" s="1" t="s">
        <v>291</v>
      </c>
      <c r="J4" s="1" t="s">
        <v>292</v>
      </c>
      <c r="K4" s="1" t="s">
        <v>290</v>
      </c>
      <c r="L4" s="1" t="s">
        <v>284</v>
      </c>
      <c r="M4" s="1" t="s">
        <v>284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 t="s">
        <v>280</v>
      </c>
      <c r="B5" s="1" t="s">
        <v>281</v>
      </c>
      <c r="C5" s="1" t="s">
        <v>293</v>
      </c>
      <c r="D5" s="1">
        <v>2</v>
      </c>
      <c r="E5" s="1">
        <v>3</v>
      </c>
      <c r="F5" s="1" t="s">
        <v>289</v>
      </c>
      <c r="G5" s="1">
        <v>1.7464</v>
      </c>
      <c r="H5" s="1" t="s">
        <v>290</v>
      </c>
      <c r="I5" s="1" t="s">
        <v>291</v>
      </c>
      <c r="J5" s="1" t="s">
        <v>294</v>
      </c>
      <c r="K5" s="1" t="s">
        <v>290</v>
      </c>
      <c r="L5" s="1" t="s">
        <v>284</v>
      </c>
      <c r="M5" s="1" t="s">
        <v>284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 t="s">
        <v>280</v>
      </c>
      <c r="B6" s="1" t="s">
        <v>281</v>
      </c>
      <c r="C6" s="1" t="s">
        <v>295</v>
      </c>
      <c r="D6" s="1">
        <v>3</v>
      </c>
      <c r="E6" s="1">
        <v>3</v>
      </c>
      <c r="F6" s="1" t="s">
        <v>289</v>
      </c>
      <c r="G6" s="1">
        <v>1.7482800000000001</v>
      </c>
      <c r="H6" s="1" t="s">
        <v>290</v>
      </c>
      <c r="I6" s="1" t="s">
        <v>291</v>
      </c>
      <c r="J6" s="1" t="s">
        <v>296</v>
      </c>
      <c r="K6" s="1" t="s">
        <v>290</v>
      </c>
      <c r="L6" s="1" t="s">
        <v>284</v>
      </c>
      <c r="M6" s="1" t="s">
        <v>284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 t="s">
        <v>280</v>
      </c>
      <c r="B7" s="1" t="s">
        <v>281</v>
      </c>
      <c r="C7" s="1" t="s">
        <v>297</v>
      </c>
      <c r="D7" s="1">
        <v>4</v>
      </c>
      <c r="E7" s="1">
        <v>3</v>
      </c>
      <c r="F7" s="1" t="s">
        <v>289</v>
      </c>
      <c r="G7" s="1">
        <v>0.90203</v>
      </c>
      <c r="H7" s="1" t="s">
        <v>290</v>
      </c>
      <c r="I7" s="1" t="s">
        <v>291</v>
      </c>
      <c r="J7" s="1" t="s">
        <v>298</v>
      </c>
      <c r="K7" s="1" t="s">
        <v>290</v>
      </c>
      <c r="L7" s="1" t="s">
        <v>284</v>
      </c>
      <c r="M7" s="1" t="s">
        <v>284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 t="s">
        <v>280</v>
      </c>
      <c r="B8" s="1" t="s">
        <v>281</v>
      </c>
      <c r="C8" s="1" t="s">
        <v>299</v>
      </c>
      <c r="D8" s="1">
        <v>5</v>
      </c>
      <c r="E8" s="1">
        <v>3</v>
      </c>
      <c r="F8" s="1" t="s">
        <v>289</v>
      </c>
      <c r="G8" s="1">
        <v>0.90032000000000001</v>
      </c>
      <c r="H8" s="1" t="s">
        <v>290</v>
      </c>
      <c r="I8" s="1" t="s">
        <v>291</v>
      </c>
      <c r="J8" s="1" t="s">
        <v>300</v>
      </c>
      <c r="K8" s="1" t="s">
        <v>290</v>
      </c>
      <c r="L8" s="1" t="s">
        <v>284</v>
      </c>
      <c r="M8" s="1" t="s">
        <v>284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 t="s">
        <v>280</v>
      </c>
      <c r="B9" s="1" t="s">
        <v>281</v>
      </c>
      <c r="C9" s="1" t="s">
        <v>301</v>
      </c>
      <c r="D9" s="1" t="s">
        <v>302</v>
      </c>
      <c r="E9" s="1"/>
      <c r="F9" s="1" t="s">
        <v>284</v>
      </c>
      <c r="G9" s="1"/>
      <c r="H9" s="1"/>
      <c r="I9" s="1" t="s">
        <v>284</v>
      </c>
      <c r="J9" s="1"/>
      <c r="K9" s="1"/>
      <c r="L9" s="1" t="s">
        <v>284</v>
      </c>
      <c r="M9" s="1" t="s">
        <v>284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 t="s">
        <v>280</v>
      </c>
      <c r="B10" s="1" t="s">
        <v>281</v>
      </c>
      <c r="C10" s="1" t="s">
        <v>303</v>
      </c>
      <c r="D10" s="1">
        <v>6</v>
      </c>
      <c r="E10" s="1">
        <v>3</v>
      </c>
      <c r="F10" s="1" t="s">
        <v>289</v>
      </c>
      <c r="G10" s="1">
        <v>1.8655299999999999</v>
      </c>
      <c r="H10" s="1" t="s">
        <v>290</v>
      </c>
      <c r="I10" s="1" t="s">
        <v>291</v>
      </c>
      <c r="J10" s="1" t="s">
        <v>304</v>
      </c>
      <c r="K10" s="1" t="s">
        <v>290</v>
      </c>
      <c r="L10" s="1" t="s">
        <v>284</v>
      </c>
      <c r="M10" s="1" t="s">
        <v>284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 t="s">
        <v>280</v>
      </c>
      <c r="B11" s="1" t="s">
        <v>281</v>
      </c>
      <c r="C11" s="1" t="s">
        <v>305</v>
      </c>
      <c r="D11" s="1" t="s">
        <v>302</v>
      </c>
      <c r="E11" s="1"/>
      <c r="F11" s="1" t="s">
        <v>284</v>
      </c>
      <c r="G11" s="1"/>
      <c r="H11" s="1"/>
      <c r="I11" s="1" t="s">
        <v>284</v>
      </c>
      <c r="J11" s="1"/>
      <c r="K11" s="1"/>
      <c r="L11" s="1" t="s">
        <v>284</v>
      </c>
      <c r="M11" s="1" t="s">
        <v>284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 t="s">
        <v>280</v>
      </c>
      <c r="B12" s="1" t="s">
        <v>281</v>
      </c>
      <c r="C12" s="1" t="s">
        <v>306</v>
      </c>
      <c r="D12" s="1">
        <v>7</v>
      </c>
      <c r="E12" s="1">
        <v>3</v>
      </c>
      <c r="F12" s="1" t="s">
        <v>289</v>
      </c>
      <c r="G12" s="1">
        <v>1.86727</v>
      </c>
      <c r="H12" s="1" t="s">
        <v>290</v>
      </c>
      <c r="I12" s="1" t="s">
        <v>291</v>
      </c>
      <c r="J12" s="1" t="s">
        <v>307</v>
      </c>
      <c r="K12" s="1" t="s">
        <v>290</v>
      </c>
      <c r="L12" s="1" t="s">
        <v>284</v>
      </c>
      <c r="M12" s="1" t="s">
        <v>284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 t="s">
        <v>280</v>
      </c>
      <c r="B13" s="1" t="s">
        <v>281</v>
      </c>
      <c r="C13" s="1" t="s">
        <v>308</v>
      </c>
      <c r="D13" s="1">
        <v>8</v>
      </c>
      <c r="E13" s="1">
        <v>3</v>
      </c>
      <c r="F13" s="1" t="s">
        <v>289</v>
      </c>
      <c r="G13" s="1">
        <v>1.04504</v>
      </c>
      <c r="H13" s="1" t="s">
        <v>290</v>
      </c>
      <c r="I13" s="1" t="s">
        <v>291</v>
      </c>
      <c r="J13" s="1" t="s">
        <v>309</v>
      </c>
      <c r="K13" s="1" t="s">
        <v>290</v>
      </c>
      <c r="L13" s="1" t="s">
        <v>284</v>
      </c>
      <c r="M13" s="1" t="s">
        <v>284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 t="s">
        <v>280</v>
      </c>
      <c r="B14" s="1" t="s">
        <v>281</v>
      </c>
      <c r="C14" s="1" t="s">
        <v>310</v>
      </c>
      <c r="D14" s="1">
        <v>9</v>
      </c>
      <c r="E14" s="1">
        <v>3</v>
      </c>
      <c r="F14" s="1" t="s">
        <v>289</v>
      </c>
      <c r="G14" s="1">
        <v>1.04342</v>
      </c>
      <c r="H14" s="1" t="s">
        <v>290</v>
      </c>
      <c r="I14" s="1" t="s">
        <v>291</v>
      </c>
      <c r="J14" s="1" t="s">
        <v>311</v>
      </c>
      <c r="K14" s="1" t="s">
        <v>290</v>
      </c>
      <c r="L14" s="1" t="s">
        <v>284</v>
      </c>
      <c r="M14" s="1" t="s">
        <v>284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 t="s">
        <v>280</v>
      </c>
      <c r="B15" s="1" t="s">
        <v>281</v>
      </c>
      <c r="C15" s="1" t="s">
        <v>312</v>
      </c>
      <c r="D15" s="1">
        <v>10</v>
      </c>
      <c r="E15" s="1">
        <v>3</v>
      </c>
      <c r="F15" s="1" t="s">
        <v>289</v>
      </c>
      <c r="G15" s="1">
        <v>1.73969</v>
      </c>
      <c r="H15" s="1" t="s">
        <v>290</v>
      </c>
      <c r="I15" s="1" t="s">
        <v>291</v>
      </c>
      <c r="J15" s="1" t="s">
        <v>313</v>
      </c>
      <c r="K15" s="1" t="s">
        <v>290</v>
      </c>
      <c r="L15" s="1" t="s">
        <v>284</v>
      </c>
      <c r="M15" s="1" t="s">
        <v>284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 t="s">
        <v>280</v>
      </c>
      <c r="B16" s="1" t="s">
        <v>281</v>
      </c>
      <c r="C16" s="1" t="s">
        <v>314</v>
      </c>
      <c r="D16" s="1">
        <v>11</v>
      </c>
      <c r="E16" s="1">
        <v>3</v>
      </c>
      <c r="F16" s="1" t="s">
        <v>289</v>
      </c>
      <c r="G16" s="1">
        <v>1.7398400000000001</v>
      </c>
      <c r="H16" s="1" t="s">
        <v>290</v>
      </c>
      <c r="I16" s="1" t="s">
        <v>291</v>
      </c>
      <c r="J16" s="1" t="s">
        <v>315</v>
      </c>
      <c r="K16" s="1" t="s">
        <v>290</v>
      </c>
      <c r="L16" s="1" t="s">
        <v>284</v>
      </c>
      <c r="M16" s="1" t="s">
        <v>284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 t="s">
        <v>280</v>
      </c>
      <c r="B17" s="1" t="s">
        <v>281</v>
      </c>
      <c r="C17" s="1" t="s">
        <v>316</v>
      </c>
      <c r="D17" s="1">
        <v>12</v>
      </c>
      <c r="E17" s="1">
        <v>3</v>
      </c>
      <c r="F17" s="1" t="s">
        <v>289</v>
      </c>
      <c r="G17" s="1">
        <v>0.43845000000000001</v>
      </c>
      <c r="H17" s="1" t="s">
        <v>290</v>
      </c>
      <c r="I17" s="1" t="s">
        <v>291</v>
      </c>
      <c r="J17" s="1" t="s">
        <v>317</v>
      </c>
      <c r="K17" s="1" t="s">
        <v>290</v>
      </c>
      <c r="L17" s="1" t="s">
        <v>284</v>
      </c>
      <c r="M17" s="1" t="s">
        <v>284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 t="s">
        <v>280</v>
      </c>
      <c r="B18" s="1" t="s">
        <v>281</v>
      </c>
      <c r="C18" s="1" t="s">
        <v>318</v>
      </c>
      <c r="D18" s="1">
        <v>13</v>
      </c>
      <c r="E18" s="1">
        <v>3</v>
      </c>
      <c r="F18" s="1" t="s">
        <v>289</v>
      </c>
      <c r="G18" s="1">
        <v>0.43836000000000003</v>
      </c>
      <c r="H18" s="1" t="s">
        <v>290</v>
      </c>
      <c r="I18" s="1" t="s">
        <v>291</v>
      </c>
      <c r="J18" s="1" t="s">
        <v>319</v>
      </c>
      <c r="K18" s="1" t="s">
        <v>290</v>
      </c>
      <c r="L18" s="1" t="s">
        <v>284</v>
      </c>
      <c r="M18" s="1" t="s">
        <v>284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 t="s">
        <v>280</v>
      </c>
      <c r="B19" s="1" t="s">
        <v>281</v>
      </c>
      <c r="C19" s="1" t="s">
        <v>320</v>
      </c>
      <c r="D19" s="1" t="s">
        <v>302</v>
      </c>
      <c r="E19" s="1"/>
      <c r="F19" s="1" t="s">
        <v>284</v>
      </c>
      <c r="G19" s="1"/>
      <c r="H19" s="1"/>
      <c r="I19" s="1" t="s">
        <v>284</v>
      </c>
      <c r="J19" s="1"/>
      <c r="K19" s="1"/>
      <c r="L19" s="1" t="s">
        <v>284</v>
      </c>
      <c r="M19" s="1" t="s">
        <v>284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 t="s">
        <v>280</v>
      </c>
      <c r="B20" s="1" t="s">
        <v>281</v>
      </c>
      <c r="C20" s="1" t="s">
        <v>321</v>
      </c>
      <c r="D20" s="1">
        <v>14</v>
      </c>
      <c r="E20" s="1">
        <v>3</v>
      </c>
      <c r="F20" s="1" t="s">
        <v>289</v>
      </c>
      <c r="G20" s="1">
        <v>1.8361400000000001</v>
      </c>
      <c r="H20" s="1" t="s">
        <v>290</v>
      </c>
      <c r="I20" s="1" t="s">
        <v>291</v>
      </c>
      <c r="J20" s="1" t="s">
        <v>322</v>
      </c>
      <c r="K20" s="1" t="s">
        <v>290</v>
      </c>
      <c r="L20" s="1" t="s">
        <v>284</v>
      </c>
      <c r="M20" s="1" t="s">
        <v>284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 t="s">
        <v>280</v>
      </c>
      <c r="B21" s="1" t="s">
        <v>281</v>
      </c>
      <c r="C21" s="1" t="s">
        <v>323</v>
      </c>
      <c r="D21" s="1" t="s">
        <v>302</v>
      </c>
      <c r="E21" s="1"/>
      <c r="F21" s="1" t="s">
        <v>284</v>
      </c>
      <c r="G21" s="1"/>
      <c r="H21" s="1"/>
      <c r="I21" s="1" t="s">
        <v>284</v>
      </c>
      <c r="J21" s="1"/>
      <c r="K21" s="1"/>
      <c r="L21" s="1" t="s">
        <v>284</v>
      </c>
      <c r="M21" s="1" t="s">
        <v>284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 t="s">
        <v>280</v>
      </c>
      <c r="B22" s="1" t="s">
        <v>281</v>
      </c>
      <c r="C22" s="1" t="s">
        <v>324</v>
      </c>
      <c r="D22" s="1">
        <v>15</v>
      </c>
      <c r="E22" s="1">
        <v>3</v>
      </c>
      <c r="F22" s="1" t="s">
        <v>289</v>
      </c>
      <c r="G22" s="1">
        <v>1.8370500000000001</v>
      </c>
      <c r="H22" s="1" t="s">
        <v>290</v>
      </c>
      <c r="I22" s="1" t="s">
        <v>291</v>
      </c>
      <c r="J22" s="1" t="s">
        <v>325</v>
      </c>
      <c r="K22" s="1" t="s">
        <v>290</v>
      </c>
      <c r="L22" s="1" t="s">
        <v>284</v>
      </c>
      <c r="M22" s="1" t="s">
        <v>284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 t="s">
        <v>280</v>
      </c>
      <c r="B23" s="1" t="s">
        <v>281</v>
      </c>
      <c r="C23" s="1" t="s">
        <v>326</v>
      </c>
      <c r="D23" s="1">
        <v>16</v>
      </c>
      <c r="E23" s="1">
        <v>3</v>
      </c>
      <c r="F23" s="1" t="s">
        <v>289</v>
      </c>
      <c r="G23" s="1">
        <v>1.67628</v>
      </c>
      <c r="H23" s="1" t="s">
        <v>290</v>
      </c>
      <c r="I23" s="1" t="s">
        <v>291</v>
      </c>
      <c r="J23" s="1" t="s">
        <v>327</v>
      </c>
      <c r="K23" s="1" t="s">
        <v>290</v>
      </c>
      <c r="L23" s="1" t="s">
        <v>284</v>
      </c>
      <c r="M23" s="1" t="s">
        <v>284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 t="s">
        <v>280</v>
      </c>
      <c r="B24" s="1" t="s">
        <v>281</v>
      </c>
      <c r="C24" s="1" t="s">
        <v>328</v>
      </c>
      <c r="D24" s="1">
        <v>17</v>
      </c>
      <c r="E24" s="1">
        <v>3</v>
      </c>
      <c r="F24" s="1" t="s">
        <v>289</v>
      </c>
      <c r="G24" s="1">
        <v>1.6754599999999999</v>
      </c>
      <c r="H24" s="1" t="s">
        <v>290</v>
      </c>
      <c r="I24" s="1" t="s">
        <v>291</v>
      </c>
      <c r="J24" s="1" t="s">
        <v>329</v>
      </c>
      <c r="K24" s="1" t="s">
        <v>290</v>
      </c>
      <c r="L24" s="1" t="s">
        <v>284</v>
      </c>
      <c r="M24" s="1" t="s">
        <v>284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 t="s">
        <v>280</v>
      </c>
      <c r="B25" s="1" t="s">
        <v>281</v>
      </c>
      <c r="C25" s="1" t="s">
        <v>330</v>
      </c>
      <c r="D25" s="1">
        <v>18</v>
      </c>
      <c r="E25" s="1">
        <v>3</v>
      </c>
      <c r="F25" s="1" t="s">
        <v>289</v>
      </c>
      <c r="G25" s="1">
        <v>0.86197000000000001</v>
      </c>
      <c r="H25" s="1" t="s">
        <v>290</v>
      </c>
      <c r="I25" s="1" t="s">
        <v>291</v>
      </c>
      <c r="J25" s="1" t="s">
        <v>331</v>
      </c>
      <c r="K25" s="1" t="s">
        <v>290</v>
      </c>
      <c r="L25" s="1" t="s">
        <v>284</v>
      </c>
      <c r="M25" s="1" t="s">
        <v>284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 t="s">
        <v>280</v>
      </c>
      <c r="B26" s="1" t="s">
        <v>281</v>
      </c>
      <c r="C26" s="1" t="s">
        <v>332</v>
      </c>
      <c r="D26" s="1">
        <v>19</v>
      </c>
      <c r="E26" s="1">
        <v>3</v>
      </c>
      <c r="F26" s="1" t="s">
        <v>289</v>
      </c>
      <c r="G26" s="1">
        <v>1.4722200000000001</v>
      </c>
      <c r="H26" s="1" t="s">
        <v>290</v>
      </c>
      <c r="I26" s="1" t="s">
        <v>291</v>
      </c>
      <c r="J26" s="1" t="s">
        <v>333</v>
      </c>
      <c r="K26" s="1" t="s">
        <v>290</v>
      </c>
      <c r="L26" s="1" t="s">
        <v>284</v>
      </c>
      <c r="M26" s="1" t="s">
        <v>284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 t="s">
        <v>280</v>
      </c>
      <c r="B27" s="1" t="s">
        <v>281</v>
      </c>
      <c r="C27" s="1" t="s">
        <v>334</v>
      </c>
      <c r="D27" s="1">
        <v>20</v>
      </c>
      <c r="E27" s="1">
        <v>3</v>
      </c>
      <c r="F27" s="1" t="s">
        <v>289</v>
      </c>
      <c r="G27" s="1">
        <v>1.4714100000000001</v>
      </c>
      <c r="H27" s="1" t="s">
        <v>290</v>
      </c>
      <c r="I27" s="1" t="s">
        <v>291</v>
      </c>
      <c r="J27" s="1" t="s">
        <v>335</v>
      </c>
      <c r="K27" s="1" t="s">
        <v>290</v>
      </c>
      <c r="L27" s="1" t="s">
        <v>284</v>
      </c>
      <c r="M27" s="1" t="s">
        <v>284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 t="s">
        <v>280</v>
      </c>
      <c r="B28" s="1" t="s">
        <v>281</v>
      </c>
      <c r="C28" s="1" t="s">
        <v>336</v>
      </c>
      <c r="D28" s="1" t="s">
        <v>302</v>
      </c>
      <c r="E28" s="1"/>
      <c r="F28" s="1" t="s">
        <v>284</v>
      </c>
      <c r="G28" s="1"/>
      <c r="H28" s="1"/>
      <c r="I28" s="1" t="s">
        <v>284</v>
      </c>
      <c r="J28" s="1"/>
      <c r="K28" s="1"/>
      <c r="L28" s="1" t="s">
        <v>284</v>
      </c>
      <c r="M28" s="1" t="s">
        <v>284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 t="s">
        <v>280</v>
      </c>
      <c r="B29" s="1" t="s">
        <v>281</v>
      </c>
      <c r="C29" s="1" t="s">
        <v>337</v>
      </c>
      <c r="D29" s="1">
        <v>21</v>
      </c>
      <c r="E29" s="1">
        <v>3</v>
      </c>
      <c r="F29" s="1" t="s">
        <v>289</v>
      </c>
      <c r="G29" s="1">
        <v>0.1966</v>
      </c>
      <c r="H29" s="1" t="s">
        <v>290</v>
      </c>
      <c r="I29" s="1" t="s">
        <v>291</v>
      </c>
      <c r="J29" s="1" t="s">
        <v>338</v>
      </c>
      <c r="K29" s="1" t="s">
        <v>290</v>
      </c>
      <c r="L29" s="1" t="s">
        <v>284</v>
      </c>
      <c r="M29" s="1" t="s">
        <v>284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 t="s">
        <v>280</v>
      </c>
      <c r="B30" s="1" t="s">
        <v>281</v>
      </c>
      <c r="C30" s="1" t="s">
        <v>339</v>
      </c>
      <c r="D30" s="1" t="s">
        <v>302</v>
      </c>
      <c r="E30" s="1"/>
      <c r="F30" s="1" t="s">
        <v>284</v>
      </c>
      <c r="G30" s="1"/>
      <c r="H30" s="1"/>
      <c r="I30" s="1" t="s">
        <v>284</v>
      </c>
      <c r="J30" s="1"/>
      <c r="K30" s="1"/>
      <c r="L30" s="1" t="s">
        <v>284</v>
      </c>
      <c r="M30" s="1" t="s">
        <v>284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280</v>
      </c>
      <c r="B31" s="1" t="s">
        <v>281</v>
      </c>
      <c r="C31" s="1" t="s">
        <v>340</v>
      </c>
      <c r="D31" s="1">
        <v>22</v>
      </c>
      <c r="E31" s="1">
        <v>3</v>
      </c>
      <c r="F31" s="1" t="s">
        <v>289</v>
      </c>
      <c r="G31" s="1">
        <v>0.19744999999999999</v>
      </c>
      <c r="H31" s="1" t="s">
        <v>290</v>
      </c>
      <c r="I31" s="1" t="s">
        <v>291</v>
      </c>
      <c r="J31" s="1" t="s">
        <v>341</v>
      </c>
      <c r="K31" s="1" t="s">
        <v>290</v>
      </c>
      <c r="L31" s="1" t="s">
        <v>284</v>
      </c>
      <c r="M31" s="1" t="s">
        <v>284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 t="s">
        <v>280</v>
      </c>
      <c r="B32" s="1" t="s">
        <v>281</v>
      </c>
      <c r="C32" s="1" t="s">
        <v>342</v>
      </c>
      <c r="D32" s="1">
        <v>23</v>
      </c>
      <c r="E32" s="1">
        <v>3</v>
      </c>
      <c r="F32" s="1" t="s">
        <v>289</v>
      </c>
      <c r="G32" s="1">
        <v>1.6191500000000001</v>
      </c>
      <c r="H32" s="1" t="s">
        <v>290</v>
      </c>
      <c r="I32" s="1" t="s">
        <v>291</v>
      </c>
      <c r="J32" s="1" t="s">
        <v>343</v>
      </c>
      <c r="K32" s="1" t="s">
        <v>290</v>
      </c>
      <c r="L32" s="1" t="s">
        <v>284</v>
      </c>
      <c r="M32" s="1" t="s">
        <v>284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 t="s">
        <v>280</v>
      </c>
      <c r="B33" s="1" t="s">
        <v>281</v>
      </c>
      <c r="C33" s="1" t="s">
        <v>344</v>
      </c>
      <c r="D33" s="1">
        <v>24</v>
      </c>
      <c r="E33" s="1">
        <v>3</v>
      </c>
      <c r="F33" s="1" t="s">
        <v>289</v>
      </c>
      <c r="G33" s="1">
        <v>1.61738</v>
      </c>
      <c r="H33" s="1" t="s">
        <v>290</v>
      </c>
      <c r="I33" s="1" t="s">
        <v>291</v>
      </c>
      <c r="J33" s="1" t="s">
        <v>345</v>
      </c>
      <c r="K33" s="1" t="s">
        <v>290</v>
      </c>
      <c r="L33" s="1" t="s">
        <v>284</v>
      </c>
      <c r="M33" s="1" t="s">
        <v>284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 t="s">
        <v>280</v>
      </c>
      <c r="B34" s="1" t="s">
        <v>281</v>
      </c>
      <c r="C34" s="1" t="s">
        <v>346</v>
      </c>
      <c r="D34" s="1" t="s">
        <v>302</v>
      </c>
      <c r="E34" s="1"/>
      <c r="F34" s="1" t="s">
        <v>284</v>
      </c>
      <c r="G34" s="1"/>
      <c r="H34" s="1"/>
      <c r="I34" s="1" t="s">
        <v>284</v>
      </c>
      <c r="J34" s="1"/>
      <c r="K34" s="1"/>
      <c r="L34" s="1" t="s">
        <v>284</v>
      </c>
      <c r="M34" s="1" t="s">
        <v>284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 t="s">
        <v>280</v>
      </c>
      <c r="B35" s="1" t="s">
        <v>281</v>
      </c>
      <c r="C35" s="1" t="s">
        <v>347</v>
      </c>
      <c r="D35" s="1">
        <v>25</v>
      </c>
      <c r="E35" s="1">
        <v>3</v>
      </c>
      <c r="F35" s="1" t="s">
        <v>289</v>
      </c>
      <c r="G35" s="1">
        <v>0.13311999999999999</v>
      </c>
      <c r="H35" s="1" t="s">
        <v>290</v>
      </c>
      <c r="I35" s="1" t="s">
        <v>291</v>
      </c>
      <c r="J35" s="1" t="s">
        <v>348</v>
      </c>
      <c r="K35" s="1" t="s">
        <v>290</v>
      </c>
      <c r="L35" s="1" t="s">
        <v>284</v>
      </c>
      <c r="M35" s="1" t="s">
        <v>284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 t="s">
        <v>280</v>
      </c>
      <c r="B36" s="1" t="s">
        <v>281</v>
      </c>
      <c r="C36" s="1" t="s">
        <v>349</v>
      </c>
      <c r="D36" s="1" t="s">
        <v>302</v>
      </c>
      <c r="E36" s="1"/>
      <c r="F36" s="1" t="s">
        <v>284</v>
      </c>
      <c r="G36" s="1"/>
      <c r="H36" s="1"/>
      <c r="I36" s="1" t="s">
        <v>284</v>
      </c>
      <c r="J36" s="1"/>
      <c r="K36" s="1"/>
      <c r="L36" s="1" t="s">
        <v>284</v>
      </c>
      <c r="M36" s="1" t="s">
        <v>284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 t="s">
        <v>280</v>
      </c>
      <c r="B37" s="1" t="s">
        <v>281</v>
      </c>
      <c r="C37" s="1" t="s">
        <v>350</v>
      </c>
      <c r="D37" s="1">
        <v>26</v>
      </c>
      <c r="E37" s="1">
        <v>3</v>
      </c>
      <c r="F37" s="1" t="s">
        <v>289</v>
      </c>
      <c r="G37" s="1">
        <v>0.13492999999999999</v>
      </c>
      <c r="H37" s="1" t="s">
        <v>290</v>
      </c>
      <c r="I37" s="1" t="s">
        <v>291</v>
      </c>
      <c r="J37" s="1" t="s">
        <v>351</v>
      </c>
      <c r="K37" s="1" t="s">
        <v>290</v>
      </c>
      <c r="L37" s="1" t="s">
        <v>284</v>
      </c>
      <c r="M37" s="1" t="s">
        <v>284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 t="s">
        <v>280</v>
      </c>
      <c r="B38" s="1" t="s">
        <v>281</v>
      </c>
      <c r="C38" s="1" t="s">
        <v>352</v>
      </c>
      <c r="D38" s="1">
        <v>27</v>
      </c>
      <c r="E38" s="1">
        <v>3</v>
      </c>
      <c r="F38" s="1" t="s">
        <v>289</v>
      </c>
      <c r="G38" s="1">
        <v>1.8102</v>
      </c>
      <c r="H38" s="1" t="s">
        <v>290</v>
      </c>
      <c r="I38" s="1" t="s">
        <v>291</v>
      </c>
      <c r="J38" s="1" t="s">
        <v>353</v>
      </c>
      <c r="K38" s="1" t="s">
        <v>290</v>
      </c>
      <c r="L38" s="1" t="s">
        <v>284</v>
      </c>
      <c r="M38" s="1" t="s">
        <v>284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 t="s">
        <v>280</v>
      </c>
      <c r="B39" s="1" t="s">
        <v>281</v>
      </c>
      <c r="C39" s="1" t="s">
        <v>354</v>
      </c>
      <c r="D39" s="1">
        <v>28</v>
      </c>
      <c r="E39" s="1">
        <v>3</v>
      </c>
      <c r="F39" s="1" t="s">
        <v>289</v>
      </c>
      <c r="G39" s="1">
        <v>1.81027</v>
      </c>
      <c r="H39" s="1" t="s">
        <v>290</v>
      </c>
      <c r="I39" s="1" t="s">
        <v>291</v>
      </c>
      <c r="J39" s="1" t="s">
        <v>355</v>
      </c>
      <c r="K39" s="1" t="s">
        <v>290</v>
      </c>
      <c r="L39" s="1" t="s">
        <v>284</v>
      </c>
      <c r="M39" s="1" t="s">
        <v>284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 t="s">
        <v>280</v>
      </c>
      <c r="B40" s="1" t="s">
        <v>281</v>
      </c>
      <c r="C40" s="1" t="s">
        <v>356</v>
      </c>
      <c r="D40" s="1" t="s">
        <v>302</v>
      </c>
      <c r="E40" s="1"/>
      <c r="F40" s="1" t="s">
        <v>284</v>
      </c>
      <c r="G40" s="1"/>
      <c r="H40" s="1"/>
      <c r="I40" s="1" t="s">
        <v>284</v>
      </c>
      <c r="J40" s="1"/>
      <c r="K40" s="1"/>
      <c r="L40" s="1" t="s">
        <v>284</v>
      </c>
      <c r="M40" s="1" t="s">
        <v>284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 t="s">
        <v>280</v>
      </c>
      <c r="B41" s="1" t="s">
        <v>281</v>
      </c>
      <c r="C41" s="1" t="s">
        <v>357</v>
      </c>
      <c r="D41" s="1">
        <v>29</v>
      </c>
      <c r="E41" s="1">
        <v>3</v>
      </c>
      <c r="F41" s="1" t="s">
        <v>289</v>
      </c>
      <c r="G41" s="1">
        <v>0.61919000000000002</v>
      </c>
      <c r="H41" s="1" t="s">
        <v>290</v>
      </c>
      <c r="I41" s="1" t="s">
        <v>291</v>
      </c>
      <c r="J41" s="1" t="s">
        <v>358</v>
      </c>
      <c r="K41" s="1" t="s">
        <v>290</v>
      </c>
      <c r="L41" s="1" t="s">
        <v>284</v>
      </c>
      <c r="M41" s="1" t="s">
        <v>284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 t="s">
        <v>280</v>
      </c>
      <c r="B42" s="1" t="s">
        <v>281</v>
      </c>
      <c r="C42" s="1" t="s">
        <v>359</v>
      </c>
      <c r="D42" s="1">
        <v>30</v>
      </c>
      <c r="E42" s="1">
        <v>3</v>
      </c>
      <c r="F42" s="1" t="s">
        <v>289</v>
      </c>
      <c r="G42" s="1">
        <v>0.61911000000000005</v>
      </c>
      <c r="H42" s="1" t="s">
        <v>290</v>
      </c>
      <c r="I42" s="1" t="s">
        <v>291</v>
      </c>
      <c r="J42" s="1" t="s">
        <v>360</v>
      </c>
      <c r="K42" s="1" t="s">
        <v>290</v>
      </c>
      <c r="L42" s="1" t="s">
        <v>284</v>
      </c>
      <c r="M42" s="1" t="s">
        <v>284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 t="s">
        <v>280</v>
      </c>
      <c r="B43" s="1" t="s">
        <v>281</v>
      </c>
      <c r="C43" s="1" t="s">
        <v>361</v>
      </c>
      <c r="D43" s="1" t="s">
        <v>302</v>
      </c>
      <c r="E43" s="1"/>
      <c r="F43" s="1" t="s">
        <v>284</v>
      </c>
      <c r="G43" s="1"/>
      <c r="H43" s="1"/>
      <c r="I43" s="1" t="s">
        <v>284</v>
      </c>
      <c r="J43" s="1"/>
      <c r="K43" s="1"/>
      <c r="L43" s="1" t="s">
        <v>284</v>
      </c>
      <c r="M43" s="1" t="s">
        <v>284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 t="s">
        <v>280</v>
      </c>
      <c r="B44" s="1" t="s">
        <v>281</v>
      </c>
      <c r="C44" s="1" t="s">
        <v>362</v>
      </c>
      <c r="D44" s="1">
        <v>31</v>
      </c>
      <c r="E44" s="1">
        <v>3</v>
      </c>
      <c r="F44" s="1" t="s">
        <v>289</v>
      </c>
      <c r="G44" s="1">
        <v>1.8289299999999999</v>
      </c>
      <c r="H44" s="1" t="s">
        <v>290</v>
      </c>
      <c r="I44" s="1" t="s">
        <v>291</v>
      </c>
      <c r="J44" s="1" t="s">
        <v>363</v>
      </c>
      <c r="K44" s="1" t="s">
        <v>290</v>
      </c>
      <c r="L44" s="1" t="s">
        <v>284</v>
      </c>
      <c r="M44" s="1" t="s">
        <v>284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 t="s">
        <v>280</v>
      </c>
      <c r="B45" s="1" t="s">
        <v>281</v>
      </c>
      <c r="C45" s="1" t="s">
        <v>364</v>
      </c>
      <c r="D45" s="1" t="s">
        <v>302</v>
      </c>
      <c r="E45" s="1"/>
      <c r="F45" s="1" t="s">
        <v>284</v>
      </c>
      <c r="G45" s="1"/>
      <c r="H45" s="1"/>
      <c r="I45" s="1" t="s">
        <v>284</v>
      </c>
      <c r="J45" s="1"/>
      <c r="K45" s="1"/>
      <c r="L45" s="1" t="s">
        <v>284</v>
      </c>
      <c r="M45" s="1" t="s">
        <v>284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 t="s">
        <v>280</v>
      </c>
      <c r="B46" s="1" t="s">
        <v>281</v>
      </c>
      <c r="C46" s="1" t="s">
        <v>365</v>
      </c>
      <c r="D46" s="1">
        <v>32</v>
      </c>
      <c r="E46" s="1">
        <v>3</v>
      </c>
      <c r="F46" s="1" t="s">
        <v>289</v>
      </c>
      <c r="G46" s="1">
        <v>1.8278799999999999</v>
      </c>
      <c r="H46" s="1" t="s">
        <v>290</v>
      </c>
      <c r="I46" s="1" t="s">
        <v>291</v>
      </c>
      <c r="J46" s="1" t="s">
        <v>366</v>
      </c>
      <c r="K46" s="1" t="s">
        <v>290</v>
      </c>
      <c r="L46" s="1" t="s">
        <v>284</v>
      </c>
      <c r="M46" s="1" t="s">
        <v>284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 t="s">
        <v>280</v>
      </c>
      <c r="B47" s="1" t="s">
        <v>281</v>
      </c>
      <c r="C47" s="1" t="s">
        <v>367</v>
      </c>
      <c r="D47" s="1">
        <v>33</v>
      </c>
      <c r="E47" s="1">
        <v>3</v>
      </c>
      <c r="F47" s="1" t="s">
        <v>289</v>
      </c>
      <c r="G47" s="1">
        <v>1.35701</v>
      </c>
      <c r="H47" s="1" t="s">
        <v>290</v>
      </c>
      <c r="I47" s="1" t="s">
        <v>291</v>
      </c>
      <c r="J47" s="1" t="s">
        <v>368</v>
      </c>
      <c r="K47" s="1" t="s">
        <v>290</v>
      </c>
      <c r="L47" s="1" t="s">
        <v>284</v>
      </c>
      <c r="M47" s="1" t="s">
        <v>284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 t="s">
        <v>280</v>
      </c>
      <c r="B48" s="1" t="s">
        <v>281</v>
      </c>
      <c r="C48" s="1" t="s">
        <v>369</v>
      </c>
      <c r="D48" s="1">
        <v>34</v>
      </c>
      <c r="E48" s="1">
        <v>3</v>
      </c>
      <c r="F48" s="1" t="s">
        <v>289</v>
      </c>
      <c r="G48" s="1">
        <v>1.36026</v>
      </c>
      <c r="H48" s="1" t="s">
        <v>290</v>
      </c>
      <c r="I48" s="1" t="s">
        <v>291</v>
      </c>
      <c r="J48" s="1" t="s">
        <v>370</v>
      </c>
      <c r="K48" s="1" t="s">
        <v>290</v>
      </c>
      <c r="L48" s="1" t="s">
        <v>284</v>
      </c>
      <c r="M48" s="1" t="s">
        <v>284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 t="s">
        <v>280</v>
      </c>
      <c r="B49" s="1" t="s">
        <v>281</v>
      </c>
      <c r="C49" s="1" t="s">
        <v>371</v>
      </c>
      <c r="D49" s="1">
        <v>35</v>
      </c>
      <c r="E49" s="1">
        <v>3</v>
      </c>
      <c r="F49" s="1" t="s">
        <v>289</v>
      </c>
      <c r="G49" s="1">
        <v>1.5711200000000001</v>
      </c>
      <c r="H49" s="1" t="s">
        <v>290</v>
      </c>
      <c r="I49" s="1" t="s">
        <v>291</v>
      </c>
      <c r="J49" s="1" t="s">
        <v>372</v>
      </c>
      <c r="K49" s="1" t="s">
        <v>290</v>
      </c>
      <c r="L49" s="1" t="s">
        <v>284</v>
      </c>
      <c r="M49" s="1" t="s">
        <v>284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 t="s">
        <v>280</v>
      </c>
      <c r="B50" s="1" t="s">
        <v>281</v>
      </c>
      <c r="C50" s="1" t="s">
        <v>373</v>
      </c>
      <c r="D50" s="1">
        <v>36</v>
      </c>
      <c r="E50" s="1">
        <v>3</v>
      </c>
      <c r="F50" s="1" t="s">
        <v>289</v>
      </c>
      <c r="G50" s="1">
        <v>1.57121</v>
      </c>
      <c r="H50" s="1" t="s">
        <v>290</v>
      </c>
      <c r="I50" s="1" t="s">
        <v>291</v>
      </c>
      <c r="J50" s="1" t="s">
        <v>374</v>
      </c>
      <c r="K50" s="1" t="s">
        <v>290</v>
      </c>
      <c r="L50" s="1" t="s">
        <v>284</v>
      </c>
      <c r="M50" s="1" t="s">
        <v>284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 t="s">
        <v>280</v>
      </c>
      <c r="B51" s="1" t="s">
        <v>281</v>
      </c>
      <c r="C51" s="1" t="s">
        <v>375</v>
      </c>
      <c r="D51" s="1">
        <v>37</v>
      </c>
      <c r="E51" s="1">
        <v>3</v>
      </c>
      <c r="F51" s="1" t="s">
        <v>289</v>
      </c>
      <c r="G51" s="1">
        <v>1.6648099999999999</v>
      </c>
      <c r="H51" s="1" t="s">
        <v>290</v>
      </c>
      <c r="I51" s="1" t="s">
        <v>291</v>
      </c>
      <c r="J51" s="1" t="s">
        <v>376</v>
      </c>
      <c r="K51" s="1" t="s">
        <v>290</v>
      </c>
      <c r="L51" s="1" t="s">
        <v>284</v>
      </c>
      <c r="M51" s="1" t="s">
        <v>284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 t="s">
        <v>280</v>
      </c>
      <c r="B52" s="1" t="s">
        <v>281</v>
      </c>
      <c r="C52" s="1" t="s">
        <v>377</v>
      </c>
      <c r="D52" s="1">
        <v>38</v>
      </c>
      <c r="E52" s="1">
        <v>3</v>
      </c>
      <c r="F52" s="1" t="s">
        <v>289</v>
      </c>
      <c r="G52" s="1">
        <v>1.6649499999999999</v>
      </c>
      <c r="H52" s="1" t="s">
        <v>290</v>
      </c>
      <c r="I52" s="1" t="s">
        <v>291</v>
      </c>
      <c r="J52" s="1" t="s">
        <v>378</v>
      </c>
      <c r="K52" s="1" t="s">
        <v>290</v>
      </c>
      <c r="L52" s="1" t="s">
        <v>284</v>
      </c>
      <c r="M52" s="1" t="s">
        <v>284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 t="s">
        <v>280</v>
      </c>
      <c r="B53" s="1" t="s">
        <v>281</v>
      </c>
      <c r="C53" s="1" t="s">
        <v>379</v>
      </c>
      <c r="D53" s="1">
        <v>39</v>
      </c>
      <c r="E53" s="1">
        <v>3</v>
      </c>
      <c r="F53" s="1" t="s">
        <v>289</v>
      </c>
      <c r="G53" s="1">
        <v>1.6414899999999999</v>
      </c>
      <c r="H53" s="1" t="s">
        <v>290</v>
      </c>
      <c r="I53" s="1" t="s">
        <v>291</v>
      </c>
      <c r="J53" s="1" t="s">
        <v>380</v>
      </c>
      <c r="K53" s="1" t="s">
        <v>290</v>
      </c>
      <c r="L53" s="1" t="s">
        <v>284</v>
      </c>
      <c r="M53" s="1" t="s">
        <v>284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 t="s">
        <v>280</v>
      </c>
      <c r="B54" s="1" t="s">
        <v>281</v>
      </c>
      <c r="C54" s="1" t="s">
        <v>381</v>
      </c>
      <c r="D54" s="1">
        <v>40</v>
      </c>
      <c r="E54" s="1">
        <v>3</v>
      </c>
      <c r="F54" s="1" t="s">
        <v>289</v>
      </c>
      <c r="G54" s="1">
        <v>1.6418900000000001</v>
      </c>
      <c r="H54" s="1" t="s">
        <v>290</v>
      </c>
      <c r="I54" s="1" t="s">
        <v>291</v>
      </c>
      <c r="J54" s="1" t="s">
        <v>382</v>
      </c>
      <c r="K54" s="1" t="s">
        <v>290</v>
      </c>
      <c r="L54" s="1" t="s">
        <v>284</v>
      </c>
      <c r="M54" s="1" t="s">
        <v>284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 t="s">
        <v>280</v>
      </c>
      <c r="B55" s="1" t="s">
        <v>281</v>
      </c>
      <c r="C55" s="1" t="s">
        <v>383</v>
      </c>
      <c r="D55" s="1">
        <v>41</v>
      </c>
      <c r="E55" s="1">
        <v>3</v>
      </c>
      <c r="F55" s="1" t="s">
        <v>289</v>
      </c>
      <c r="G55" s="1">
        <v>0.22353999999999999</v>
      </c>
      <c r="H55" s="1" t="s">
        <v>290</v>
      </c>
      <c r="I55" s="1" t="s">
        <v>291</v>
      </c>
      <c r="J55" s="1" t="s">
        <v>384</v>
      </c>
      <c r="K55" s="1" t="s">
        <v>290</v>
      </c>
      <c r="L55" s="1" t="s">
        <v>284</v>
      </c>
      <c r="M55" s="1" t="s">
        <v>284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280</v>
      </c>
      <c r="B56" s="1" t="s">
        <v>281</v>
      </c>
      <c r="C56" s="1" t="s">
        <v>385</v>
      </c>
      <c r="D56" s="1">
        <v>42</v>
      </c>
      <c r="E56" s="1">
        <v>3</v>
      </c>
      <c r="F56" s="1" t="s">
        <v>289</v>
      </c>
      <c r="G56" s="1">
        <v>0.22406999999999999</v>
      </c>
      <c r="H56" s="1" t="s">
        <v>290</v>
      </c>
      <c r="I56" s="1" t="s">
        <v>291</v>
      </c>
      <c r="J56" s="1" t="s">
        <v>386</v>
      </c>
      <c r="K56" s="1" t="s">
        <v>290</v>
      </c>
      <c r="L56" s="1" t="s">
        <v>284</v>
      </c>
      <c r="M56" s="1" t="s">
        <v>284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 t="s">
        <v>280</v>
      </c>
      <c r="B57" s="1" t="s">
        <v>281</v>
      </c>
      <c r="C57" s="1" t="s">
        <v>387</v>
      </c>
      <c r="D57" s="1">
        <v>43</v>
      </c>
      <c r="E57" s="1">
        <v>3</v>
      </c>
      <c r="F57" s="1" t="s">
        <v>289</v>
      </c>
      <c r="G57" s="1">
        <v>0.23166999999999999</v>
      </c>
      <c r="H57" s="1" t="s">
        <v>290</v>
      </c>
      <c r="I57" s="1" t="s">
        <v>291</v>
      </c>
      <c r="J57" s="1" t="s">
        <v>388</v>
      </c>
      <c r="K57" s="1" t="s">
        <v>290</v>
      </c>
      <c r="L57" s="1" t="s">
        <v>284</v>
      </c>
      <c r="M57" s="1" t="s">
        <v>284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 t="s">
        <v>280</v>
      </c>
      <c r="B58" s="1" t="s">
        <v>281</v>
      </c>
      <c r="C58" s="1" t="s">
        <v>389</v>
      </c>
      <c r="D58" s="1">
        <v>44</v>
      </c>
      <c r="E58" s="1">
        <v>3</v>
      </c>
      <c r="F58" s="1" t="s">
        <v>289</v>
      </c>
      <c r="G58" s="1">
        <v>0.22761000000000001</v>
      </c>
      <c r="H58" s="1" t="s">
        <v>290</v>
      </c>
      <c r="I58" s="1" t="s">
        <v>291</v>
      </c>
      <c r="J58" s="1" t="s">
        <v>390</v>
      </c>
      <c r="K58" s="1" t="s">
        <v>290</v>
      </c>
      <c r="L58" s="1" t="s">
        <v>284</v>
      </c>
      <c r="M58" s="1" t="s">
        <v>284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 t="s">
        <v>280</v>
      </c>
      <c r="B59" s="1" t="s">
        <v>281</v>
      </c>
      <c r="C59" s="1" t="s">
        <v>391</v>
      </c>
      <c r="D59" s="1">
        <v>45</v>
      </c>
      <c r="E59" s="1">
        <v>3</v>
      </c>
      <c r="F59" s="1" t="s">
        <v>289</v>
      </c>
      <c r="G59" s="1">
        <v>1.6874899999999999</v>
      </c>
      <c r="H59" s="1" t="s">
        <v>290</v>
      </c>
      <c r="I59" s="1" t="s">
        <v>291</v>
      </c>
      <c r="J59" s="1" t="s">
        <v>392</v>
      </c>
      <c r="K59" s="1" t="s">
        <v>290</v>
      </c>
      <c r="L59" s="1" t="s">
        <v>284</v>
      </c>
      <c r="M59" s="1" t="s">
        <v>284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 t="s">
        <v>280</v>
      </c>
      <c r="B60" s="1" t="s">
        <v>281</v>
      </c>
      <c r="C60" s="1" t="s">
        <v>393</v>
      </c>
      <c r="D60" s="1">
        <v>46</v>
      </c>
      <c r="E60" s="1">
        <v>3</v>
      </c>
      <c r="F60" s="1" t="s">
        <v>289</v>
      </c>
      <c r="G60" s="1">
        <v>1.6878200000000001</v>
      </c>
      <c r="H60" s="1" t="s">
        <v>290</v>
      </c>
      <c r="I60" s="1" t="s">
        <v>291</v>
      </c>
      <c r="J60" s="1" t="s">
        <v>394</v>
      </c>
      <c r="K60" s="1" t="s">
        <v>290</v>
      </c>
      <c r="L60" s="1" t="s">
        <v>284</v>
      </c>
      <c r="M60" s="1" t="s">
        <v>284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 t="s">
        <v>280</v>
      </c>
      <c r="B61" s="1" t="s">
        <v>281</v>
      </c>
      <c r="C61" s="1" t="s">
        <v>395</v>
      </c>
      <c r="D61" s="1" t="s">
        <v>302</v>
      </c>
      <c r="E61" s="1"/>
      <c r="F61" s="1" t="s">
        <v>284</v>
      </c>
      <c r="G61" s="1"/>
      <c r="H61" s="1"/>
      <c r="I61" s="1" t="s">
        <v>284</v>
      </c>
      <c r="J61" s="1"/>
      <c r="K61" s="1"/>
      <c r="L61" s="1" t="s">
        <v>284</v>
      </c>
      <c r="M61" s="1" t="s">
        <v>284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 t="s">
        <v>280</v>
      </c>
      <c r="B62" s="1" t="s">
        <v>281</v>
      </c>
      <c r="C62" s="1" t="s">
        <v>396</v>
      </c>
      <c r="D62" s="1">
        <v>47</v>
      </c>
      <c r="E62" s="1">
        <v>3</v>
      </c>
      <c r="F62" s="1" t="s">
        <v>289</v>
      </c>
      <c r="G62" s="1">
        <v>0.26330999999999999</v>
      </c>
      <c r="H62" s="1" t="s">
        <v>290</v>
      </c>
      <c r="I62" s="1" t="s">
        <v>291</v>
      </c>
      <c r="J62" s="1" t="s">
        <v>397</v>
      </c>
      <c r="K62" s="1" t="s">
        <v>290</v>
      </c>
      <c r="L62" s="1" t="s">
        <v>284</v>
      </c>
      <c r="M62" s="1" t="s">
        <v>284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 t="s">
        <v>280</v>
      </c>
      <c r="B63" s="1" t="s">
        <v>281</v>
      </c>
      <c r="C63" s="1" t="s">
        <v>398</v>
      </c>
      <c r="D63" s="1">
        <v>48</v>
      </c>
      <c r="E63" s="1">
        <v>3</v>
      </c>
      <c r="F63" s="1" t="s">
        <v>289</v>
      </c>
      <c r="G63" s="1">
        <v>0.26301000000000002</v>
      </c>
      <c r="H63" s="1" t="s">
        <v>290</v>
      </c>
      <c r="I63" s="1" t="s">
        <v>291</v>
      </c>
      <c r="J63" s="1" t="s">
        <v>399</v>
      </c>
      <c r="K63" s="1" t="s">
        <v>290</v>
      </c>
      <c r="L63" s="1" t="s">
        <v>284</v>
      </c>
      <c r="M63" s="1" t="s">
        <v>284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 t="s">
        <v>280</v>
      </c>
      <c r="B64" s="1" t="s">
        <v>281</v>
      </c>
      <c r="C64" s="1" t="s">
        <v>400</v>
      </c>
      <c r="D64" s="1">
        <v>49</v>
      </c>
      <c r="E64" s="1">
        <v>3</v>
      </c>
      <c r="F64" s="1" t="s">
        <v>289</v>
      </c>
      <c r="G64" s="1">
        <v>1.7119899999999999</v>
      </c>
      <c r="H64" s="1" t="s">
        <v>290</v>
      </c>
      <c r="I64" s="1" t="s">
        <v>291</v>
      </c>
      <c r="J64" s="1" t="s">
        <v>401</v>
      </c>
      <c r="K64" s="1" t="s">
        <v>290</v>
      </c>
      <c r="L64" s="1" t="s">
        <v>284</v>
      </c>
      <c r="M64" s="1" t="s">
        <v>284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 t="s">
        <v>280</v>
      </c>
      <c r="B65" s="1" t="s">
        <v>281</v>
      </c>
      <c r="C65" s="1" t="s">
        <v>402</v>
      </c>
      <c r="D65" s="1">
        <v>50</v>
      </c>
      <c r="E65" s="1">
        <v>3</v>
      </c>
      <c r="F65" s="1" t="s">
        <v>289</v>
      </c>
      <c r="G65" s="1">
        <v>1.71221</v>
      </c>
      <c r="H65" s="1" t="s">
        <v>290</v>
      </c>
      <c r="I65" s="1" t="s">
        <v>291</v>
      </c>
      <c r="J65" s="1" t="s">
        <v>403</v>
      </c>
      <c r="K65" s="1" t="s">
        <v>290</v>
      </c>
      <c r="L65" s="1" t="s">
        <v>284</v>
      </c>
      <c r="M65" s="1" t="s">
        <v>284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 t="s">
        <v>280</v>
      </c>
      <c r="B66" s="1" t="s">
        <v>281</v>
      </c>
      <c r="C66" s="1" t="s">
        <v>404</v>
      </c>
      <c r="D66" s="1">
        <v>51</v>
      </c>
      <c r="E66" s="1">
        <v>3</v>
      </c>
      <c r="F66" s="1" t="s">
        <v>289</v>
      </c>
      <c r="G66" s="1">
        <v>0.67705000000000004</v>
      </c>
      <c r="H66" s="1" t="s">
        <v>290</v>
      </c>
      <c r="I66" s="1" t="s">
        <v>291</v>
      </c>
      <c r="J66" s="1" t="s">
        <v>405</v>
      </c>
      <c r="K66" s="1" t="s">
        <v>290</v>
      </c>
      <c r="L66" s="1" t="s">
        <v>284</v>
      </c>
      <c r="M66" s="1" t="s">
        <v>284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 t="s">
        <v>280</v>
      </c>
      <c r="B67" s="1" t="s">
        <v>281</v>
      </c>
      <c r="C67" s="1" t="s">
        <v>406</v>
      </c>
      <c r="D67" s="1">
        <v>52</v>
      </c>
      <c r="E67" s="1">
        <v>3</v>
      </c>
      <c r="F67" s="1" t="s">
        <v>289</v>
      </c>
      <c r="G67" s="1">
        <v>0.67678000000000005</v>
      </c>
      <c r="H67" s="1" t="s">
        <v>290</v>
      </c>
      <c r="I67" s="1" t="s">
        <v>291</v>
      </c>
      <c r="J67" s="1" t="s">
        <v>407</v>
      </c>
      <c r="K67" s="1" t="s">
        <v>290</v>
      </c>
      <c r="L67" s="1" t="s">
        <v>284</v>
      </c>
      <c r="M67" s="1" t="s">
        <v>284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 t="s">
        <v>280</v>
      </c>
      <c r="B68" s="1" t="s">
        <v>281</v>
      </c>
      <c r="C68" s="1" t="s">
        <v>408</v>
      </c>
      <c r="D68" s="1">
        <v>53</v>
      </c>
      <c r="E68" s="1">
        <v>3</v>
      </c>
      <c r="F68" s="1" t="s">
        <v>289</v>
      </c>
      <c r="G68" s="1">
        <v>1.52963</v>
      </c>
      <c r="H68" s="1" t="s">
        <v>290</v>
      </c>
      <c r="I68" s="1" t="s">
        <v>291</v>
      </c>
      <c r="J68" s="1" t="s">
        <v>409</v>
      </c>
      <c r="K68" s="1" t="s">
        <v>290</v>
      </c>
      <c r="L68" s="1" t="s">
        <v>284</v>
      </c>
      <c r="M68" s="1" t="s">
        <v>284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 t="s">
        <v>280</v>
      </c>
      <c r="B69" s="1" t="s">
        <v>281</v>
      </c>
      <c r="C69" s="1" t="s">
        <v>410</v>
      </c>
      <c r="D69" s="1">
        <v>54</v>
      </c>
      <c r="E69" s="1">
        <v>3</v>
      </c>
      <c r="F69" s="1" t="s">
        <v>289</v>
      </c>
      <c r="G69" s="1">
        <v>1.52728</v>
      </c>
      <c r="H69" s="1" t="s">
        <v>290</v>
      </c>
      <c r="I69" s="1" t="s">
        <v>291</v>
      </c>
      <c r="J69" s="1" t="s">
        <v>411</v>
      </c>
      <c r="K69" s="1" t="s">
        <v>290</v>
      </c>
      <c r="L69" s="1" t="s">
        <v>284</v>
      </c>
      <c r="M69" s="1" t="s">
        <v>284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 t="s">
        <v>280</v>
      </c>
      <c r="B70" s="1" t="s">
        <v>281</v>
      </c>
      <c r="C70" s="1" t="s">
        <v>412</v>
      </c>
      <c r="D70" s="1">
        <v>55</v>
      </c>
      <c r="E70" s="1">
        <v>3</v>
      </c>
      <c r="F70" s="1" t="s">
        <v>289</v>
      </c>
      <c r="G70" s="1">
        <v>0.28988999999999998</v>
      </c>
      <c r="H70" s="1" t="s">
        <v>290</v>
      </c>
      <c r="I70" s="1" t="s">
        <v>291</v>
      </c>
      <c r="J70" s="1" t="s">
        <v>413</v>
      </c>
      <c r="K70" s="1" t="s">
        <v>290</v>
      </c>
      <c r="L70" s="1" t="s">
        <v>284</v>
      </c>
      <c r="M70" s="1" t="s">
        <v>284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 t="s">
        <v>280</v>
      </c>
      <c r="B71" s="1" t="s">
        <v>281</v>
      </c>
      <c r="C71" s="1" t="s">
        <v>414</v>
      </c>
      <c r="D71" s="1">
        <v>56</v>
      </c>
      <c r="E71" s="1">
        <v>3</v>
      </c>
      <c r="F71" s="1" t="s">
        <v>289</v>
      </c>
      <c r="G71" s="1">
        <v>1.51837</v>
      </c>
      <c r="H71" s="1" t="s">
        <v>290</v>
      </c>
      <c r="I71" s="1" t="s">
        <v>291</v>
      </c>
      <c r="J71" s="1" t="s">
        <v>415</v>
      </c>
      <c r="K71" s="1" t="s">
        <v>290</v>
      </c>
      <c r="L71" s="1" t="s">
        <v>284</v>
      </c>
      <c r="M71" s="1" t="s">
        <v>284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 t="s">
        <v>280</v>
      </c>
      <c r="B72" s="1" t="s">
        <v>281</v>
      </c>
      <c r="C72" s="1" t="s">
        <v>416</v>
      </c>
      <c r="D72" s="1">
        <v>57</v>
      </c>
      <c r="E72" s="1">
        <v>3</v>
      </c>
      <c r="F72" s="1" t="s">
        <v>289</v>
      </c>
      <c r="G72" s="1">
        <v>1.5647599999999999</v>
      </c>
      <c r="H72" s="1" t="s">
        <v>290</v>
      </c>
      <c r="I72" s="1" t="s">
        <v>291</v>
      </c>
      <c r="J72" s="1" t="s">
        <v>417</v>
      </c>
      <c r="K72" s="1" t="s">
        <v>290</v>
      </c>
      <c r="L72" s="1" t="s">
        <v>284</v>
      </c>
      <c r="M72" s="1" t="s">
        <v>284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 t="s">
        <v>280</v>
      </c>
      <c r="B73" s="1" t="s">
        <v>281</v>
      </c>
      <c r="C73" s="1" t="s">
        <v>418</v>
      </c>
      <c r="D73" s="1">
        <v>58</v>
      </c>
      <c r="E73" s="1">
        <v>3</v>
      </c>
      <c r="F73" s="1" t="s">
        <v>289</v>
      </c>
      <c r="G73" s="1">
        <v>1.67438</v>
      </c>
      <c r="H73" s="1" t="s">
        <v>290</v>
      </c>
      <c r="I73" s="1" t="s">
        <v>291</v>
      </c>
      <c r="J73" s="1" t="s">
        <v>419</v>
      </c>
      <c r="K73" s="1" t="s">
        <v>290</v>
      </c>
      <c r="L73" s="1" t="s">
        <v>284</v>
      </c>
      <c r="M73" s="1" t="s">
        <v>284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 t="s">
        <v>280</v>
      </c>
      <c r="B74" s="1" t="s">
        <v>281</v>
      </c>
      <c r="C74" s="1" t="s">
        <v>420</v>
      </c>
      <c r="D74" s="1">
        <v>59</v>
      </c>
      <c r="E74" s="1">
        <v>3</v>
      </c>
      <c r="F74" s="1" t="s">
        <v>289</v>
      </c>
      <c r="G74" s="1">
        <v>0.36451</v>
      </c>
      <c r="H74" s="1" t="s">
        <v>290</v>
      </c>
      <c r="I74" s="1" t="s">
        <v>291</v>
      </c>
      <c r="J74" s="1" t="s">
        <v>421</v>
      </c>
      <c r="K74" s="1" t="s">
        <v>290</v>
      </c>
      <c r="L74" s="1" t="s">
        <v>284</v>
      </c>
      <c r="M74" s="1" t="s">
        <v>284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 t="s">
        <v>280</v>
      </c>
      <c r="B75" s="1" t="s">
        <v>281</v>
      </c>
      <c r="C75" s="1" t="s">
        <v>422</v>
      </c>
      <c r="D75" s="1">
        <v>60</v>
      </c>
      <c r="E75" s="1">
        <v>3</v>
      </c>
      <c r="F75" s="1" t="s">
        <v>289</v>
      </c>
      <c r="G75" s="1">
        <v>1.6021399999999999</v>
      </c>
      <c r="H75" s="1" t="s">
        <v>290</v>
      </c>
      <c r="I75" s="1" t="s">
        <v>291</v>
      </c>
      <c r="J75" s="1" t="s">
        <v>423</v>
      </c>
      <c r="K75" s="1" t="s">
        <v>290</v>
      </c>
      <c r="L75" s="1" t="s">
        <v>284</v>
      </c>
      <c r="M75" s="1" t="s">
        <v>284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 t="s">
        <v>280</v>
      </c>
      <c r="B76" s="1" t="s">
        <v>281</v>
      </c>
      <c r="C76" s="1" t="s">
        <v>424</v>
      </c>
      <c r="D76" s="1">
        <v>61</v>
      </c>
      <c r="E76" s="1">
        <v>3</v>
      </c>
      <c r="F76" s="1" t="s">
        <v>289</v>
      </c>
      <c r="G76" s="1">
        <v>1.2870299999999999</v>
      </c>
      <c r="H76" s="1" t="s">
        <v>290</v>
      </c>
      <c r="I76" s="1" t="s">
        <v>291</v>
      </c>
      <c r="J76" s="1" t="s">
        <v>425</v>
      </c>
      <c r="K76" s="1" t="s">
        <v>290</v>
      </c>
      <c r="L76" s="1" t="s">
        <v>284</v>
      </c>
      <c r="M76" s="1" t="s">
        <v>284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 t="s">
        <v>280</v>
      </c>
      <c r="B77" s="1" t="s">
        <v>281</v>
      </c>
      <c r="C77" s="1" t="s">
        <v>426</v>
      </c>
      <c r="D77" s="1">
        <v>62</v>
      </c>
      <c r="E77" s="1">
        <v>3</v>
      </c>
      <c r="F77" s="1" t="s">
        <v>289</v>
      </c>
      <c r="G77" s="1">
        <v>1.3346100000000001</v>
      </c>
      <c r="H77" s="1" t="s">
        <v>290</v>
      </c>
      <c r="I77" s="1" t="s">
        <v>291</v>
      </c>
      <c r="J77" s="1" t="s">
        <v>427</v>
      </c>
      <c r="K77" s="1" t="s">
        <v>290</v>
      </c>
      <c r="L77" s="1" t="s">
        <v>284</v>
      </c>
      <c r="M77" s="1" t="s">
        <v>284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 t="s">
        <v>280</v>
      </c>
      <c r="B78" s="1" t="s">
        <v>281</v>
      </c>
      <c r="C78" s="1" t="s">
        <v>428</v>
      </c>
      <c r="D78" s="1">
        <v>63</v>
      </c>
      <c r="E78" s="1">
        <v>3</v>
      </c>
      <c r="F78" s="1" t="s">
        <v>289</v>
      </c>
      <c r="G78" s="1">
        <v>1.5111699999999999</v>
      </c>
      <c r="H78" s="1" t="s">
        <v>290</v>
      </c>
      <c r="I78" s="1" t="s">
        <v>291</v>
      </c>
      <c r="J78" s="1" t="s">
        <v>429</v>
      </c>
      <c r="K78" s="1" t="s">
        <v>290</v>
      </c>
      <c r="L78" s="1" t="s">
        <v>284</v>
      </c>
      <c r="M78" s="1" t="s">
        <v>284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 t="s">
        <v>280</v>
      </c>
      <c r="B79" s="1" t="s">
        <v>281</v>
      </c>
      <c r="C79" s="1" t="s">
        <v>430</v>
      </c>
      <c r="D79" s="1">
        <v>64</v>
      </c>
      <c r="E79" s="1">
        <v>3</v>
      </c>
      <c r="F79" s="1" t="s">
        <v>289</v>
      </c>
      <c r="G79" s="1">
        <v>1.3072699999999999</v>
      </c>
      <c r="H79" s="1" t="s">
        <v>290</v>
      </c>
      <c r="I79" s="1" t="s">
        <v>291</v>
      </c>
      <c r="J79" s="1" t="s">
        <v>431</v>
      </c>
      <c r="K79" s="1" t="s">
        <v>290</v>
      </c>
      <c r="L79" s="1" t="s">
        <v>284</v>
      </c>
      <c r="M79" s="1" t="s">
        <v>284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 t="s">
        <v>280</v>
      </c>
      <c r="B80" s="1" t="s">
        <v>281</v>
      </c>
      <c r="C80" s="1" t="s">
        <v>432</v>
      </c>
      <c r="D80" s="1">
        <v>65</v>
      </c>
      <c r="E80" s="1">
        <v>3</v>
      </c>
      <c r="F80" s="1" t="s">
        <v>289</v>
      </c>
      <c r="G80" s="1">
        <v>1.3665799999999999</v>
      </c>
      <c r="H80" s="1" t="s">
        <v>290</v>
      </c>
      <c r="I80" s="1" t="s">
        <v>291</v>
      </c>
      <c r="J80" s="1" t="s">
        <v>433</v>
      </c>
      <c r="K80" s="1" t="s">
        <v>290</v>
      </c>
      <c r="L80" s="1" t="s">
        <v>284</v>
      </c>
      <c r="M80" s="1" t="s">
        <v>284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 t="s">
        <v>280</v>
      </c>
      <c r="B81" s="1" t="s">
        <v>281</v>
      </c>
      <c r="C81" s="1" t="s">
        <v>434</v>
      </c>
      <c r="D81" s="1">
        <v>66</v>
      </c>
      <c r="E81" s="1">
        <v>3</v>
      </c>
      <c r="F81" s="1" t="s">
        <v>289</v>
      </c>
      <c r="G81" s="1">
        <v>1.42181</v>
      </c>
      <c r="H81" s="1" t="s">
        <v>290</v>
      </c>
      <c r="I81" s="1" t="s">
        <v>291</v>
      </c>
      <c r="J81" s="1" t="s">
        <v>435</v>
      </c>
      <c r="K81" s="1" t="s">
        <v>290</v>
      </c>
      <c r="L81" s="1" t="s">
        <v>284</v>
      </c>
      <c r="M81" s="1" t="s">
        <v>284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 t="s">
        <v>280</v>
      </c>
      <c r="B82" s="1" t="s">
        <v>281</v>
      </c>
      <c r="C82" s="1" t="s">
        <v>436</v>
      </c>
      <c r="D82" s="1">
        <v>67</v>
      </c>
      <c r="E82" s="1">
        <v>3</v>
      </c>
      <c r="F82" s="1" t="s">
        <v>289</v>
      </c>
      <c r="G82" s="1">
        <v>1.5410699999999999</v>
      </c>
      <c r="H82" s="1" t="s">
        <v>290</v>
      </c>
      <c r="I82" s="1" t="s">
        <v>291</v>
      </c>
      <c r="J82" s="1" t="s">
        <v>437</v>
      </c>
      <c r="K82" s="1" t="s">
        <v>290</v>
      </c>
      <c r="L82" s="1" t="s">
        <v>284</v>
      </c>
      <c r="M82" s="1" t="s">
        <v>284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280</v>
      </c>
      <c r="B83" s="1" t="s">
        <v>281</v>
      </c>
      <c r="C83" s="1" t="s">
        <v>438</v>
      </c>
      <c r="D83" s="1">
        <v>68</v>
      </c>
      <c r="E83" s="1">
        <v>3</v>
      </c>
      <c r="F83" s="1" t="s">
        <v>289</v>
      </c>
      <c r="G83" s="1">
        <v>1.32107</v>
      </c>
      <c r="H83" s="1" t="s">
        <v>290</v>
      </c>
      <c r="I83" s="1" t="s">
        <v>291</v>
      </c>
      <c r="J83" s="1" t="s">
        <v>439</v>
      </c>
      <c r="K83" s="1" t="s">
        <v>290</v>
      </c>
      <c r="L83" s="1" t="s">
        <v>284</v>
      </c>
      <c r="M83" s="1" t="s">
        <v>284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 t="s">
        <v>280</v>
      </c>
      <c r="B84" s="1" t="s">
        <v>281</v>
      </c>
      <c r="C84" s="1" t="s">
        <v>440</v>
      </c>
      <c r="D84" s="1">
        <v>69</v>
      </c>
      <c r="E84" s="1">
        <v>3</v>
      </c>
      <c r="F84" s="1" t="s">
        <v>289</v>
      </c>
      <c r="G84" s="1">
        <v>1.44391</v>
      </c>
      <c r="H84" s="1" t="s">
        <v>290</v>
      </c>
      <c r="I84" s="1" t="s">
        <v>291</v>
      </c>
      <c r="J84" s="1" t="s">
        <v>441</v>
      </c>
      <c r="K84" s="1" t="s">
        <v>290</v>
      </c>
      <c r="L84" s="1" t="s">
        <v>284</v>
      </c>
      <c r="M84" s="1" t="s">
        <v>284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 t="s">
        <v>280</v>
      </c>
      <c r="B85" s="1" t="s">
        <v>281</v>
      </c>
      <c r="C85" s="1" t="s">
        <v>442</v>
      </c>
      <c r="D85" s="1">
        <v>70</v>
      </c>
      <c r="E85" s="1">
        <v>3</v>
      </c>
      <c r="F85" s="1" t="s">
        <v>289</v>
      </c>
      <c r="G85" s="1">
        <v>1.5061</v>
      </c>
      <c r="H85" s="1" t="s">
        <v>290</v>
      </c>
      <c r="I85" s="1" t="s">
        <v>291</v>
      </c>
      <c r="J85" s="1" t="s">
        <v>443</v>
      </c>
      <c r="K85" s="1" t="s">
        <v>290</v>
      </c>
      <c r="L85" s="1" t="s">
        <v>284</v>
      </c>
      <c r="M85" s="1" t="s">
        <v>284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 t="s">
        <v>280</v>
      </c>
      <c r="B86" s="1" t="s">
        <v>281</v>
      </c>
      <c r="C86" s="1" t="s">
        <v>444</v>
      </c>
      <c r="D86" s="1">
        <v>71</v>
      </c>
      <c r="E86" s="1">
        <v>3</v>
      </c>
      <c r="F86" s="1" t="s">
        <v>289</v>
      </c>
      <c r="G86" s="1">
        <v>1.66517</v>
      </c>
      <c r="H86" s="1" t="s">
        <v>290</v>
      </c>
      <c r="I86" s="1" t="s">
        <v>291</v>
      </c>
      <c r="J86" s="1" t="s">
        <v>445</v>
      </c>
      <c r="K86" s="1" t="s">
        <v>290</v>
      </c>
      <c r="L86" s="1" t="s">
        <v>284</v>
      </c>
      <c r="M86" s="1" t="s">
        <v>284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 t="s">
        <v>280</v>
      </c>
      <c r="B87" s="1" t="s">
        <v>281</v>
      </c>
      <c r="C87" s="1" t="s">
        <v>446</v>
      </c>
      <c r="D87" s="1">
        <v>72</v>
      </c>
      <c r="E87" s="1">
        <v>3</v>
      </c>
      <c r="F87" s="1" t="s">
        <v>289</v>
      </c>
      <c r="G87" s="1">
        <v>1.6221000000000001</v>
      </c>
      <c r="H87" s="1" t="s">
        <v>290</v>
      </c>
      <c r="I87" s="1" t="s">
        <v>291</v>
      </c>
      <c r="J87" s="1" t="s">
        <v>447</v>
      </c>
      <c r="K87" s="1" t="s">
        <v>290</v>
      </c>
      <c r="L87" s="1" t="s">
        <v>284</v>
      </c>
      <c r="M87" s="1" t="s">
        <v>284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 t="s">
        <v>280</v>
      </c>
      <c r="B88" s="1" t="s">
        <v>281</v>
      </c>
      <c r="C88" s="1" t="s">
        <v>448</v>
      </c>
      <c r="D88" s="1">
        <v>73</v>
      </c>
      <c r="E88" s="1">
        <v>3</v>
      </c>
      <c r="F88" s="1" t="s">
        <v>289</v>
      </c>
      <c r="G88" s="1">
        <v>1.2968999999999999</v>
      </c>
      <c r="H88" s="1" t="s">
        <v>290</v>
      </c>
      <c r="I88" s="1" t="s">
        <v>291</v>
      </c>
      <c r="J88" s="1" t="s">
        <v>449</v>
      </c>
      <c r="K88" s="1" t="s">
        <v>290</v>
      </c>
      <c r="L88" s="1" t="s">
        <v>284</v>
      </c>
      <c r="M88" s="1" t="s">
        <v>284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 t="s">
        <v>280</v>
      </c>
      <c r="B89" s="1" t="s">
        <v>281</v>
      </c>
      <c r="C89" s="1" t="s">
        <v>450</v>
      </c>
      <c r="D89" s="1">
        <v>74</v>
      </c>
      <c r="E89" s="1">
        <v>3</v>
      </c>
      <c r="F89" s="1" t="s">
        <v>289</v>
      </c>
      <c r="G89" s="1">
        <v>1.3554999999999999</v>
      </c>
      <c r="H89" s="1" t="s">
        <v>290</v>
      </c>
      <c r="I89" s="1" t="s">
        <v>291</v>
      </c>
      <c r="J89" s="1" t="s">
        <v>451</v>
      </c>
      <c r="K89" s="1" t="s">
        <v>290</v>
      </c>
      <c r="L89" s="1" t="s">
        <v>284</v>
      </c>
      <c r="M89" s="1" t="s">
        <v>284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 t="s">
        <v>280</v>
      </c>
      <c r="B90" s="1" t="s">
        <v>281</v>
      </c>
      <c r="C90" s="1" t="s">
        <v>452</v>
      </c>
      <c r="D90" s="1">
        <v>75</v>
      </c>
      <c r="E90" s="1">
        <v>3</v>
      </c>
      <c r="F90" s="1" t="s">
        <v>289</v>
      </c>
      <c r="G90" s="1">
        <v>1.47651</v>
      </c>
      <c r="H90" s="1" t="s">
        <v>290</v>
      </c>
      <c r="I90" s="1" t="s">
        <v>291</v>
      </c>
      <c r="J90" s="1" t="s">
        <v>453</v>
      </c>
      <c r="K90" s="1" t="s">
        <v>290</v>
      </c>
      <c r="L90" s="1" t="s">
        <v>284</v>
      </c>
      <c r="M90" s="1" t="s">
        <v>284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 t="s">
        <v>280</v>
      </c>
      <c r="B91" s="1" t="s">
        <v>281</v>
      </c>
      <c r="C91" s="1" t="s">
        <v>454</v>
      </c>
      <c r="D91" s="1">
        <v>76</v>
      </c>
      <c r="E91" s="1">
        <v>3</v>
      </c>
      <c r="F91" s="1" t="s">
        <v>289</v>
      </c>
      <c r="G91" s="1">
        <v>1.53775</v>
      </c>
      <c r="H91" s="1" t="s">
        <v>290</v>
      </c>
      <c r="I91" s="1" t="s">
        <v>291</v>
      </c>
      <c r="J91" s="1" t="s">
        <v>455</v>
      </c>
      <c r="K91" s="1" t="s">
        <v>290</v>
      </c>
      <c r="L91" s="1" t="s">
        <v>284</v>
      </c>
      <c r="M91" s="1" t="s">
        <v>284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 t="s">
        <v>280</v>
      </c>
      <c r="B92" s="1" t="s">
        <v>281</v>
      </c>
      <c r="C92" s="1" t="s">
        <v>456</v>
      </c>
      <c r="D92" s="1">
        <v>77</v>
      </c>
      <c r="E92" s="1">
        <v>3</v>
      </c>
      <c r="F92" s="1" t="s">
        <v>289</v>
      </c>
      <c r="G92" s="1">
        <v>1.47617</v>
      </c>
      <c r="H92" s="1" t="s">
        <v>290</v>
      </c>
      <c r="I92" s="1" t="s">
        <v>291</v>
      </c>
      <c r="J92" s="1" t="s">
        <v>457</v>
      </c>
      <c r="K92" s="1" t="s">
        <v>290</v>
      </c>
      <c r="L92" s="1" t="s">
        <v>284</v>
      </c>
      <c r="M92" s="1" t="s">
        <v>284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 t="s">
        <v>280</v>
      </c>
      <c r="B93" s="1" t="s">
        <v>281</v>
      </c>
      <c r="C93" s="1" t="s">
        <v>458</v>
      </c>
      <c r="D93" s="1">
        <v>78</v>
      </c>
      <c r="E93" s="1">
        <v>3</v>
      </c>
      <c r="F93" s="1" t="s">
        <v>289</v>
      </c>
      <c r="G93" s="1">
        <v>1.5548299999999999</v>
      </c>
      <c r="H93" s="1" t="s">
        <v>290</v>
      </c>
      <c r="I93" s="1" t="s">
        <v>291</v>
      </c>
      <c r="J93" s="1" t="s">
        <v>459</v>
      </c>
      <c r="K93" s="1" t="s">
        <v>290</v>
      </c>
      <c r="L93" s="1" t="s">
        <v>284</v>
      </c>
      <c r="M93" s="1" t="s">
        <v>284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 t="s">
        <v>280</v>
      </c>
      <c r="B94" s="1" t="s">
        <v>281</v>
      </c>
      <c r="C94" s="1" t="s">
        <v>460</v>
      </c>
      <c r="D94" s="1">
        <v>79</v>
      </c>
      <c r="E94" s="1">
        <v>3</v>
      </c>
      <c r="F94" s="1" t="s">
        <v>289</v>
      </c>
      <c r="G94" s="1">
        <v>1.4773400000000001</v>
      </c>
      <c r="H94" s="1" t="s">
        <v>290</v>
      </c>
      <c r="I94" s="1" t="s">
        <v>291</v>
      </c>
      <c r="J94" s="1" t="s">
        <v>461</v>
      </c>
      <c r="K94" s="1" t="s">
        <v>290</v>
      </c>
      <c r="L94" s="1" t="s">
        <v>284</v>
      </c>
      <c r="M94" s="1" t="s">
        <v>284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 t="s">
        <v>280</v>
      </c>
      <c r="B95" s="1" t="s">
        <v>281</v>
      </c>
      <c r="C95" s="1" t="s">
        <v>462</v>
      </c>
      <c r="D95" s="1">
        <v>80</v>
      </c>
      <c r="E95" s="1">
        <v>3</v>
      </c>
      <c r="F95" s="1" t="s">
        <v>289</v>
      </c>
      <c r="G95" s="1">
        <v>1.4802</v>
      </c>
      <c r="H95" s="1" t="s">
        <v>290</v>
      </c>
      <c r="I95" s="1" t="s">
        <v>291</v>
      </c>
      <c r="J95" s="1" t="s">
        <v>463</v>
      </c>
      <c r="K95" s="1" t="s">
        <v>290</v>
      </c>
      <c r="L95" s="1" t="s">
        <v>284</v>
      </c>
      <c r="M95" s="1" t="s">
        <v>284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 t="s">
        <v>280</v>
      </c>
      <c r="B96" s="1" t="s">
        <v>281</v>
      </c>
      <c r="C96" s="1" t="s">
        <v>464</v>
      </c>
      <c r="D96" s="1">
        <v>81</v>
      </c>
      <c r="E96" s="1">
        <v>3</v>
      </c>
      <c r="F96" s="1" t="s">
        <v>289</v>
      </c>
      <c r="G96" s="1">
        <v>1.5042899999999999</v>
      </c>
      <c r="H96" s="1" t="s">
        <v>290</v>
      </c>
      <c r="I96" s="1" t="s">
        <v>291</v>
      </c>
      <c r="J96" s="1" t="s">
        <v>465</v>
      </c>
      <c r="K96" s="1" t="s">
        <v>290</v>
      </c>
      <c r="L96" s="1" t="s">
        <v>284</v>
      </c>
      <c r="M96" s="1" t="s">
        <v>284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 t="s">
        <v>280</v>
      </c>
      <c r="B97" s="1" t="s">
        <v>281</v>
      </c>
      <c r="C97" s="1" t="s">
        <v>466</v>
      </c>
      <c r="D97" s="1">
        <v>82</v>
      </c>
      <c r="E97" s="1">
        <v>3</v>
      </c>
      <c r="F97" s="1" t="s">
        <v>289</v>
      </c>
      <c r="G97" s="1">
        <v>1.43553</v>
      </c>
      <c r="H97" s="1" t="s">
        <v>290</v>
      </c>
      <c r="I97" s="1" t="s">
        <v>291</v>
      </c>
      <c r="J97" s="1" t="s">
        <v>467</v>
      </c>
      <c r="K97" s="1" t="s">
        <v>290</v>
      </c>
      <c r="L97" s="1" t="s">
        <v>284</v>
      </c>
      <c r="M97" s="1" t="s">
        <v>284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 t="s">
        <v>280</v>
      </c>
      <c r="B98" s="1" t="s">
        <v>281</v>
      </c>
      <c r="C98" s="1" t="s">
        <v>468</v>
      </c>
      <c r="D98" s="1">
        <v>83</v>
      </c>
      <c r="E98" s="1">
        <v>3</v>
      </c>
      <c r="F98" s="1" t="s">
        <v>289</v>
      </c>
      <c r="G98" s="1">
        <v>1.40229</v>
      </c>
      <c r="H98" s="1" t="s">
        <v>290</v>
      </c>
      <c r="I98" s="1" t="s">
        <v>291</v>
      </c>
      <c r="J98" s="1" t="s">
        <v>469</v>
      </c>
      <c r="K98" s="1" t="s">
        <v>290</v>
      </c>
      <c r="L98" s="1" t="s">
        <v>284</v>
      </c>
      <c r="M98" s="1" t="s">
        <v>284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 t="s">
        <v>280</v>
      </c>
      <c r="B99" s="1" t="s">
        <v>281</v>
      </c>
      <c r="C99" s="1" t="s">
        <v>470</v>
      </c>
      <c r="D99" s="1">
        <v>84</v>
      </c>
      <c r="E99" s="1">
        <v>3</v>
      </c>
      <c r="F99" s="1" t="s">
        <v>289</v>
      </c>
      <c r="G99" s="1">
        <v>1.4368099999999999</v>
      </c>
      <c r="H99" s="1" t="s">
        <v>290</v>
      </c>
      <c r="I99" s="1" t="s">
        <v>291</v>
      </c>
      <c r="J99" s="1" t="s">
        <v>471</v>
      </c>
      <c r="K99" s="1" t="s">
        <v>290</v>
      </c>
      <c r="L99" s="1" t="s">
        <v>284</v>
      </c>
      <c r="M99" s="1" t="s">
        <v>284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 t="s">
        <v>280</v>
      </c>
      <c r="B100" s="1" t="s">
        <v>281</v>
      </c>
      <c r="C100" s="1" t="s">
        <v>472</v>
      </c>
      <c r="D100" s="1">
        <v>85</v>
      </c>
      <c r="E100" s="1">
        <v>3</v>
      </c>
      <c r="F100" s="1" t="s">
        <v>289</v>
      </c>
      <c r="G100" s="1">
        <v>1.3425800000000001</v>
      </c>
      <c r="H100" s="1" t="s">
        <v>290</v>
      </c>
      <c r="I100" s="1" t="s">
        <v>291</v>
      </c>
      <c r="J100" s="1" t="s">
        <v>473</v>
      </c>
      <c r="K100" s="1" t="s">
        <v>290</v>
      </c>
      <c r="L100" s="1" t="s">
        <v>284</v>
      </c>
      <c r="M100" s="1" t="s">
        <v>284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 t="s">
        <v>280</v>
      </c>
      <c r="B101" s="1" t="s">
        <v>281</v>
      </c>
      <c r="C101" s="1" t="s">
        <v>474</v>
      </c>
      <c r="D101" s="1">
        <v>86</v>
      </c>
      <c r="E101" s="1">
        <v>3</v>
      </c>
      <c r="F101" s="1" t="s">
        <v>289</v>
      </c>
      <c r="G101" s="1">
        <v>1.2844100000000001</v>
      </c>
      <c r="H101" s="1" t="s">
        <v>290</v>
      </c>
      <c r="I101" s="1" t="s">
        <v>291</v>
      </c>
      <c r="J101" s="1" t="s">
        <v>475</v>
      </c>
      <c r="K101" s="1" t="s">
        <v>290</v>
      </c>
      <c r="L101" s="1" t="s">
        <v>284</v>
      </c>
      <c r="M101" s="1" t="s">
        <v>284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 t="s">
        <v>280</v>
      </c>
      <c r="B102" s="1" t="s">
        <v>281</v>
      </c>
      <c r="C102" s="1" t="s">
        <v>476</v>
      </c>
      <c r="D102" s="1">
        <v>87</v>
      </c>
      <c r="E102" s="1">
        <v>3</v>
      </c>
      <c r="F102" s="1" t="s">
        <v>289</v>
      </c>
      <c r="G102" s="1">
        <v>1.59928</v>
      </c>
      <c r="H102" s="1" t="s">
        <v>290</v>
      </c>
      <c r="I102" s="1" t="s">
        <v>291</v>
      </c>
      <c r="J102" s="1" t="s">
        <v>477</v>
      </c>
      <c r="K102" s="1" t="s">
        <v>290</v>
      </c>
      <c r="L102" s="1" t="s">
        <v>284</v>
      </c>
      <c r="M102" s="1" t="s">
        <v>284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 t="s">
        <v>280</v>
      </c>
      <c r="B103" s="1" t="s">
        <v>281</v>
      </c>
      <c r="C103" s="1" t="s">
        <v>478</v>
      </c>
      <c r="D103" s="1">
        <v>88</v>
      </c>
      <c r="E103" s="1">
        <v>3</v>
      </c>
      <c r="F103" s="1" t="s">
        <v>289</v>
      </c>
      <c r="G103" s="1">
        <v>1.5375099999999999</v>
      </c>
      <c r="H103" s="1" t="s">
        <v>290</v>
      </c>
      <c r="I103" s="1" t="s">
        <v>291</v>
      </c>
      <c r="J103" s="1" t="s">
        <v>479</v>
      </c>
      <c r="K103" s="1" t="s">
        <v>290</v>
      </c>
      <c r="L103" s="1" t="s">
        <v>284</v>
      </c>
      <c r="M103" s="1" t="s">
        <v>284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 t="s">
        <v>280</v>
      </c>
      <c r="B104" s="1" t="s">
        <v>281</v>
      </c>
      <c r="C104" s="1" t="s">
        <v>480</v>
      </c>
      <c r="D104" s="1">
        <v>89</v>
      </c>
      <c r="E104" s="1">
        <v>3</v>
      </c>
      <c r="F104" s="1" t="s">
        <v>289</v>
      </c>
      <c r="G104" s="1">
        <v>1.4897899999999999</v>
      </c>
      <c r="H104" s="1" t="s">
        <v>290</v>
      </c>
      <c r="I104" s="1" t="s">
        <v>291</v>
      </c>
      <c r="J104" s="1" t="s">
        <v>481</v>
      </c>
      <c r="K104" s="1" t="s">
        <v>290</v>
      </c>
      <c r="L104" s="1" t="s">
        <v>284</v>
      </c>
      <c r="M104" s="1" t="s">
        <v>284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 t="s">
        <v>280</v>
      </c>
      <c r="B105" s="1" t="s">
        <v>281</v>
      </c>
      <c r="C105" s="1" t="s">
        <v>482</v>
      </c>
      <c r="D105" s="1">
        <v>90</v>
      </c>
      <c r="E105" s="1">
        <v>3</v>
      </c>
      <c r="F105" s="1" t="s">
        <v>289</v>
      </c>
      <c r="G105" s="1">
        <v>1.4174899999999999</v>
      </c>
      <c r="H105" s="1" t="s">
        <v>290</v>
      </c>
      <c r="I105" s="1" t="s">
        <v>291</v>
      </c>
      <c r="J105" s="1" t="s">
        <v>483</v>
      </c>
      <c r="K105" s="1" t="s">
        <v>290</v>
      </c>
      <c r="L105" s="1" t="s">
        <v>284</v>
      </c>
      <c r="M105" s="1" t="s">
        <v>284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 t="s">
        <v>280</v>
      </c>
      <c r="B106" s="1" t="s">
        <v>281</v>
      </c>
      <c r="C106" s="1" t="s">
        <v>484</v>
      </c>
      <c r="D106" s="1">
        <v>91</v>
      </c>
      <c r="E106" s="1">
        <v>3</v>
      </c>
      <c r="F106" s="1" t="s">
        <v>289</v>
      </c>
      <c r="G106" s="1">
        <v>1.36765</v>
      </c>
      <c r="H106" s="1" t="s">
        <v>290</v>
      </c>
      <c r="I106" s="1" t="s">
        <v>291</v>
      </c>
      <c r="J106" s="1" t="s">
        <v>485</v>
      </c>
      <c r="K106" s="1" t="s">
        <v>290</v>
      </c>
      <c r="L106" s="1" t="s">
        <v>284</v>
      </c>
      <c r="M106" s="1" t="s">
        <v>284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 t="s">
        <v>280</v>
      </c>
      <c r="B107" s="1" t="s">
        <v>281</v>
      </c>
      <c r="C107" s="1" t="s">
        <v>486</v>
      </c>
      <c r="D107" s="1">
        <v>92</v>
      </c>
      <c r="E107" s="1">
        <v>3</v>
      </c>
      <c r="F107" s="1" t="s">
        <v>289</v>
      </c>
      <c r="G107" s="1">
        <v>1.30772</v>
      </c>
      <c r="H107" s="1" t="s">
        <v>290</v>
      </c>
      <c r="I107" s="1" t="s">
        <v>291</v>
      </c>
      <c r="J107" s="1" t="s">
        <v>487</v>
      </c>
      <c r="K107" s="1" t="s">
        <v>290</v>
      </c>
      <c r="L107" s="1" t="s">
        <v>284</v>
      </c>
      <c r="M107" s="1" t="s">
        <v>284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 t="s">
        <v>280</v>
      </c>
      <c r="B108" s="1" t="s">
        <v>281</v>
      </c>
      <c r="C108" s="1" t="s">
        <v>488</v>
      </c>
      <c r="D108" s="1">
        <v>93</v>
      </c>
      <c r="E108" s="1">
        <v>3</v>
      </c>
      <c r="F108" s="1" t="s">
        <v>289</v>
      </c>
      <c r="G108" s="1">
        <v>1.4962</v>
      </c>
      <c r="H108" s="1" t="s">
        <v>290</v>
      </c>
      <c r="I108" s="1" t="s">
        <v>291</v>
      </c>
      <c r="J108" s="1" t="s">
        <v>489</v>
      </c>
      <c r="K108" s="1" t="s">
        <v>290</v>
      </c>
      <c r="L108" s="1" t="s">
        <v>284</v>
      </c>
      <c r="M108" s="1" t="s">
        <v>284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 t="s">
        <v>280</v>
      </c>
      <c r="B109" s="1" t="s">
        <v>281</v>
      </c>
      <c r="C109" s="1" t="s">
        <v>490</v>
      </c>
      <c r="D109" s="1">
        <v>94</v>
      </c>
      <c r="E109" s="1">
        <v>3</v>
      </c>
      <c r="F109" s="1" t="s">
        <v>289</v>
      </c>
      <c r="G109" s="1">
        <v>1.3651</v>
      </c>
      <c r="H109" s="1" t="s">
        <v>290</v>
      </c>
      <c r="I109" s="1" t="s">
        <v>291</v>
      </c>
      <c r="J109" s="1" t="s">
        <v>491</v>
      </c>
      <c r="K109" s="1" t="s">
        <v>290</v>
      </c>
      <c r="L109" s="1" t="s">
        <v>284</v>
      </c>
      <c r="M109" s="1" t="s">
        <v>284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 t="s">
        <v>280</v>
      </c>
      <c r="B110" s="1" t="s">
        <v>281</v>
      </c>
      <c r="C110" s="1" t="s">
        <v>492</v>
      </c>
      <c r="D110" s="1">
        <v>95</v>
      </c>
      <c r="E110" s="1">
        <v>3</v>
      </c>
      <c r="F110" s="1" t="s">
        <v>289</v>
      </c>
      <c r="G110" s="1">
        <v>1.2616799999999999</v>
      </c>
      <c r="H110" s="1" t="s">
        <v>290</v>
      </c>
      <c r="I110" s="1" t="s">
        <v>291</v>
      </c>
      <c r="J110" s="1" t="s">
        <v>493</v>
      </c>
      <c r="K110" s="1" t="s">
        <v>290</v>
      </c>
      <c r="L110" s="1" t="s">
        <v>284</v>
      </c>
      <c r="M110" s="1" t="s">
        <v>284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 t="s">
        <v>280</v>
      </c>
      <c r="B111" s="1" t="s">
        <v>281</v>
      </c>
      <c r="C111" s="1" t="s">
        <v>494</v>
      </c>
      <c r="D111" s="1">
        <v>96</v>
      </c>
      <c r="E111" s="1">
        <v>3</v>
      </c>
      <c r="F111" s="1" t="s">
        <v>289</v>
      </c>
      <c r="G111" s="1">
        <v>1.24647</v>
      </c>
      <c r="H111" s="1" t="s">
        <v>290</v>
      </c>
      <c r="I111" s="1" t="s">
        <v>291</v>
      </c>
      <c r="J111" s="1" t="s">
        <v>495</v>
      </c>
      <c r="K111" s="1" t="s">
        <v>290</v>
      </c>
      <c r="L111" s="1" t="s">
        <v>284</v>
      </c>
      <c r="M111" s="1" t="s">
        <v>284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 t="s">
        <v>280</v>
      </c>
      <c r="B112" s="1" t="s">
        <v>281</v>
      </c>
      <c r="C112" s="1" t="s">
        <v>496</v>
      </c>
      <c r="D112" s="1">
        <v>97</v>
      </c>
      <c r="E112" s="1">
        <v>3</v>
      </c>
      <c r="F112" s="1" t="s">
        <v>289</v>
      </c>
      <c r="G112" s="1">
        <v>1.6323000000000001</v>
      </c>
      <c r="H112" s="1" t="s">
        <v>290</v>
      </c>
      <c r="I112" s="1" t="s">
        <v>291</v>
      </c>
      <c r="J112" s="1" t="s">
        <v>497</v>
      </c>
      <c r="K112" s="1" t="s">
        <v>290</v>
      </c>
      <c r="L112" s="1" t="s">
        <v>284</v>
      </c>
      <c r="M112" s="1" t="s">
        <v>284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 t="s">
        <v>280</v>
      </c>
      <c r="B113" s="1" t="s">
        <v>281</v>
      </c>
      <c r="C113" s="1" t="s">
        <v>498</v>
      </c>
      <c r="D113" s="1">
        <v>98</v>
      </c>
      <c r="E113" s="1">
        <v>3</v>
      </c>
      <c r="F113" s="1" t="s">
        <v>289</v>
      </c>
      <c r="G113" s="1">
        <v>1.56714</v>
      </c>
      <c r="H113" s="1" t="s">
        <v>290</v>
      </c>
      <c r="I113" s="1" t="s">
        <v>291</v>
      </c>
      <c r="J113" s="1" t="s">
        <v>499</v>
      </c>
      <c r="K113" s="1" t="s">
        <v>290</v>
      </c>
      <c r="L113" s="1" t="s">
        <v>284</v>
      </c>
      <c r="M113" s="1" t="s">
        <v>284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 t="s">
        <v>280</v>
      </c>
      <c r="B114" s="1" t="s">
        <v>281</v>
      </c>
      <c r="C114" s="1" t="s">
        <v>500</v>
      </c>
      <c r="D114" s="1">
        <v>99</v>
      </c>
      <c r="E114" s="1">
        <v>3</v>
      </c>
      <c r="F114" s="1" t="s">
        <v>289</v>
      </c>
      <c r="G114" s="1">
        <v>1.5021899999999999</v>
      </c>
      <c r="H114" s="1" t="s">
        <v>290</v>
      </c>
      <c r="I114" s="1" t="s">
        <v>291</v>
      </c>
      <c r="J114" s="1" t="s">
        <v>501</v>
      </c>
      <c r="K114" s="1" t="s">
        <v>290</v>
      </c>
      <c r="L114" s="1" t="s">
        <v>284</v>
      </c>
      <c r="M114" s="1" t="s">
        <v>284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 t="s">
        <v>280</v>
      </c>
      <c r="B115" s="1" t="s">
        <v>281</v>
      </c>
      <c r="C115" s="1" t="s">
        <v>502</v>
      </c>
      <c r="D115" s="1">
        <v>100</v>
      </c>
      <c r="E115" s="1">
        <v>3</v>
      </c>
      <c r="F115" s="1" t="s">
        <v>289</v>
      </c>
      <c r="G115" s="1">
        <v>1.44163</v>
      </c>
      <c r="H115" s="1" t="s">
        <v>290</v>
      </c>
      <c r="I115" s="1" t="s">
        <v>291</v>
      </c>
      <c r="J115" s="1" t="s">
        <v>503</v>
      </c>
      <c r="K115" s="1" t="s">
        <v>290</v>
      </c>
      <c r="L115" s="1" t="s">
        <v>284</v>
      </c>
      <c r="M115" s="1" t="s">
        <v>284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 t="s">
        <v>280</v>
      </c>
      <c r="B116" s="1" t="s">
        <v>281</v>
      </c>
      <c r="C116" s="1" t="s">
        <v>504</v>
      </c>
      <c r="D116" s="1">
        <v>101</v>
      </c>
      <c r="E116" s="1">
        <v>3</v>
      </c>
      <c r="F116" s="1" t="s">
        <v>289</v>
      </c>
      <c r="G116" s="1">
        <v>1.3850499999999999</v>
      </c>
      <c r="H116" s="1" t="s">
        <v>290</v>
      </c>
      <c r="I116" s="1" t="s">
        <v>291</v>
      </c>
      <c r="J116" s="1" t="s">
        <v>505</v>
      </c>
      <c r="K116" s="1" t="s">
        <v>290</v>
      </c>
      <c r="L116" s="1" t="s">
        <v>284</v>
      </c>
      <c r="M116" s="1" t="s">
        <v>284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 t="s">
        <v>280</v>
      </c>
      <c r="B117" s="1" t="s">
        <v>281</v>
      </c>
      <c r="C117" s="1" t="s">
        <v>506</v>
      </c>
      <c r="D117" s="1">
        <v>102</v>
      </c>
      <c r="E117" s="1">
        <v>3</v>
      </c>
      <c r="F117" s="1" t="s">
        <v>289</v>
      </c>
      <c r="G117" s="1">
        <v>1.3250200000000001</v>
      </c>
      <c r="H117" s="1" t="s">
        <v>290</v>
      </c>
      <c r="I117" s="1" t="s">
        <v>291</v>
      </c>
      <c r="J117" s="1" t="s">
        <v>507</v>
      </c>
      <c r="K117" s="1" t="s">
        <v>290</v>
      </c>
      <c r="L117" s="1" t="s">
        <v>284</v>
      </c>
      <c r="M117" s="1" t="s">
        <v>284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 t="s">
        <v>280</v>
      </c>
      <c r="B118" s="1" t="s">
        <v>281</v>
      </c>
      <c r="C118" s="1" t="s">
        <v>508</v>
      </c>
      <c r="D118" s="1">
        <v>103</v>
      </c>
      <c r="E118" s="1">
        <v>3</v>
      </c>
      <c r="F118" s="1" t="s">
        <v>289</v>
      </c>
      <c r="G118" s="1">
        <v>1.60823</v>
      </c>
      <c r="H118" s="1" t="s">
        <v>290</v>
      </c>
      <c r="I118" s="1" t="s">
        <v>291</v>
      </c>
      <c r="J118" s="1" t="s">
        <v>509</v>
      </c>
      <c r="K118" s="1" t="s">
        <v>290</v>
      </c>
      <c r="L118" s="1" t="s">
        <v>284</v>
      </c>
      <c r="M118" s="1" t="s">
        <v>284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 t="s">
        <v>280</v>
      </c>
      <c r="B119" s="1" t="s">
        <v>281</v>
      </c>
      <c r="C119" s="1" t="s">
        <v>510</v>
      </c>
      <c r="D119" s="1">
        <v>104</v>
      </c>
      <c r="E119" s="1">
        <v>3</v>
      </c>
      <c r="F119" s="1" t="s">
        <v>289</v>
      </c>
      <c r="G119" s="1">
        <v>1.5489200000000001</v>
      </c>
      <c r="H119" s="1" t="s">
        <v>290</v>
      </c>
      <c r="I119" s="1" t="s">
        <v>291</v>
      </c>
      <c r="J119" s="1" t="s">
        <v>511</v>
      </c>
      <c r="K119" s="1" t="s">
        <v>290</v>
      </c>
      <c r="L119" s="1" t="s">
        <v>284</v>
      </c>
      <c r="M119" s="1" t="s">
        <v>284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 t="s">
        <v>280</v>
      </c>
      <c r="B120" s="1" t="s">
        <v>281</v>
      </c>
      <c r="C120" s="1" t="s">
        <v>512</v>
      </c>
      <c r="D120" s="1">
        <v>105</v>
      </c>
      <c r="E120" s="1">
        <v>3</v>
      </c>
      <c r="F120" s="1" t="s">
        <v>289</v>
      </c>
      <c r="G120" s="1">
        <v>1.4870000000000001</v>
      </c>
      <c r="H120" s="1" t="s">
        <v>290</v>
      </c>
      <c r="I120" s="1" t="s">
        <v>291</v>
      </c>
      <c r="J120" s="1" t="s">
        <v>513</v>
      </c>
      <c r="K120" s="1" t="s">
        <v>290</v>
      </c>
      <c r="L120" s="1" t="s">
        <v>284</v>
      </c>
      <c r="M120" s="1" t="s">
        <v>284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 t="s">
        <v>280</v>
      </c>
      <c r="B121" s="1" t="s">
        <v>281</v>
      </c>
      <c r="C121" s="1" t="s">
        <v>514</v>
      </c>
      <c r="D121" s="1">
        <v>106</v>
      </c>
      <c r="E121" s="1">
        <v>3</v>
      </c>
      <c r="F121" s="1" t="s">
        <v>289</v>
      </c>
      <c r="G121" s="1">
        <v>1.09206</v>
      </c>
      <c r="H121" s="1" t="s">
        <v>290</v>
      </c>
      <c r="I121" s="1" t="s">
        <v>291</v>
      </c>
      <c r="J121" s="1" t="s">
        <v>515</v>
      </c>
      <c r="K121" s="1" t="s">
        <v>290</v>
      </c>
      <c r="L121" s="1" t="s">
        <v>284</v>
      </c>
      <c r="M121" s="1" t="s">
        <v>284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 t="s">
        <v>280</v>
      </c>
      <c r="B122" s="1" t="s">
        <v>281</v>
      </c>
      <c r="C122" s="1" t="s">
        <v>516</v>
      </c>
      <c r="D122" s="1" t="s">
        <v>302</v>
      </c>
      <c r="E122" s="1"/>
      <c r="F122" s="1" t="s">
        <v>284</v>
      </c>
      <c r="G122" s="1"/>
      <c r="H122" s="1"/>
      <c r="I122" s="1" t="s">
        <v>284</v>
      </c>
      <c r="J122" s="1"/>
      <c r="K122" s="1"/>
      <c r="L122" s="1" t="s">
        <v>284</v>
      </c>
      <c r="M122" s="1" t="s">
        <v>284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 t="s">
        <v>280</v>
      </c>
      <c r="B123" s="1" t="s">
        <v>281</v>
      </c>
      <c r="C123" s="1" t="s">
        <v>517</v>
      </c>
      <c r="D123" s="1">
        <v>107</v>
      </c>
      <c r="E123" s="1">
        <v>3</v>
      </c>
      <c r="F123" s="1" t="s">
        <v>289</v>
      </c>
      <c r="G123" s="1">
        <v>1.82599</v>
      </c>
      <c r="H123" s="1" t="s">
        <v>290</v>
      </c>
      <c r="I123" s="1" t="s">
        <v>291</v>
      </c>
      <c r="J123" s="1" t="s">
        <v>518</v>
      </c>
      <c r="K123" s="1" t="s">
        <v>290</v>
      </c>
      <c r="L123" s="1" t="s">
        <v>284</v>
      </c>
      <c r="M123" s="1" t="s">
        <v>284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 t="s">
        <v>280</v>
      </c>
      <c r="B124" s="1" t="s">
        <v>281</v>
      </c>
      <c r="C124" s="1" t="s">
        <v>519</v>
      </c>
      <c r="D124" s="1">
        <v>108</v>
      </c>
      <c r="E124" s="1">
        <v>3</v>
      </c>
      <c r="F124" s="1" t="s">
        <v>289</v>
      </c>
      <c r="G124" s="1">
        <v>1.6292199999999999</v>
      </c>
      <c r="H124" s="1" t="s">
        <v>290</v>
      </c>
      <c r="I124" s="1" t="s">
        <v>291</v>
      </c>
      <c r="J124" s="1" t="s">
        <v>520</v>
      </c>
      <c r="K124" s="1" t="s">
        <v>290</v>
      </c>
      <c r="L124" s="1" t="s">
        <v>284</v>
      </c>
      <c r="M124" s="1" t="s">
        <v>284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 t="s">
        <v>280</v>
      </c>
      <c r="B125" s="1" t="s">
        <v>281</v>
      </c>
      <c r="C125" s="1" t="s">
        <v>521</v>
      </c>
      <c r="D125" s="1">
        <v>109</v>
      </c>
      <c r="E125" s="1">
        <v>3</v>
      </c>
      <c r="F125" s="1" t="s">
        <v>289</v>
      </c>
      <c r="G125" s="1">
        <v>1.02613</v>
      </c>
      <c r="H125" s="1" t="s">
        <v>290</v>
      </c>
      <c r="I125" s="1" t="s">
        <v>291</v>
      </c>
      <c r="J125" s="1" t="s">
        <v>522</v>
      </c>
      <c r="K125" s="1" t="s">
        <v>290</v>
      </c>
      <c r="L125" s="1" t="s">
        <v>284</v>
      </c>
      <c r="M125" s="1" t="s">
        <v>284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 t="s">
        <v>280</v>
      </c>
      <c r="B126" s="1" t="s">
        <v>281</v>
      </c>
      <c r="C126" s="1" t="s">
        <v>523</v>
      </c>
      <c r="D126" s="1" t="s">
        <v>524</v>
      </c>
      <c r="E126" s="1"/>
      <c r="F126" s="1" t="s">
        <v>289</v>
      </c>
      <c r="G126" s="1">
        <v>1.5782099999999999</v>
      </c>
      <c r="H126" s="1" t="s">
        <v>290</v>
      </c>
      <c r="I126" s="1" t="s">
        <v>291</v>
      </c>
      <c r="J126" s="1" t="s">
        <v>525</v>
      </c>
      <c r="K126" s="1" t="s">
        <v>290</v>
      </c>
      <c r="L126" s="1" t="s">
        <v>526</v>
      </c>
      <c r="M126" s="1" t="s">
        <v>527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 t="s">
        <v>280</v>
      </c>
      <c r="B127" s="1" t="s">
        <v>281</v>
      </c>
      <c r="C127" s="1" t="s">
        <v>528</v>
      </c>
      <c r="D127" s="1" t="s">
        <v>529</v>
      </c>
      <c r="E127" s="1"/>
      <c r="F127" s="1" t="s">
        <v>289</v>
      </c>
      <c r="G127" s="1">
        <v>1.4273800000000001</v>
      </c>
      <c r="H127" s="1" t="s">
        <v>290</v>
      </c>
      <c r="I127" s="1" t="s">
        <v>291</v>
      </c>
      <c r="J127" s="1" t="s">
        <v>530</v>
      </c>
      <c r="K127" s="1" t="s">
        <v>290</v>
      </c>
      <c r="L127" s="1" t="s">
        <v>526</v>
      </c>
      <c r="M127" s="1" t="s">
        <v>531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 t="s">
        <v>280</v>
      </c>
      <c r="B128" s="1" t="s">
        <v>281</v>
      </c>
      <c r="C128" s="1" t="s">
        <v>532</v>
      </c>
      <c r="D128" s="1" t="s">
        <v>533</v>
      </c>
      <c r="E128" s="1"/>
      <c r="F128" s="1" t="s">
        <v>289</v>
      </c>
      <c r="G128" s="1">
        <v>1.5031300000000001</v>
      </c>
      <c r="H128" s="1" t="s">
        <v>290</v>
      </c>
      <c r="I128" s="1" t="s">
        <v>291</v>
      </c>
      <c r="J128" s="1" t="s">
        <v>534</v>
      </c>
      <c r="K128" s="1" t="s">
        <v>290</v>
      </c>
      <c r="L128" s="1" t="s">
        <v>526</v>
      </c>
      <c r="M128" s="1" t="s">
        <v>531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 t="s">
        <v>280</v>
      </c>
      <c r="B129" s="1" t="s">
        <v>281</v>
      </c>
      <c r="C129" s="1" t="s">
        <v>535</v>
      </c>
      <c r="D129" s="1" t="s">
        <v>536</v>
      </c>
      <c r="E129" s="1"/>
      <c r="F129" s="1" t="s">
        <v>289</v>
      </c>
      <c r="G129" s="1">
        <v>1.6513199999999999</v>
      </c>
      <c r="H129" s="1" t="s">
        <v>290</v>
      </c>
      <c r="I129" s="1" t="s">
        <v>291</v>
      </c>
      <c r="J129" s="1" t="s">
        <v>537</v>
      </c>
      <c r="K129" s="1" t="s">
        <v>290</v>
      </c>
      <c r="L129" s="1" t="s">
        <v>526</v>
      </c>
      <c r="M129" s="1" t="s">
        <v>531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 t="s">
        <v>280</v>
      </c>
      <c r="B130" s="1" t="s">
        <v>281</v>
      </c>
      <c r="C130" s="1" t="s">
        <v>538</v>
      </c>
      <c r="D130" s="1" t="s">
        <v>539</v>
      </c>
      <c r="E130" s="1"/>
      <c r="F130" s="1" t="s">
        <v>540</v>
      </c>
      <c r="G130" s="1">
        <v>-17.899999999999999</v>
      </c>
      <c r="H130" s="1" t="s">
        <v>541</v>
      </c>
      <c r="I130" s="1" t="s">
        <v>542</v>
      </c>
      <c r="J130" s="1"/>
      <c r="K130" s="1"/>
      <c r="L130" s="1" t="s">
        <v>284</v>
      </c>
      <c r="M130" s="1" t="s">
        <v>284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 t="s">
        <v>280</v>
      </c>
      <c r="B131" s="1" t="s">
        <v>281</v>
      </c>
      <c r="C131" s="1" t="s">
        <v>543</v>
      </c>
      <c r="D131" s="51">
        <v>45372.104212962964</v>
      </c>
      <c r="E131" s="1"/>
      <c r="F131" s="1" t="s">
        <v>284</v>
      </c>
      <c r="G131" s="1"/>
      <c r="H131" s="1"/>
      <c r="I131" s="1" t="s">
        <v>284</v>
      </c>
      <c r="J131" s="1"/>
      <c r="K131" s="1"/>
      <c r="L131" s="1" t="s">
        <v>284</v>
      </c>
      <c r="M131" s="1" t="s">
        <v>284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 t="s">
        <v>280</v>
      </c>
      <c r="B132" s="1" t="s">
        <v>281</v>
      </c>
      <c r="C132" s="1" t="s">
        <v>544</v>
      </c>
      <c r="D132" s="1" t="s">
        <v>545</v>
      </c>
      <c r="E132" s="1"/>
      <c r="F132" s="1" t="s">
        <v>284</v>
      </c>
      <c r="G132" s="1"/>
      <c r="H132" s="1"/>
      <c r="I132" s="1" t="s">
        <v>284</v>
      </c>
      <c r="J132" s="1"/>
      <c r="K132" s="1"/>
      <c r="L132" s="1" t="s">
        <v>284</v>
      </c>
      <c r="M132" s="1" t="s">
        <v>284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 t="s">
        <v>280</v>
      </c>
      <c r="B133" s="1" t="s">
        <v>281</v>
      </c>
      <c r="C133" s="1" t="s">
        <v>546</v>
      </c>
      <c r="D133" s="1">
        <v>110</v>
      </c>
      <c r="E133" s="1">
        <v>3</v>
      </c>
      <c r="F133" s="1" t="s">
        <v>289</v>
      </c>
      <c r="G133" s="1">
        <v>1.1486099999999999</v>
      </c>
      <c r="H133" s="1" t="s">
        <v>290</v>
      </c>
      <c r="I133" s="1" t="s">
        <v>291</v>
      </c>
      <c r="J133" s="1" t="s">
        <v>547</v>
      </c>
      <c r="K133" s="1" t="s">
        <v>290</v>
      </c>
      <c r="L133" s="1" t="s">
        <v>284</v>
      </c>
      <c r="M133" s="1" t="s">
        <v>284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 t="s">
        <v>280</v>
      </c>
      <c r="B134" s="1" t="s">
        <v>281</v>
      </c>
      <c r="C134" s="1" t="s">
        <v>548</v>
      </c>
      <c r="D134" s="1">
        <v>111</v>
      </c>
      <c r="E134" s="1">
        <v>3</v>
      </c>
      <c r="F134" s="1" t="s">
        <v>289</v>
      </c>
      <c r="G134" s="1">
        <v>1.2588900000000001</v>
      </c>
      <c r="H134" s="1" t="s">
        <v>290</v>
      </c>
      <c r="I134" s="1" t="s">
        <v>291</v>
      </c>
      <c r="J134" s="1" t="s">
        <v>549</v>
      </c>
      <c r="K134" s="1" t="s">
        <v>290</v>
      </c>
      <c r="L134" s="1" t="s">
        <v>284</v>
      </c>
      <c r="M134" s="1" t="s">
        <v>284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 t="s">
        <v>280</v>
      </c>
      <c r="B135" s="1" t="s">
        <v>281</v>
      </c>
      <c r="C135" s="1" t="s">
        <v>550</v>
      </c>
      <c r="D135" s="1">
        <v>112</v>
      </c>
      <c r="E135" s="1">
        <v>3</v>
      </c>
      <c r="F135" s="1" t="s">
        <v>289</v>
      </c>
      <c r="G135" s="1">
        <v>1.31548</v>
      </c>
      <c r="H135" s="1" t="s">
        <v>290</v>
      </c>
      <c r="I135" s="1" t="s">
        <v>291</v>
      </c>
      <c r="J135" s="1" t="s">
        <v>551</v>
      </c>
      <c r="K135" s="1" t="s">
        <v>290</v>
      </c>
      <c r="L135" s="1" t="s">
        <v>284</v>
      </c>
      <c r="M135" s="1" t="s">
        <v>284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 t="s">
        <v>280</v>
      </c>
      <c r="B136" s="1" t="s">
        <v>281</v>
      </c>
      <c r="C136" s="1" t="s">
        <v>552</v>
      </c>
      <c r="D136" s="1">
        <v>113</v>
      </c>
      <c r="E136" s="1">
        <v>3</v>
      </c>
      <c r="F136" s="1" t="s">
        <v>289</v>
      </c>
      <c r="G136" s="1">
        <v>1.4403300000000001</v>
      </c>
      <c r="H136" s="1" t="s">
        <v>290</v>
      </c>
      <c r="I136" s="1" t="s">
        <v>291</v>
      </c>
      <c r="J136" s="1" t="s">
        <v>553</v>
      </c>
      <c r="K136" s="1" t="s">
        <v>290</v>
      </c>
      <c r="L136" s="1" t="s">
        <v>284</v>
      </c>
      <c r="M136" s="1" t="s">
        <v>284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 t="s">
        <v>280</v>
      </c>
      <c r="B137" s="1" t="s">
        <v>281</v>
      </c>
      <c r="C137" s="1" t="s">
        <v>554</v>
      </c>
      <c r="D137" s="1">
        <v>114</v>
      </c>
      <c r="E137" s="1">
        <v>3</v>
      </c>
      <c r="F137" s="1" t="s">
        <v>289</v>
      </c>
      <c r="G137" s="1">
        <v>1.29393</v>
      </c>
      <c r="H137" s="1" t="s">
        <v>290</v>
      </c>
      <c r="I137" s="1" t="s">
        <v>291</v>
      </c>
      <c r="J137" s="1" t="s">
        <v>555</v>
      </c>
      <c r="K137" s="1" t="s">
        <v>290</v>
      </c>
      <c r="L137" s="1" t="s">
        <v>284</v>
      </c>
      <c r="M137" s="1" t="s">
        <v>284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 t="s">
        <v>280</v>
      </c>
      <c r="B138" s="1" t="s">
        <v>281</v>
      </c>
      <c r="C138" s="1" t="s">
        <v>556</v>
      </c>
      <c r="D138" s="1">
        <v>115</v>
      </c>
      <c r="E138" s="1">
        <v>3</v>
      </c>
      <c r="F138" s="1" t="s">
        <v>289</v>
      </c>
      <c r="G138" s="1">
        <v>1.2906500000000001</v>
      </c>
      <c r="H138" s="1" t="s">
        <v>290</v>
      </c>
      <c r="I138" s="1" t="s">
        <v>291</v>
      </c>
      <c r="J138" s="1" t="s">
        <v>557</v>
      </c>
      <c r="K138" s="1" t="s">
        <v>290</v>
      </c>
      <c r="L138" s="1" t="s">
        <v>284</v>
      </c>
      <c r="M138" s="1" t="s">
        <v>284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 t="s">
        <v>280</v>
      </c>
      <c r="B139" s="1" t="s">
        <v>281</v>
      </c>
      <c r="C139" s="1" t="s">
        <v>558</v>
      </c>
      <c r="D139" s="1">
        <v>116</v>
      </c>
      <c r="E139" s="1">
        <v>3</v>
      </c>
      <c r="F139" s="1" t="s">
        <v>289</v>
      </c>
      <c r="G139" s="1">
        <v>1.3448199999999999</v>
      </c>
      <c r="H139" s="1" t="s">
        <v>290</v>
      </c>
      <c r="I139" s="1" t="s">
        <v>291</v>
      </c>
      <c r="J139" s="1" t="s">
        <v>559</v>
      </c>
      <c r="K139" s="1" t="s">
        <v>290</v>
      </c>
      <c r="L139" s="1" t="s">
        <v>284</v>
      </c>
      <c r="M139" s="1" t="s">
        <v>284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 t="s">
        <v>280</v>
      </c>
      <c r="B140" s="1" t="s">
        <v>281</v>
      </c>
      <c r="C140" s="1" t="s">
        <v>560</v>
      </c>
      <c r="D140" s="1">
        <v>117</v>
      </c>
      <c r="E140" s="1">
        <v>3</v>
      </c>
      <c r="F140" s="1" t="s">
        <v>289</v>
      </c>
      <c r="G140" s="1">
        <v>1.4037999999999999</v>
      </c>
      <c r="H140" s="1" t="s">
        <v>290</v>
      </c>
      <c r="I140" s="1" t="s">
        <v>291</v>
      </c>
      <c r="J140" s="1" t="s">
        <v>561</v>
      </c>
      <c r="K140" s="1" t="s">
        <v>290</v>
      </c>
      <c r="L140" s="1" t="s">
        <v>284</v>
      </c>
      <c r="M140" s="1" t="s">
        <v>284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 t="s">
        <v>280</v>
      </c>
      <c r="B141" s="1" t="s">
        <v>281</v>
      </c>
      <c r="C141" s="1" t="s">
        <v>562</v>
      </c>
      <c r="D141" s="1">
        <v>118</v>
      </c>
      <c r="E141" s="1">
        <v>3</v>
      </c>
      <c r="F141" s="1" t="s">
        <v>289</v>
      </c>
      <c r="G141" s="1">
        <v>1.46339</v>
      </c>
      <c r="H141" s="1" t="s">
        <v>290</v>
      </c>
      <c r="I141" s="1" t="s">
        <v>291</v>
      </c>
      <c r="J141" s="1" t="s">
        <v>563</v>
      </c>
      <c r="K141" s="1" t="s">
        <v>290</v>
      </c>
      <c r="L141" s="1" t="s">
        <v>284</v>
      </c>
      <c r="M141" s="1" t="s">
        <v>284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 t="s">
        <v>280</v>
      </c>
      <c r="B142" s="1" t="s">
        <v>281</v>
      </c>
      <c r="C142" s="1" t="s">
        <v>564</v>
      </c>
      <c r="D142" s="1">
        <v>119</v>
      </c>
      <c r="E142" s="1">
        <v>3</v>
      </c>
      <c r="F142" s="1" t="s">
        <v>289</v>
      </c>
      <c r="G142" s="1">
        <v>1.23421</v>
      </c>
      <c r="H142" s="1" t="s">
        <v>290</v>
      </c>
      <c r="I142" s="1" t="s">
        <v>291</v>
      </c>
      <c r="J142" s="1" t="s">
        <v>565</v>
      </c>
      <c r="K142" s="1" t="s">
        <v>290</v>
      </c>
      <c r="L142" s="1" t="s">
        <v>284</v>
      </c>
      <c r="M142" s="1" t="s">
        <v>284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 t="s">
        <v>280</v>
      </c>
      <c r="B143" s="1" t="s">
        <v>281</v>
      </c>
      <c r="C143" s="1" t="s">
        <v>566</v>
      </c>
      <c r="D143" s="1">
        <v>120</v>
      </c>
      <c r="E143" s="1">
        <v>3</v>
      </c>
      <c r="F143" s="1" t="s">
        <v>289</v>
      </c>
      <c r="G143" s="1">
        <v>1.2953699999999999</v>
      </c>
      <c r="H143" s="1" t="s">
        <v>290</v>
      </c>
      <c r="I143" s="1" t="s">
        <v>291</v>
      </c>
      <c r="J143" s="1" t="s">
        <v>567</v>
      </c>
      <c r="K143" s="1" t="s">
        <v>290</v>
      </c>
      <c r="L143" s="1" t="s">
        <v>284</v>
      </c>
      <c r="M143" s="1" t="s">
        <v>284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 t="s">
        <v>280</v>
      </c>
      <c r="B144" s="1" t="s">
        <v>281</v>
      </c>
      <c r="C144" s="1" t="s">
        <v>568</v>
      </c>
      <c r="D144" s="1">
        <v>121</v>
      </c>
      <c r="E144" s="1">
        <v>3</v>
      </c>
      <c r="F144" s="1" t="s">
        <v>289</v>
      </c>
      <c r="G144" s="1">
        <v>1.3569599999999999</v>
      </c>
      <c r="H144" s="1" t="s">
        <v>290</v>
      </c>
      <c r="I144" s="1" t="s">
        <v>291</v>
      </c>
      <c r="J144" s="1" t="s">
        <v>569</v>
      </c>
      <c r="K144" s="1" t="s">
        <v>290</v>
      </c>
      <c r="L144" s="1" t="s">
        <v>284</v>
      </c>
      <c r="M144" s="1" t="s">
        <v>284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 t="s">
        <v>280</v>
      </c>
      <c r="B145" s="1" t="s">
        <v>281</v>
      </c>
      <c r="C145" s="1" t="s">
        <v>570</v>
      </c>
      <c r="D145" s="1">
        <v>122</v>
      </c>
      <c r="E145" s="1">
        <v>3</v>
      </c>
      <c r="F145" s="1" t="s">
        <v>289</v>
      </c>
      <c r="G145" s="1">
        <v>1.41839</v>
      </c>
      <c r="H145" s="1" t="s">
        <v>290</v>
      </c>
      <c r="I145" s="1" t="s">
        <v>291</v>
      </c>
      <c r="J145" s="1" t="s">
        <v>571</v>
      </c>
      <c r="K145" s="1" t="s">
        <v>290</v>
      </c>
      <c r="L145" s="1" t="s">
        <v>284</v>
      </c>
      <c r="M145" s="1" t="s">
        <v>284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 t="s">
        <v>280</v>
      </c>
      <c r="B146" s="1" t="s">
        <v>281</v>
      </c>
      <c r="C146" s="1" t="s">
        <v>572</v>
      </c>
      <c r="D146" s="1">
        <v>123</v>
      </c>
      <c r="E146" s="1">
        <v>3</v>
      </c>
      <c r="F146" s="1" t="s">
        <v>289</v>
      </c>
      <c r="G146" s="1">
        <v>1.47587</v>
      </c>
      <c r="H146" s="1" t="s">
        <v>290</v>
      </c>
      <c r="I146" s="1" t="s">
        <v>291</v>
      </c>
      <c r="J146" s="1" t="s">
        <v>573</v>
      </c>
      <c r="K146" s="1" t="s">
        <v>290</v>
      </c>
      <c r="L146" s="1" t="s">
        <v>284</v>
      </c>
      <c r="M146" s="1" t="s">
        <v>284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 t="s">
        <v>280</v>
      </c>
      <c r="B147" s="1" t="s">
        <v>281</v>
      </c>
      <c r="C147" s="1" t="s">
        <v>574</v>
      </c>
      <c r="D147" s="1">
        <v>124</v>
      </c>
      <c r="E147" s="1">
        <v>3</v>
      </c>
      <c r="F147" s="1" t="s">
        <v>289</v>
      </c>
      <c r="G147" s="1">
        <v>1.5338799999999999</v>
      </c>
      <c r="H147" s="1" t="s">
        <v>290</v>
      </c>
      <c r="I147" s="1" t="s">
        <v>291</v>
      </c>
      <c r="J147" s="1" t="s">
        <v>575</v>
      </c>
      <c r="K147" s="1" t="s">
        <v>290</v>
      </c>
      <c r="L147" s="1" t="s">
        <v>284</v>
      </c>
      <c r="M147" s="1" t="s">
        <v>284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 t="s">
        <v>280</v>
      </c>
      <c r="B148" s="1" t="s">
        <v>281</v>
      </c>
      <c r="C148" s="1" t="s">
        <v>576</v>
      </c>
      <c r="D148" s="1" t="s">
        <v>302</v>
      </c>
      <c r="E148" s="1"/>
      <c r="F148" s="1" t="s">
        <v>284</v>
      </c>
      <c r="G148" s="1"/>
      <c r="H148" s="1"/>
      <c r="I148" s="1" t="s">
        <v>284</v>
      </c>
      <c r="J148" s="1"/>
      <c r="K148" s="1"/>
      <c r="L148" s="1" t="s">
        <v>284</v>
      </c>
      <c r="M148" s="1" t="s">
        <v>284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 t="s">
        <v>280</v>
      </c>
      <c r="B149" s="1" t="s">
        <v>281</v>
      </c>
      <c r="C149" s="1" t="s">
        <v>577</v>
      </c>
      <c r="D149" s="1">
        <v>125</v>
      </c>
      <c r="E149" s="1">
        <v>3</v>
      </c>
      <c r="F149" s="1" t="s">
        <v>289</v>
      </c>
      <c r="G149" s="1">
        <v>1.2845800000000001</v>
      </c>
      <c r="H149" s="1" t="s">
        <v>290</v>
      </c>
      <c r="I149" s="1" t="s">
        <v>291</v>
      </c>
      <c r="J149" s="1" t="s">
        <v>578</v>
      </c>
      <c r="K149" s="1" t="s">
        <v>290</v>
      </c>
      <c r="L149" s="1" t="s">
        <v>284</v>
      </c>
      <c r="M149" s="1" t="s">
        <v>284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 t="s">
        <v>280</v>
      </c>
      <c r="B150" s="1" t="s">
        <v>281</v>
      </c>
      <c r="C150" s="1" t="s">
        <v>579</v>
      </c>
      <c r="D150" s="1">
        <v>126</v>
      </c>
      <c r="E150" s="1">
        <v>3</v>
      </c>
      <c r="F150" s="1" t="s">
        <v>289</v>
      </c>
      <c r="G150" s="1">
        <v>1.3451</v>
      </c>
      <c r="H150" s="1" t="s">
        <v>290</v>
      </c>
      <c r="I150" s="1" t="s">
        <v>291</v>
      </c>
      <c r="J150" s="1" t="s">
        <v>580</v>
      </c>
      <c r="K150" s="1" t="s">
        <v>290</v>
      </c>
      <c r="L150" s="1" t="s">
        <v>284</v>
      </c>
      <c r="M150" s="1" t="s">
        <v>284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 t="s">
        <v>280</v>
      </c>
      <c r="B151" s="1" t="s">
        <v>281</v>
      </c>
      <c r="C151" s="1" t="s">
        <v>581</v>
      </c>
      <c r="D151" s="1">
        <v>127</v>
      </c>
      <c r="E151" s="1">
        <v>3</v>
      </c>
      <c r="F151" s="1" t="s">
        <v>289</v>
      </c>
      <c r="G151" s="1">
        <v>1.4036999999999999</v>
      </c>
      <c r="H151" s="1" t="s">
        <v>290</v>
      </c>
      <c r="I151" s="1" t="s">
        <v>291</v>
      </c>
      <c r="J151" s="1" t="s">
        <v>582</v>
      </c>
      <c r="K151" s="1" t="s">
        <v>290</v>
      </c>
      <c r="L151" s="1" t="s">
        <v>284</v>
      </c>
      <c r="M151" s="1" t="s">
        <v>284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 t="s">
        <v>280</v>
      </c>
      <c r="B152" s="1" t="s">
        <v>281</v>
      </c>
      <c r="C152" s="1" t="s">
        <v>583</v>
      </c>
      <c r="D152" s="1">
        <v>128</v>
      </c>
      <c r="E152" s="1">
        <v>3</v>
      </c>
      <c r="F152" s="1" t="s">
        <v>289</v>
      </c>
      <c r="G152" s="1">
        <v>1.46404</v>
      </c>
      <c r="H152" s="1" t="s">
        <v>290</v>
      </c>
      <c r="I152" s="1" t="s">
        <v>291</v>
      </c>
      <c r="J152" s="1" t="s">
        <v>584</v>
      </c>
      <c r="K152" s="1" t="s">
        <v>290</v>
      </c>
      <c r="L152" s="1" t="s">
        <v>284</v>
      </c>
      <c r="M152" s="1" t="s">
        <v>284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 t="s">
        <v>280</v>
      </c>
      <c r="B153" s="1" t="s">
        <v>281</v>
      </c>
      <c r="C153" s="1" t="s">
        <v>585</v>
      </c>
      <c r="D153" s="1">
        <v>55</v>
      </c>
      <c r="E153" s="1">
        <v>3</v>
      </c>
      <c r="F153" s="1" t="s">
        <v>289</v>
      </c>
      <c r="G153" s="1">
        <v>1.5515300000000001</v>
      </c>
      <c r="H153" s="1" t="s">
        <v>290</v>
      </c>
      <c r="I153" s="1" t="s">
        <v>291</v>
      </c>
      <c r="J153" s="1" t="s">
        <v>586</v>
      </c>
      <c r="K153" s="1" t="s">
        <v>290</v>
      </c>
      <c r="L153" s="1" t="s">
        <v>284</v>
      </c>
      <c r="M153" s="1" t="s">
        <v>284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 t="s">
        <v>280</v>
      </c>
      <c r="B154" s="1" t="s">
        <v>281</v>
      </c>
      <c r="C154" s="1" t="s">
        <v>587</v>
      </c>
      <c r="D154" s="1">
        <v>56</v>
      </c>
      <c r="E154" s="1">
        <v>1</v>
      </c>
      <c r="F154" s="1" t="s">
        <v>289</v>
      </c>
      <c r="G154" s="1">
        <v>1.4885299999999999</v>
      </c>
      <c r="H154" s="1" t="s">
        <v>290</v>
      </c>
      <c r="I154" s="1" t="s">
        <v>291</v>
      </c>
      <c r="J154" s="1" t="s">
        <v>588</v>
      </c>
      <c r="K154" s="1" t="s">
        <v>290</v>
      </c>
      <c r="L154" s="1" t="s">
        <v>284</v>
      </c>
      <c r="M154" s="1" t="s">
        <v>284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 t="s">
        <v>280</v>
      </c>
      <c r="B155" s="1" t="s">
        <v>281</v>
      </c>
      <c r="C155" s="1" t="s">
        <v>589</v>
      </c>
      <c r="D155" s="1">
        <v>131</v>
      </c>
      <c r="E155" s="1">
        <v>3</v>
      </c>
      <c r="F155" s="1" t="s">
        <v>289</v>
      </c>
      <c r="G155" s="1">
        <v>1.42879</v>
      </c>
      <c r="H155" s="1" t="s">
        <v>290</v>
      </c>
      <c r="I155" s="1" t="s">
        <v>291</v>
      </c>
      <c r="J155" s="1" t="s">
        <v>590</v>
      </c>
      <c r="K155" s="1" t="s">
        <v>290</v>
      </c>
      <c r="L155" s="1" t="s">
        <v>284</v>
      </c>
      <c r="M155" s="1" t="s">
        <v>284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 t="s">
        <v>280</v>
      </c>
      <c r="B156" s="1" t="s">
        <v>281</v>
      </c>
      <c r="C156" s="1" t="s">
        <v>591</v>
      </c>
      <c r="D156" s="1">
        <v>132</v>
      </c>
      <c r="E156" s="1">
        <v>3</v>
      </c>
      <c r="F156" s="1" t="s">
        <v>289</v>
      </c>
      <c r="G156" s="1">
        <v>1.3684499999999999</v>
      </c>
      <c r="H156" s="1" t="s">
        <v>290</v>
      </c>
      <c r="I156" s="1" t="s">
        <v>291</v>
      </c>
      <c r="J156" s="1" t="s">
        <v>592</v>
      </c>
      <c r="K156" s="1" t="s">
        <v>290</v>
      </c>
      <c r="L156" s="1" t="s">
        <v>284</v>
      </c>
      <c r="M156" s="1" t="s">
        <v>284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 t="s">
        <v>280</v>
      </c>
      <c r="B157" s="1" t="s">
        <v>281</v>
      </c>
      <c r="C157" s="1" t="s">
        <v>593</v>
      </c>
      <c r="D157" s="1" t="s">
        <v>302</v>
      </c>
      <c r="E157" s="1"/>
      <c r="F157" s="1" t="s">
        <v>284</v>
      </c>
      <c r="G157" s="1"/>
      <c r="H157" s="1"/>
      <c r="I157" s="1" t="s">
        <v>284</v>
      </c>
      <c r="J157" s="1"/>
      <c r="K157" s="1"/>
      <c r="L157" s="1" t="s">
        <v>284</v>
      </c>
      <c r="M157" s="1" t="s">
        <v>284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 t="s">
        <v>280</v>
      </c>
      <c r="B158" s="1" t="s">
        <v>281</v>
      </c>
      <c r="C158" s="1" t="s">
        <v>594</v>
      </c>
      <c r="D158" s="1">
        <v>133</v>
      </c>
      <c r="E158" s="1">
        <v>3</v>
      </c>
      <c r="F158" s="1" t="s">
        <v>289</v>
      </c>
      <c r="G158" s="1">
        <v>1.3090299999999999</v>
      </c>
      <c r="H158" s="1" t="s">
        <v>290</v>
      </c>
      <c r="I158" s="1" t="s">
        <v>291</v>
      </c>
      <c r="J158" s="1" t="s">
        <v>595</v>
      </c>
      <c r="K158" s="1" t="s">
        <v>290</v>
      </c>
      <c r="L158" s="1" t="s">
        <v>284</v>
      </c>
      <c r="M158" s="1" t="s">
        <v>284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 t="s">
        <v>280</v>
      </c>
      <c r="B159" s="1" t="s">
        <v>281</v>
      </c>
      <c r="C159" s="1" t="s">
        <v>596</v>
      </c>
      <c r="D159" s="1">
        <v>134</v>
      </c>
      <c r="E159" s="1">
        <v>3</v>
      </c>
      <c r="F159" s="1" t="s">
        <v>289</v>
      </c>
      <c r="G159" s="1">
        <v>1.2493700000000001</v>
      </c>
      <c r="H159" s="1" t="s">
        <v>290</v>
      </c>
      <c r="I159" s="1" t="s">
        <v>291</v>
      </c>
      <c r="J159" s="1" t="s">
        <v>597</v>
      </c>
      <c r="K159" s="1" t="s">
        <v>290</v>
      </c>
      <c r="L159" s="1" t="s">
        <v>284</v>
      </c>
      <c r="M159" s="1" t="s">
        <v>284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 t="s">
        <v>280</v>
      </c>
      <c r="B160" s="1" t="s">
        <v>281</v>
      </c>
      <c r="C160" s="1" t="s">
        <v>598</v>
      </c>
      <c r="D160" s="1" t="s">
        <v>302</v>
      </c>
      <c r="E160" s="1"/>
      <c r="F160" s="1" t="s">
        <v>284</v>
      </c>
      <c r="G160" s="1"/>
      <c r="H160" s="1"/>
      <c r="I160" s="1" t="s">
        <v>284</v>
      </c>
      <c r="J160" s="1"/>
      <c r="K160" s="1"/>
      <c r="L160" s="1" t="s">
        <v>284</v>
      </c>
      <c r="M160" s="1" t="s">
        <v>284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 t="s">
        <v>280</v>
      </c>
      <c r="B161" s="1" t="s">
        <v>281</v>
      </c>
      <c r="C161" s="1" t="s">
        <v>599</v>
      </c>
      <c r="D161" s="1">
        <v>135</v>
      </c>
      <c r="E161" s="1">
        <v>3</v>
      </c>
      <c r="F161" s="1" t="s">
        <v>289</v>
      </c>
      <c r="G161" s="1">
        <v>1.35808</v>
      </c>
      <c r="H161" s="1" t="s">
        <v>290</v>
      </c>
      <c r="I161" s="1" t="s">
        <v>291</v>
      </c>
      <c r="J161" s="1" t="s">
        <v>600</v>
      </c>
      <c r="K161" s="1" t="s">
        <v>290</v>
      </c>
      <c r="L161" s="1" t="s">
        <v>284</v>
      </c>
      <c r="M161" s="1" t="s">
        <v>284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 t="s">
        <v>280</v>
      </c>
      <c r="B162" s="1" t="s">
        <v>281</v>
      </c>
      <c r="C162" s="1" t="s">
        <v>601</v>
      </c>
      <c r="D162" s="1">
        <v>136</v>
      </c>
      <c r="E162" s="1">
        <v>3</v>
      </c>
      <c r="F162" s="1" t="s">
        <v>289</v>
      </c>
      <c r="G162" s="1">
        <v>1.6577200000000001</v>
      </c>
      <c r="H162" s="1" t="s">
        <v>290</v>
      </c>
      <c r="I162" s="1" t="s">
        <v>291</v>
      </c>
      <c r="J162" s="1" t="s">
        <v>602</v>
      </c>
      <c r="K162" s="1" t="s">
        <v>290</v>
      </c>
      <c r="L162" s="1" t="s">
        <v>284</v>
      </c>
      <c r="M162" s="1" t="s">
        <v>284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 t="s">
        <v>280</v>
      </c>
      <c r="B163" s="1" t="s">
        <v>281</v>
      </c>
      <c r="C163" s="1" t="s">
        <v>603</v>
      </c>
      <c r="D163" s="1">
        <v>137</v>
      </c>
      <c r="E163" s="1">
        <v>3</v>
      </c>
      <c r="F163" s="1" t="s">
        <v>289</v>
      </c>
      <c r="G163" s="1">
        <v>1.5488</v>
      </c>
      <c r="H163" s="1" t="s">
        <v>290</v>
      </c>
      <c r="I163" s="1" t="s">
        <v>291</v>
      </c>
      <c r="J163" s="1" t="s">
        <v>604</v>
      </c>
      <c r="K163" s="1" t="s">
        <v>290</v>
      </c>
      <c r="L163" s="1" t="s">
        <v>284</v>
      </c>
      <c r="M163" s="1" t="s">
        <v>284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 t="s">
        <v>280</v>
      </c>
      <c r="B164" s="1" t="s">
        <v>281</v>
      </c>
      <c r="C164" s="1" t="s">
        <v>605</v>
      </c>
      <c r="D164" s="1">
        <v>138</v>
      </c>
      <c r="E164" s="1">
        <v>3</v>
      </c>
      <c r="F164" s="1" t="s">
        <v>289</v>
      </c>
      <c r="G164" s="1">
        <v>1.4912799999999999</v>
      </c>
      <c r="H164" s="1" t="s">
        <v>290</v>
      </c>
      <c r="I164" s="1" t="s">
        <v>291</v>
      </c>
      <c r="J164" s="1" t="s">
        <v>606</v>
      </c>
      <c r="K164" s="1" t="s">
        <v>290</v>
      </c>
      <c r="L164" s="1" t="s">
        <v>284</v>
      </c>
      <c r="M164" s="1" t="s">
        <v>284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 t="s">
        <v>280</v>
      </c>
      <c r="B165" s="1" t="s">
        <v>281</v>
      </c>
      <c r="C165" s="1" t="s">
        <v>607</v>
      </c>
      <c r="D165" s="1">
        <v>139</v>
      </c>
      <c r="E165" s="1">
        <v>3</v>
      </c>
      <c r="F165" s="1" t="s">
        <v>289</v>
      </c>
      <c r="G165" s="1">
        <v>1.4320999999999999</v>
      </c>
      <c r="H165" s="1" t="s">
        <v>290</v>
      </c>
      <c r="I165" s="1" t="s">
        <v>291</v>
      </c>
      <c r="J165" s="1" t="s">
        <v>608</v>
      </c>
      <c r="K165" s="1" t="s">
        <v>290</v>
      </c>
      <c r="L165" s="1" t="s">
        <v>284</v>
      </c>
      <c r="M165" s="1" t="s">
        <v>284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 t="s">
        <v>280</v>
      </c>
      <c r="B166" s="1" t="s">
        <v>281</v>
      </c>
      <c r="C166" s="1" t="s">
        <v>609</v>
      </c>
      <c r="D166" s="1" t="s">
        <v>302</v>
      </c>
      <c r="E166" s="1"/>
      <c r="F166" s="1" t="s">
        <v>284</v>
      </c>
      <c r="G166" s="1"/>
      <c r="H166" s="1"/>
      <c r="I166" s="1" t="s">
        <v>284</v>
      </c>
      <c r="J166" s="1"/>
      <c r="K166" s="1"/>
      <c r="L166" s="1" t="s">
        <v>284</v>
      </c>
      <c r="M166" s="1" t="s">
        <v>284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 t="s">
        <v>280</v>
      </c>
      <c r="B167" s="1" t="s">
        <v>281</v>
      </c>
      <c r="C167" s="1" t="s">
        <v>610</v>
      </c>
      <c r="D167" s="1">
        <v>140</v>
      </c>
      <c r="E167" s="1">
        <v>3</v>
      </c>
      <c r="F167" s="1" t="s">
        <v>289</v>
      </c>
      <c r="G167" s="1">
        <v>1.33955</v>
      </c>
      <c r="H167" s="1" t="s">
        <v>290</v>
      </c>
      <c r="I167" s="1" t="s">
        <v>291</v>
      </c>
      <c r="J167" s="1" t="s">
        <v>611</v>
      </c>
      <c r="K167" s="1" t="s">
        <v>290</v>
      </c>
      <c r="L167" s="1" t="s">
        <v>284</v>
      </c>
      <c r="M167" s="1" t="s">
        <v>284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 t="s">
        <v>280</v>
      </c>
      <c r="B168" s="1" t="s">
        <v>281</v>
      </c>
      <c r="C168" s="1" t="s">
        <v>612</v>
      </c>
      <c r="D168" s="1">
        <v>141</v>
      </c>
      <c r="E168" s="1">
        <v>3</v>
      </c>
      <c r="F168" s="1" t="s">
        <v>289</v>
      </c>
      <c r="G168" s="1">
        <v>1.3441399999999999</v>
      </c>
      <c r="H168" s="1" t="s">
        <v>290</v>
      </c>
      <c r="I168" s="1" t="s">
        <v>291</v>
      </c>
      <c r="J168" s="1" t="s">
        <v>613</v>
      </c>
      <c r="K168" s="1" t="s">
        <v>290</v>
      </c>
      <c r="L168" s="1" t="s">
        <v>284</v>
      </c>
      <c r="M168" s="1" t="s">
        <v>284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 t="s">
        <v>280</v>
      </c>
      <c r="B169" s="1" t="s">
        <v>281</v>
      </c>
      <c r="C169" s="1" t="s">
        <v>614</v>
      </c>
      <c r="D169" s="1">
        <v>142</v>
      </c>
      <c r="E169" s="1">
        <v>3</v>
      </c>
      <c r="F169" s="1" t="s">
        <v>289</v>
      </c>
      <c r="G169" s="1">
        <v>1.5757399999999999</v>
      </c>
      <c r="H169" s="1" t="s">
        <v>290</v>
      </c>
      <c r="I169" s="1" t="s">
        <v>291</v>
      </c>
      <c r="J169" s="1" t="s">
        <v>615</v>
      </c>
      <c r="K169" s="1" t="s">
        <v>290</v>
      </c>
      <c r="L169" s="1" t="s">
        <v>284</v>
      </c>
      <c r="M169" s="1" t="s">
        <v>284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 t="s">
        <v>280</v>
      </c>
      <c r="B170" s="1" t="s">
        <v>281</v>
      </c>
      <c r="C170" s="1" t="s">
        <v>616</v>
      </c>
      <c r="D170" s="1">
        <v>143</v>
      </c>
      <c r="E170" s="1">
        <v>3</v>
      </c>
      <c r="F170" s="1" t="s">
        <v>289</v>
      </c>
      <c r="G170" s="1">
        <v>1.5710200000000001</v>
      </c>
      <c r="H170" s="1" t="s">
        <v>290</v>
      </c>
      <c r="I170" s="1" t="s">
        <v>291</v>
      </c>
      <c r="J170" s="1" t="s">
        <v>617</v>
      </c>
      <c r="K170" s="1" t="s">
        <v>290</v>
      </c>
      <c r="L170" s="1" t="s">
        <v>284</v>
      </c>
      <c r="M170" s="1" t="s">
        <v>284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 t="s">
        <v>280</v>
      </c>
      <c r="B171" s="1" t="s">
        <v>281</v>
      </c>
      <c r="C171" s="1" t="s">
        <v>618</v>
      </c>
      <c r="D171" s="1">
        <v>144</v>
      </c>
      <c r="E171" s="1">
        <v>3</v>
      </c>
      <c r="F171" s="1" t="s">
        <v>289</v>
      </c>
      <c r="G171" s="1">
        <v>1.3085100000000001</v>
      </c>
      <c r="H171" s="1" t="s">
        <v>290</v>
      </c>
      <c r="I171" s="1" t="s">
        <v>291</v>
      </c>
      <c r="J171" s="1" t="s">
        <v>619</v>
      </c>
      <c r="K171" s="1" t="s">
        <v>290</v>
      </c>
      <c r="L171" s="1" t="s">
        <v>284</v>
      </c>
      <c r="M171" s="1" t="s">
        <v>284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 t="s">
        <v>280</v>
      </c>
      <c r="B172" s="1" t="s">
        <v>281</v>
      </c>
      <c r="C172" s="1" t="s">
        <v>620</v>
      </c>
      <c r="D172" s="1">
        <v>145</v>
      </c>
      <c r="E172" s="1">
        <v>3</v>
      </c>
      <c r="F172" s="1" t="s">
        <v>289</v>
      </c>
      <c r="G172" s="1">
        <v>1.3627100000000001</v>
      </c>
      <c r="H172" s="1" t="s">
        <v>290</v>
      </c>
      <c r="I172" s="1" t="s">
        <v>291</v>
      </c>
      <c r="J172" s="1" t="s">
        <v>621</v>
      </c>
      <c r="K172" s="1" t="s">
        <v>290</v>
      </c>
      <c r="L172" s="1" t="s">
        <v>284</v>
      </c>
      <c r="M172" s="1" t="s">
        <v>284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 t="s">
        <v>280</v>
      </c>
      <c r="B173" s="1" t="s">
        <v>281</v>
      </c>
      <c r="C173" s="1" t="s">
        <v>622</v>
      </c>
      <c r="D173" s="1">
        <v>146</v>
      </c>
      <c r="E173" s="1">
        <v>3</v>
      </c>
      <c r="F173" s="1" t="s">
        <v>289</v>
      </c>
      <c r="G173" s="1">
        <v>1.5072399999999999</v>
      </c>
      <c r="H173" s="1" t="s">
        <v>290</v>
      </c>
      <c r="I173" s="1" t="s">
        <v>291</v>
      </c>
      <c r="J173" s="1" t="s">
        <v>623</v>
      </c>
      <c r="K173" s="1" t="s">
        <v>290</v>
      </c>
      <c r="L173" s="1" t="s">
        <v>284</v>
      </c>
      <c r="M173" s="1" t="s">
        <v>284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 t="s">
        <v>280</v>
      </c>
      <c r="B174" s="1" t="s">
        <v>281</v>
      </c>
      <c r="C174" s="1" t="s">
        <v>624</v>
      </c>
      <c r="D174" s="1">
        <v>147</v>
      </c>
      <c r="E174" s="1">
        <v>3</v>
      </c>
      <c r="F174" s="1" t="s">
        <v>289</v>
      </c>
      <c r="G174" s="1">
        <v>1.5081199999999999</v>
      </c>
      <c r="H174" s="1" t="s">
        <v>290</v>
      </c>
      <c r="I174" s="1" t="s">
        <v>291</v>
      </c>
      <c r="J174" s="1" t="s">
        <v>625</v>
      </c>
      <c r="K174" s="1" t="s">
        <v>290</v>
      </c>
      <c r="L174" s="1" t="s">
        <v>284</v>
      </c>
      <c r="M174" s="1" t="s">
        <v>284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 t="s">
        <v>280</v>
      </c>
      <c r="B175" s="1" t="s">
        <v>281</v>
      </c>
      <c r="C175" s="1" t="s">
        <v>626</v>
      </c>
      <c r="D175" s="1">
        <v>148</v>
      </c>
      <c r="E175" s="1">
        <v>3</v>
      </c>
      <c r="F175" s="1" t="s">
        <v>289</v>
      </c>
      <c r="G175" s="1">
        <v>1.44597</v>
      </c>
      <c r="H175" s="1" t="s">
        <v>290</v>
      </c>
      <c r="I175" s="1" t="s">
        <v>291</v>
      </c>
      <c r="J175" s="1" t="s">
        <v>627</v>
      </c>
      <c r="K175" s="1" t="s">
        <v>290</v>
      </c>
      <c r="L175" s="1" t="s">
        <v>284</v>
      </c>
      <c r="M175" s="1" t="s">
        <v>284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 t="s">
        <v>280</v>
      </c>
      <c r="B176" s="1" t="s">
        <v>281</v>
      </c>
      <c r="C176" s="1" t="s">
        <v>628</v>
      </c>
      <c r="D176" s="1">
        <v>149</v>
      </c>
      <c r="E176" s="1">
        <v>3</v>
      </c>
      <c r="F176" s="1" t="s">
        <v>289</v>
      </c>
      <c r="G176" s="1">
        <v>1.3981300000000001</v>
      </c>
      <c r="H176" s="1" t="s">
        <v>290</v>
      </c>
      <c r="I176" s="1" t="s">
        <v>291</v>
      </c>
      <c r="J176" s="1" t="s">
        <v>629</v>
      </c>
      <c r="K176" s="1" t="s">
        <v>290</v>
      </c>
      <c r="L176" s="1" t="s">
        <v>284</v>
      </c>
      <c r="M176" s="1" t="s">
        <v>284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 t="s">
        <v>280</v>
      </c>
      <c r="B177" s="1" t="s">
        <v>281</v>
      </c>
      <c r="C177" s="1" t="s">
        <v>630</v>
      </c>
      <c r="D177" s="1">
        <v>150</v>
      </c>
      <c r="E177" s="1">
        <v>3</v>
      </c>
      <c r="F177" s="1" t="s">
        <v>289</v>
      </c>
      <c r="G177" s="1">
        <v>1.32792</v>
      </c>
      <c r="H177" s="1" t="s">
        <v>290</v>
      </c>
      <c r="I177" s="1" t="s">
        <v>291</v>
      </c>
      <c r="J177" s="1" t="s">
        <v>631</v>
      </c>
      <c r="K177" s="1" t="s">
        <v>290</v>
      </c>
      <c r="L177" s="1" t="s">
        <v>284</v>
      </c>
      <c r="M177" s="1" t="s">
        <v>284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 t="s">
        <v>280</v>
      </c>
      <c r="B178" s="1" t="s">
        <v>281</v>
      </c>
      <c r="C178" s="1" t="s">
        <v>632</v>
      </c>
      <c r="D178" s="1">
        <v>151</v>
      </c>
      <c r="E178" s="1">
        <v>3</v>
      </c>
      <c r="F178" s="1" t="s">
        <v>289</v>
      </c>
      <c r="G178" s="1">
        <v>1.2787900000000001</v>
      </c>
      <c r="H178" s="1" t="s">
        <v>290</v>
      </c>
      <c r="I178" s="1" t="s">
        <v>291</v>
      </c>
      <c r="J178" s="1" t="s">
        <v>633</v>
      </c>
      <c r="K178" s="1" t="s">
        <v>290</v>
      </c>
      <c r="L178" s="1" t="s">
        <v>284</v>
      </c>
      <c r="M178" s="1" t="s">
        <v>284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 t="s">
        <v>280</v>
      </c>
      <c r="B179" s="1" t="s">
        <v>281</v>
      </c>
      <c r="C179" s="1" t="s">
        <v>634</v>
      </c>
      <c r="D179" s="1">
        <v>152</v>
      </c>
      <c r="E179" s="1">
        <v>3</v>
      </c>
      <c r="F179" s="1" t="s">
        <v>289</v>
      </c>
      <c r="G179" s="1">
        <v>1.5150600000000001</v>
      </c>
      <c r="H179" s="1" t="s">
        <v>290</v>
      </c>
      <c r="I179" s="1" t="s">
        <v>291</v>
      </c>
      <c r="J179" s="1" t="s">
        <v>635</v>
      </c>
      <c r="K179" s="1" t="s">
        <v>290</v>
      </c>
      <c r="L179" s="1" t="s">
        <v>284</v>
      </c>
      <c r="M179" s="1" t="s">
        <v>284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 t="s">
        <v>280</v>
      </c>
      <c r="B180" s="1" t="s">
        <v>281</v>
      </c>
      <c r="C180" s="1" t="s">
        <v>636</v>
      </c>
      <c r="D180" s="1">
        <v>153</v>
      </c>
      <c r="E180" s="1">
        <v>3</v>
      </c>
      <c r="F180" s="1" t="s">
        <v>289</v>
      </c>
      <c r="G180" s="1">
        <v>1.3906400000000001</v>
      </c>
      <c r="H180" s="1" t="s">
        <v>290</v>
      </c>
      <c r="I180" s="1" t="s">
        <v>291</v>
      </c>
      <c r="J180" s="1" t="s">
        <v>637</v>
      </c>
      <c r="K180" s="1" t="s">
        <v>290</v>
      </c>
      <c r="L180" s="1" t="s">
        <v>284</v>
      </c>
      <c r="M180" s="1" t="s">
        <v>284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 t="s">
        <v>280</v>
      </c>
      <c r="B181" s="1" t="s">
        <v>281</v>
      </c>
      <c r="C181" s="1" t="s">
        <v>638</v>
      </c>
      <c r="D181" s="1">
        <v>154</v>
      </c>
      <c r="E181" s="1">
        <v>3</v>
      </c>
      <c r="F181" s="1" t="s">
        <v>289</v>
      </c>
      <c r="G181" s="1">
        <v>1.31968</v>
      </c>
      <c r="H181" s="1" t="s">
        <v>290</v>
      </c>
      <c r="I181" s="1" t="s">
        <v>291</v>
      </c>
      <c r="J181" s="1" t="s">
        <v>639</v>
      </c>
      <c r="K181" s="1" t="s">
        <v>290</v>
      </c>
      <c r="L181" s="1" t="s">
        <v>284</v>
      </c>
      <c r="M181" s="1" t="s">
        <v>284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 t="s">
        <v>280</v>
      </c>
      <c r="B182" s="1" t="s">
        <v>281</v>
      </c>
      <c r="C182" s="1" t="s">
        <v>640</v>
      </c>
      <c r="D182" s="1">
        <v>155</v>
      </c>
      <c r="E182" s="1">
        <v>3</v>
      </c>
      <c r="F182" s="1" t="s">
        <v>289</v>
      </c>
      <c r="G182" s="1">
        <v>1.1994100000000001</v>
      </c>
      <c r="H182" s="1" t="s">
        <v>290</v>
      </c>
      <c r="I182" s="1" t="s">
        <v>291</v>
      </c>
      <c r="J182" s="1" t="s">
        <v>641</v>
      </c>
      <c r="K182" s="1" t="s">
        <v>290</v>
      </c>
      <c r="L182" s="1" t="s">
        <v>284</v>
      </c>
      <c r="M182" s="1" t="s">
        <v>284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 t="s">
        <v>280</v>
      </c>
      <c r="B183" s="1" t="s">
        <v>281</v>
      </c>
      <c r="C183" s="1" t="s">
        <v>642</v>
      </c>
      <c r="D183" s="1">
        <v>156</v>
      </c>
      <c r="E183" s="1">
        <v>3</v>
      </c>
      <c r="F183" s="1" t="s">
        <v>289</v>
      </c>
      <c r="G183" s="1">
        <v>1.57874</v>
      </c>
      <c r="H183" s="1" t="s">
        <v>290</v>
      </c>
      <c r="I183" s="1" t="s">
        <v>291</v>
      </c>
      <c r="J183" s="1" t="s">
        <v>643</v>
      </c>
      <c r="K183" s="1" t="s">
        <v>290</v>
      </c>
      <c r="L183" s="1" t="s">
        <v>284</v>
      </c>
      <c r="M183" s="1" t="s">
        <v>284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 t="s">
        <v>280</v>
      </c>
      <c r="B184" s="1" t="s">
        <v>281</v>
      </c>
      <c r="C184" s="1" t="s">
        <v>644</v>
      </c>
      <c r="D184" s="1">
        <v>157</v>
      </c>
      <c r="E184" s="1">
        <v>3</v>
      </c>
      <c r="F184" s="1" t="s">
        <v>289</v>
      </c>
      <c r="G184" s="1">
        <v>1.5139100000000001</v>
      </c>
      <c r="H184" s="1" t="s">
        <v>290</v>
      </c>
      <c r="I184" s="1" t="s">
        <v>291</v>
      </c>
      <c r="J184" s="1" t="s">
        <v>645</v>
      </c>
      <c r="K184" s="1" t="s">
        <v>290</v>
      </c>
      <c r="L184" s="1" t="s">
        <v>284</v>
      </c>
      <c r="M184" s="1" t="s">
        <v>284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 t="s">
        <v>280</v>
      </c>
      <c r="B185" s="1" t="s">
        <v>281</v>
      </c>
      <c r="C185" s="1" t="s">
        <v>646</v>
      </c>
      <c r="D185" s="1">
        <v>158</v>
      </c>
      <c r="E185" s="1">
        <v>3</v>
      </c>
      <c r="F185" s="1" t="s">
        <v>289</v>
      </c>
      <c r="G185" s="1">
        <v>1.4542200000000001</v>
      </c>
      <c r="H185" s="1" t="s">
        <v>290</v>
      </c>
      <c r="I185" s="1" t="s">
        <v>291</v>
      </c>
      <c r="J185" s="1" t="s">
        <v>647</v>
      </c>
      <c r="K185" s="1" t="s">
        <v>290</v>
      </c>
      <c r="L185" s="1" t="s">
        <v>284</v>
      </c>
      <c r="M185" s="1" t="s">
        <v>284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 t="s">
        <v>280</v>
      </c>
      <c r="B186" s="1" t="s">
        <v>281</v>
      </c>
      <c r="C186" s="1" t="s">
        <v>648</v>
      </c>
      <c r="D186" s="1">
        <v>159</v>
      </c>
      <c r="E186" s="1">
        <v>3</v>
      </c>
      <c r="F186" s="1" t="s">
        <v>289</v>
      </c>
      <c r="G186" s="1">
        <v>1.39652</v>
      </c>
      <c r="H186" s="1" t="s">
        <v>290</v>
      </c>
      <c r="I186" s="1" t="s">
        <v>291</v>
      </c>
      <c r="J186" s="1" t="s">
        <v>649</v>
      </c>
      <c r="K186" s="1" t="s">
        <v>290</v>
      </c>
      <c r="L186" s="1" t="s">
        <v>284</v>
      </c>
      <c r="M186" s="1" t="s">
        <v>284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 t="s">
        <v>280</v>
      </c>
      <c r="B187" s="1" t="s">
        <v>281</v>
      </c>
      <c r="C187" s="1" t="s">
        <v>650</v>
      </c>
      <c r="D187" s="1">
        <v>160</v>
      </c>
      <c r="E187" s="1">
        <v>3</v>
      </c>
      <c r="F187" s="1" t="s">
        <v>289</v>
      </c>
      <c r="G187" s="1">
        <v>1.3378000000000001</v>
      </c>
      <c r="H187" s="1" t="s">
        <v>290</v>
      </c>
      <c r="I187" s="1" t="s">
        <v>291</v>
      </c>
      <c r="J187" s="1" t="s">
        <v>651</v>
      </c>
      <c r="K187" s="1" t="s">
        <v>290</v>
      </c>
      <c r="L187" s="1" t="s">
        <v>284</v>
      </c>
      <c r="M187" s="1" t="s">
        <v>284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 t="s">
        <v>280</v>
      </c>
      <c r="B188" s="1" t="s">
        <v>281</v>
      </c>
      <c r="C188" s="1" t="s">
        <v>652</v>
      </c>
      <c r="D188" s="1">
        <v>161</v>
      </c>
      <c r="E188" s="1">
        <v>3</v>
      </c>
      <c r="F188" s="1" t="s">
        <v>289</v>
      </c>
      <c r="G188" s="1">
        <v>1.2789299999999999</v>
      </c>
      <c r="H188" s="1" t="s">
        <v>290</v>
      </c>
      <c r="I188" s="1" t="s">
        <v>291</v>
      </c>
      <c r="J188" s="1" t="s">
        <v>653</v>
      </c>
      <c r="K188" s="1" t="s">
        <v>290</v>
      </c>
      <c r="L188" s="1" t="s">
        <v>284</v>
      </c>
      <c r="M188" s="1" t="s">
        <v>284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 t="s">
        <v>280</v>
      </c>
      <c r="B189" s="1" t="s">
        <v>281</v>
      </c>
      <c r="C189" s="1" t="s">
        <v>654</v>
      </c>
      <c r="D189" s="1">
        <v>162</v>
      </c>
      <c r="E189" s="1">
        <v>3</v>
      </c>
      <c r="F189" s="1" t="s">
        <v>289</v>
      </c>
      <c r="G189" s="1">
        <v>1.5809</v>
      </c>
      <c r="H189" s="1" t="s">
        <v>290</v>
      </c>
      <c r="I189" s="1" t="s">
        <v>291</v>
      </c>
      <c r="J189" s="1" t="s">
        <v>655</v>
      </c>
      <c r="K189" s="1" t="s">
        <v>290</v>
      </c>
      <c r="L189" s="1" t="s">
        <v>284</v>
      </c>
      <c r="M189" s="1" t="s">
        <v>284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 t="s">
        <v>280</v>
      </c>
      <c r="B190" s="1" t="s">
        <v>281</v>
      </c>
      <c r="C190" s="1" t="s">
        <v>656</v>
      </c>
      <c r="D190" s="1">
        <v>163</v>
      </c>
      <c r="E190" s="1">
        <v>3</v>
      </c>
      <c r="F190" s="1" t="s">
        <v>289</v>
      </c>
      <c r="G190" s="1">
        <v>1.51772</v>
      </c>
      <c r="H190" s="1" t="s">
        <v>290</v>
      </c>
      <c r="I190" s="1" t="s">
        <v>291</v>
      </c>
      <c r="J190" s="1" t="s">
        <v>657</v>
      </c>
      <c r="K190" s="1" t="s">
        <v>290</v>
      </c>
      <c r="L190" s="1" t="s">
        <v>284</v>
      </c>
      <c r="M190" s="1" t="s">
        <v>284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 t="s">
        <v>280</v>
      </c>
      <c r="B191" s="1" t="s">
        <v>281</v>
      </c>
      <c r="C191" s="1" t="s">
        <v>658</v>
      </c>
      <c r="D191" s="1">
        <v>164</v>
      </c>
      <c r="E191" s="1">
        <v>3</v>
      </c>
      <c r="F191" s="1" t="s">
        <v>289</v>
      </c>
      <c r="G191" s="1">
        <v>1.4553799999999999</v>
      </c>
      <c r="H191" s="1" t="s">
        <v>290</v>
      </c>
      <c r="I191" s="1" t="s">
        <v>291</v>
      </c>
      <c r="J191" s="1" t="s">
        <v>659</v>
      </c>
      <c r="K191" s="1" t="s">
        <v>290</v>
      </c>
      <c r="L191" s="1" t="s">
        <v>284</v>
      </c>
      <c r="M191" s="1" t="s">
        <v>284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 t="s">
        <v>280</v>
      </c>
      <c r="B192" s="1" t="s">
        <v>281</v>
      </c>
      <c r="C192" s="1" t="s">
        <v>660</v>
      </c>
      <c r="D192" s="1" t="s">
        <v>302</v>
      </c>
      <c r="E192" s="1"/>
      <c r="F192" s="1" t="s">
        <v>284</v>
      </c>
      <c r="G192" s="1"/>
      <c r="H192" s="1"/>
      <c r="I192" s="1" t="s">
        <v>284</v>
      </c>
      <c r="J192" s="1"/>
      <c r="K192" s="1"/>
      <c r="L192" s="1" t="s">
        <v>284</v>
      </c>
      <c r="M192" s="1" t="s">
        <v>284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 t="s">
        <v>280</v>
      </c>
      <c r="B193" s="1" t="s">
        <v>281</v>
      </c>
      <c r="C193" s="1" t="s">
        <v>661</v>
      </c>
      <c r="D193" s="1">
        <v>165</v>
      </c>
      <c r="E193" s="1">
        <v>3</v>
      </c>
      <c r="F193" s="1" t="s">
        <v>289</v>
      </c>
      <c r="G193" s="1">
        <v>1.34735</v>
      </c>
      <c r="H193" s="1" t="s">
        <v>290</v>
      </c>
      <c r="I193" s="1" t="s">
        <v>291</v>
      </c>
      <c r="J193" s="1" t="s">
        <v>662</v>
      </c>
      <c r="K193" s="1" t="s">
        <v>290</v>
      </c>
      <c r="L193" s="1" t="s">
        <v>284</v>
      </c>
      <c r="M193" s="1" t="s">
        <v>284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 t="s">
        <v>280</v>
      </c>
      <c r="B194" s="1" t="s">
        <v>281</v>
      </c>
      <c r="C194" s="1" t="s">
        <v>663</v>
      </c>
      <c r="D194" s="1">
        <v>168</v>
      </c>
      <c r="E194" s="1">
        <v>3</v>
      </c>
      <c r="F194" s="1" t="s">
        <v>289</v>
      </c>
      <c r="G194" s="1">
        <v>1.7796000000000001</v>
      </c>
      <c r="H194" s="1" t="s">
        <v>290</v>
      </c>
      <c r="I194" s="1" t="s">
        <v>291</v>
      </c>
      <c r="J194" s="1" t="s">
        <v>664</v>
      </c>
      <c r="K194" s="1" t="s">
        <v>290</v>
      </c>
      <c r="L194" s="1" t="s">
        <v>284</v>
      </c>
      <c r="M194" s="1" t="s">
        <v>284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 t="s">
        <v>280</v>
      </c>
      <c r="B195" s="1" t="s">
        <v>281</v>
      </c>
      <c r="C195" s="1" t="s">
        <v>665</v>
      </c>
      <c r="D195" s="1">
        <v>169</v>
      </c>
      <c r="E195" s="1">
        <v>3</v>
      </c>
      <c r="F195" s="1" t="s">
        <v>289</v>
      </c>
      <c r="G195" s="1">
        <v>1.2831699999999999</v>
      </c>
      <c r="H195" s="1" t="s">
        <v>290</v>
      </c>
      <c r="I195" s="1" t="s">
        <v>291</v>
      </c>
      <c r="J195" s="1" t="s">
        <v>666</v>
      </c>
      <c r="K195" s="1" t="s">
        <v>290</v>
      </c>
      <c r="L195" s="1" t="s">
        <v>284</v>
      </c>
      <c r="M195" s="1" t="s">
        <v>284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 t="s">
        <v>280</v>
      </c>
      <c r="B196" s="1" t="s">
        <v>281</v>
      </c>
      <c r="C196" s="1" t="s">
        <v>667</v>
      </c>
      <c r="D196" s="1">
        <v>170</v>
      </c>
      <c r="E196" s="1">
        <v>3</v>
      </c>
      <c r="F196" s="1" t="s">
        <v>289</v>
      </c>
      <c r="G196" s="1">
        <v>0.91395999999999999</v>
      </c>
      <c r="H196" s="1" t="s">
        <v>290</v>
      </c>
      <c r="I196" s="1" t="s">
        <v>291</v>
      </c>
      <c r="J196" s="1" t="s">
        <v>668</v>
      </c>
      <c r="K196" s="1" t="s">
        <v>290</v>
      </c>
      <c r="L196" s="1" t="s">
        <v>284</v>
      </c>
      <c r="M196" s="1" t="s">
        <v>284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 t="s">
        <v>280</v>
      </c>
      <c r="B197" s="1" t="s">
        <v>281</v>
      </c>
      <c r="C197" s="1" t="s">
        <v>669</v>
      </c>
      <c r="D197" s="1">
        <v>171</v>
      </c>
      <c r="E197" s="1">
        <v>3</v>
      </c>
      <c r="F197" s="1" t="s">
        <v>289</v>
      </c>
      <c r="G197" s="1">
        <v>1.7719800000000001</v>
      </c>
      <c r="H197" s="1" t="s">
        <v>290</v>
      </c>
      <c r="I197" s="1" t="s">
        <v>291</v>
      </c>
      <c r="J197" s="1" t="s">
        <v>670</v>
      </c>
      <c r="K197" s="1" t="s">
        <v>290</v>
      </c>
      <c r="L197" s="1" t="s">
        <v>284</v>
      </c>
      <c r="M197" s="1" t="s">
        <v>284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 t="s">
        <v>280</v>
      </c>
      <c r="B198" s="1" t="s">
        <v>281</v>
      </c>
      <c r="C198" s="1" t="s">
        <v>671</v>
      </c>
      <c r="D198" s="1" t="s">
        <v>302</v>
      </c>
      <c r="E198" s="1"/>
      <c r="F198" s="1" t="s">
        <v>284</v>
      </c>
      <c r="G198" s="1"/>
      <c r="H198" s="1"/>
      <c r="I198" s="1" t="s">
        <v>284</v>
      </c>
      <c r="J198" s="1"/>
      <c r="K198" s="1"/>
      <c r="L198" s="1" t="s">
        <v>284</v>
      </c>
      <c r="M198" s="1" t="s">
        <v>284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 t="s">
        <v>280</v>
      </c>
      <c r="B199" s="1" t="s">
        <v>281</v>
      </c>
      <c r="C199" s="1" t="s">
        <v>672</v>
      </c>
      <c r="D199" s="1">
        <v>172</v>
      </c>
      <c r="E199" s="1">
        <v>3</v>
      </c>
      <c r="F199" s="1" t="s">
        <v>289</v>
      </c>
      <c r="G199" s="1">
        <v>1.63632</v>
      </c>
      <c r="H199" s="1" t="s">
        <v>290</v>
      </c>
      <c r="I199" s="1" t="s">
        <v>291</v>
      </c>
      <c r="J199" s="1" t="s">
        <v>673</v>
      </c>
      <c r="K199" s="1" t="s">
        <v>290</v>
      </c>
      <c r="L199" s="1" t="s">
        <v>284</v>
      </c>
      <c r="M199" s="1" t="s">
        <v>284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 t="s">
        <v>280</v>
      </c>
      <c r="B200" s="1" t="s">
        <v>281</v>
      </c>
      <c r="C200" s="1" t="s">
        <v>674</v>
      </c>
      <c r="D200" s="1">
        <v>173</v>
      </c>
      <c r="E200" s="1">
        <v>3</v>
      </c>
      <c r="F200" s="1" t="s">
        <v>289</v>
      </c>
      <c r="G200" s="1">
        <v>1.46499</v>
      </c>
      <c r="H200" s="1" t="s">
        <v>290</v>
      </c>
      <c r="I200" s="1" t="s">
        <v>291</v>
      </c>
      <c r="J200" s="1" t="s">
        <v>675</v>
      </c>
      <c r="K200" s="1" t="s">
        <v>290</v>
      </c>
      <c r="L200" s="1" t="s">
        <v>284</v>
      </c>
      <c r="M200" s="1" t="s">
        <v>284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 t="s">
        <v>280</v>
      </c>
      <c r="B201" s="1" t="s">
        <v>281</v>
      </c>
      <c r="C201" s="1" t="s">
        <v>676</v>
      </c>
      <c r="D201" s="1">
        <v>174</v>
      </c>
      <c r="E201" s="1">
        <v>3</v>
      </c>
      <c r="F201" s="1" t="s">
        <v>289</v>
      </c>
      <c r="G201" s="1">
        <v>1.2497199999999999</v>
      </c>
      <c r="H201" s="1" t="s">
        <v>290</v>
      </c>
      <c r="I201" s="1" t="s">
        <v>291</v>
      </c>
      <c r="J201" s="1" t="s">
        <v>677</v>
      </c>
      <c r="K201" s="1" t="s">
        <v>290</v>
      </c>
      <c r="L201" s="1" t="s">
        <v>284</v>
      </c>
      <c r="M201" s="1" t="s">
        <v>284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 t="s">
        <v>280</v>
      </c>
      <c r="B202" s="1" t="s">
        <v>281</v>
      </c>
      <c r="C202" s="1" t="s">
        <v>678</v>
      </c>
      <c r="D202" s="1">
        <v>175</v>
      </c>
      <c r="E202" s="1">
        <v>3</v>
      </c>
      <c r="F202" s="1" t="s">
        <v>289</v>
      </c>
      <c r="G202" s="1">
        <v>1.0564499999999999</v>
      </c>
      <c r="H202" s="1" t="s">
        <v>290</v>
      </c>
      <c r="I202" s="1" t="s">
        <v>291</v>
      </c>
      <c r="J202" s="1" t="s">
        <v>679</v>
      </c>
      <c r="K202" s="1" t="s">
        <v>290</v>
      </c>
      <c r="L202" s="1" t="s">
        <v>284</v>
      </c>
      <c r="M202" s="1" t="s">
        <v>284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 t="s">
        <v>280</v>
      </c>
      <c r="B203" s="1" t="s">
        <v>281</v>
      </c>
      <c r="C203" s="1" t="s">
        <v>680</v>
      </c>
      <c r="D203" s="1">
        <v>176</v>
      </c>
      <c r="E203" s="1">
        <v>3</v>
      </c>
      <c r="F203" s="1" t="s">
        <v>289</v>
      </c>
      <c r="G203" s="1">
        <v>1.0416099999999999</v>
      </c>
      <c r="H203" s="1" t="s">
        <v>290</v>
      </c>
      <c r="I203" s="1" t="s">
        <v>291</v>
      </c>
      <c r="J203" s="1" t="s">
        <v>681</v>
      </c>
      <c r="K203" s="1" t="s">
        <v>290</v>
      </c>
      <c r="L203" s="1" t="s">
        <v>284</v>
      </c>
      <c r="M203" s="1" t="s">
        <v>284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 t="s">
        <v>280</v>
      </c>
      <c r="B204" s="1" t="s">
        <v>281</v>
      </c>
      <c r="C204" s="1" t="s">
        <v>682</v>
      </c>
      <c r="D204" s="1">
        <v>177</v>
      </c>
      <c r="E204" s="1">
        <v>3</v>
      </c>
      <c r="F204" s="1" t="s">
        <v>289</v>
      </c>
      <c r="G204" s="1">
        <v>0.83565999999999996</v>
      </c>
      <c r="H204" s="1" t="s">
        <v>290</v>
      </c>
      <c r="I204" s="1" t="s">
        <v>291</v>
      </c>
      <c r="J204" s="1" t="s">
        <v>683</v>
      </c>
      <c r="K204" s="1" t="s">
        <v>290</v>
      </c>
      <c r="L204" s="1" t="s">
        <v>284</v>
      </c>
      <c r="M204" s="1" t="s">
        <v>284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 t="s">
        <v>280</v>
      </c>
      <c r="B205" s="1" t="s">
        <v>281</v>
      </c>
      <c r="C205" s="1" t="s">
        <v>684</v>
      </c>
      <c r="D205" s="1" t="s">
        <v>302</v>
      </c>
      <c r="E205" s="1"/>
      <c r="F205" s="1" t="s">
        <v>284</v>
      </c>
      <c r="G205" s="1"/>
      <c r="H205" s="1"/>
      <c r="I205" s="1" t="s">
        <v>284</v>
      </c>
      <c r="J205" s="1"/>
      <c r="K205" s="1"/>
      <c r="L205" s="1" t="s">
        <v>284</v>
      </c>
      <c r="M205" s="1" t="s">
        <v>284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 t="s">
        <v>280</v>
      </c>
      <c r="B206" s="1" t="s">
        <v>281</v>
      </c>
      <c r="C206" s="1" t="s">
        <v>685</v>
      </c>
      <c r="D206" s="1">
        <v>178</v>
      </c>
      <c r="E206" s="1">
        <v>3</v>
      </c>
      <c r="F206" s="1" t="s">
        <v>289</v>
      </c>
      <c r="G206" s="1">
        <v>1.81504</v>
      </c>
      <c r="H206" s="1" t="s">
        <v>290</v>
      </c>
      <c r="I206" s="1" t="s">
        <v>291</v>
      </c>
      <c r="J206" s="1" t="s">
        <v>686</v>
      </c>
      <c r="K206" s="1" t="s">
        <v>290</v>
      </c>
      <c r="L206" s="1" t="s">
        <v>284</v>
      </c>
      <c r="M206" s="1" t="s">
        <v>284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 t="s">
        <v>280</v>
      </c>
      <c r="B207" s="1" t="s">
        <v>281</v>
      </c>
      <c r="C207" s="1" t="s">
        <v>687</v>
      </c>
      <c r="D207" s="1">
        <v>179</v>
      </c>
      <c r="E207" s="1">
        <v>3</v>
      </c>
      <c r="F207" s="1" t="s">
        <v>289</v>
      </c>
      <c r="G207" s="1">
        <v>1.6249800000000001</v>
      </c>
      <c r="H207" s="1" t="s">
        <v>290</v>
      </c>
      <c r="I207" s="1" t="s">
        <v>291</v>
      </c>
      <c r="J207" s="1" t="s">
        <v>688</v>
      </c>
      <c r="K207" s="1" t="s">
        <v>290</v>
      </c>
      <c r="L207" s="1" t="s">
        <v>284</v>
      </c>
      <c r="M207" s="1" t="s">
        <v>284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 t="s">
        <v>280</v>
      </c>
      <c r="B208" s="1" t="s">
        <v>281</v>
      </c>
      <c r="C208" s="1" t="s">
        <v>689</v>
      </c>
      <c r="D208" s="1">
        <v>180</v>
      </c>
      <c r="E208" s="1">
        <v>3</v>
      </c>
      <c r="F208" s="1" t="s">
        <v>289</v>
      </c>
      <c r="G208" s="1">
        <v>1.6129</v>
      </c>
      <c r="H208" s="1" t="s">
        <v>290</v>
      </c>
      <c r="I208" s="1" t="s">
        <v>291</v>
      </c>
      <c r="J208" s="1" t="s">
        <v>690</v>
      </c>
      <c r="K208" s="1" t="s">
        <v>290</v>
      </c>
      <c r="L208" s="1" t="s">
        <v>284</v>
      </c>
      <c r="M208" s="1" t="s">
        <v>284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 t="s">
        <v>280</v>
      </c>
      <c r="B209" s="1" t="s">
        <v>281</v>
      </c>
      <c r="C209" s="1" t="s">
        <v>691</v>
      </c>
      <c r="D209" s="1" t="s">
        <v>692</v>
      </c>
      <c r="E209" s="1">
        <v>3</v>
      </c>
      <c r="F209" s="1" t="s">
        <v>289</v>
      </c>
      <c r="G209" s="1">
        <v>1.4328000000000001</v>
      </c>
      <c r="H209" s="1" t="s">
        <v>290</v>
      </c>
      <c r="I209" s="1" t="s">
        <v>291</v>
      </c>
      <c r="J209" s="1" t="s">
        <v>693</v>
      </c>
      <c r="K209" s="1" t="s">
        <v>290</v>
      </c>
      <c r="L209" s="1" t="s">
        <v>284</v>
      </c>
      <c r="M209" s="1" t="s">
        <v>284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 t="s">
        <v>280</v>
      </c>
      <c r="B210" s="1" t="s">
        <v>281</v>
      </c>
      <c r="C210" s="1" t="s">
        <v>694</v>
      </c>
      <c r="D210" s="1" t="s">
        <v>695</v>
      </c>
      <c r="E210" s="1">
        <v>3</v>
      </c>
      <c r="F210" s="1" t="s">
        <v>289</v>
      </c>
      <c r="G210" s="1">
        <v>1.24136</v>
      </c>
      <c r="H210" s="1" t="s">
        <v>290</v>
      </c>
      <c r="I210" s="1" t="s">
        <v>291</v>
      </c>
      <c r="J210" s="1" t="s">
        <v>696</v>
      </c>
      <c r="K210" s="1" t="s">
        <v>290</v>
      </c>
      <c r="L210" s="1" t="s">
        <v>284</v>
      </c>
      <c r="M210" s="1" t="s">
        <v>284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 t="s">
        <v>280</v>
      </c>
      <c r="B211" s="1" t="s">
        <v>281</v>
      </c>
      <c r="C211" s="1" t="s">
        <v>697</v>
      </c>
      <c r="D211" s="1" t="s">
        <v>698</v>
      </c>
      <c r="E211" s="1">
        <v>3</v>
      </c>
      <c r="F211" s="1" t="s">
        <v>289</v>
      </c>
      <c r="G211" s="1">
        <v>1.04453</v>
      </c>
      <c r="H211" s="1" t="s">
        <v>290</v>
      </c>
      <c r="I211" s="1" t="s">
        <v>291</v>
      </c>
      <c r="J211" s="1" t="s">
        <v>699</v>
      </c>
      <c r="K211" s="1" t="s">
        <v>290</v>
      </c>
      <c r="L211" s="1" t="s">
        <v>284</v>
      </c>
      <c r="M211" s="1" t="s">
        <v>284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 t="s">
        <v>280</v>
      </c>
      <c r="B212" s="1" t="s">
        <v>281</v>
      </c>
      <c r="C212" s="1" t="s">
        <v>700</v>
      </c>
      <c r="D212" s="1" t="s">
        <v>701</v>
      </c>
      <c r="E212" s="1">
        <v>3</v>
      </c>
      <c r="F212" s="1" t="s">
        <v>289</v>
      </c>
      <c r="G212" s="1">
        <v>0.87478</v>
      </c>
      <c r="H212" s="1" t="s">
        <v>290</v>
      </c>
      <c r="I212" s="1" t="s">
        <v>291</v>
      </c>
      <c r="J212" s="1" t="s">
        <v>702</v>
      </c>
      <c r="K212" s="1" t="s">
        <v>290</v>
      </c>
      <c r="L212" s="1" t="s">
        <v>284</v>
      </c>
      <c r="M212" s="1" t="s">
        <v>284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 t="s">
        <v>280</v>
      </c>
      <c r="B213" s="1" t="s">
        <v>281</v>
      </c>
      <c r="C213" s="1" t="s">
        <v>703</v>
      </c>
      <c r="D213" s="1" t="s">
        <v>704</v>
      </c>
      <c r="E213" s="1">
        <v>3</v>
      </c>
      <c r="F213" s="1" t="s">
        <v>289</v>
      </c>
      <c r="G213" s="1">
        <v>1.5682100000000001</v>
      </c>
      <c r="H213" s="1" t="s">
        <v>290</v>
      </c>
      <c r="I213" s="1" t="s">
        <v>291</v>
      </c>
      <c r="J213" s="1" t="s">
        <v>705</v>
      </c>
      <c r="K213" s="1" t="s">
        <v>290</v>
      </c>
      <c r="L213" s="1" t="s">
        <v>284</v>
      </c>
      <c r="M213" s="1" t="s">
        <v>284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 t="s">
        <v>280</v>
      </c>
      <c r="B214" s="1" t="s">
        <v>281</v>
      </c>
      <c r="C214" s="1" t="s">
        <v>706</v>
      </c>
      <c r="D214" s="1" t="s">
        <v>707</v>
      </c>
      <c r="E214" s="1">
        <v>3</v>
      </c>
      <c r="F214" s="1" t="s">
        <v>289</v>
      </c>
      <c r="G214" s="1">
        <v>1.46638</v>
      </c>
      <c r="H214" s="1" t="s">
        <v>290</v>
      </c>
      <c r="I214" s="1" t="s">
        <v>291</v>
      </c>
      <c r="J214" s="1" t="s">
        <v>708</v>
      </c>
      <c r="K214" s="1" t="s">
        <v>290</v>
      </c>
      <c r="L214" s="1" t="s">
        <v>284</v>
      </c>
      <c r="M214" s="1" t="s">
        <v>284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 t="s">
        <v>280</v>
      </c>
      <c r="B215" s="1" t="s">
        <v>281</v>
      </c>
      <c r="C215" s="1" t="s">
        <v>709</v>
      </c>
      <c r="D215" s="1" t="s">
        <v>710</v>
      </c>
      <c r="E215" s="1">
        <v>3</v>
      </c>
      <c r="F215" s="1" t="s">
        <v>289</v>
      </c>
      <c r="G215" s="1">
        <v>1.2218800000000001</v>
      </c>
      <c r="H215" s="1" t="s">
        <v>290</v>
      </c>
      <c r="I215" s="1" t="s">
        <v>291</v>
      </c>
      <c r="J215" s="1" t="s">
        <v>711</v>
      </c>
      <c r="K215" s="1" t="s">
        <v>290</v>
      </c>
      <c r="L215" s="1" t="s">
        <v>284</v>
      </c>
      <c r="M215" s="1" t="s">
        <v>284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 t="s">
        <v>280</v>
      </c>
      <c r="B216" s="1" t="s">
        <v>281</v>
      </c>
      <c r="C216" s="1" t="s">
        <v>712</v>
      </c>
      <c r="D216" s="1" t="s">
        <v>713</v>
      </c>
      <c r="E216" s="1">
        <v>3</v>
      </c>
      <c r="F216" s="1" t="s">
        <v>289</v>
      </c>
      <c r="G216" s="1">
        <v>1.1421300000000001</v>
      </c>
      <c r="H216" s="1" t="s">
        <v>290</v>
      </c>
      <c r="I216" s="1" t="s">
        <v>291</v>
      </c>
      <c r="J216" s="1" t="s">
        <v>714</v>
      </c>
      <c r="K216" s="1" t="s">
        <v>290</v>
      </c>
      <c r="L216" s="1" t="s">
        <v>284</v>
      </c>
      <c r="M216" s="1" t="s">
        <v>284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 t="s">
        <v>280</v>
      </c>
      <c r="B217" s="1" t="s">
        <v>281</v>
      </c>
      <c r="C217" s="1" t="s">
        <v>715</v>
      </c>
      <c r="D217" s="1" t="s">
        <v>716</v>
      </c>
      <c r="E217" s="1">
        <v>3</v>
      </c>
      <c r="F217" s="1" t="s">
        <v>289</v>
      </c>
      <c r="G217" s="1">
        <v>1.68093</v>
      </c>
      <c r="H217" s="1" t="s">
        <v>290</v>
      </c>
      <c r="I217" s="1" t="s">
        <v>291</v>
      </c>
      <c r="J217" s="1" t="s">
        <v>717</v>
      </c>
      <c r="K217" s="1" t="s">
        <v>290</v>
      </c>
      <c r="L217" s="1" t="s">
        <v>284</v>
      </c>
      <c r="M217" s="1" t="s">
        <v>284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 t="s">
        <v>280</v>
      </c>
      <c r="B218" s="1" t="s">
        <v>281</v>
      </c>
      <c r="C218" s="1" t="s">
        <v>718</v>
      </c>
      <c r="D218" s="1" t="s">
        <v>719</v>
      </c>
      <c r="E218" s="1">
        <v>3</v>
      </c>
      <c r="F218" s="1" t="s">
        <v>289</v>
      </c>
      <c r="G218" s="1">
        <v>1.4071899999999999</v>
      </c>
      <c r="H218" s="1" t="s">
        <v>290</v>
      </c>
      <c r="I218" s="1" t="s">
        <v>291</v>
      </c>
      <c r="J218" s="1" t="s">
        <v>720</v>
      </c>
      <c r="K218" s="1" t="s">
        <v>290</v>
      </c>
      <c r="L218" s="1" t="s">
        <v>284</v>
      </c>
      <c r="M218" s="1" t="s">
        <v>284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 t="s">
        <v>280</v>
      </c>
      <c r="B219" s="1" t="s">
        <v>281</v>
      </c>
      <c r="C219" s="1" t="s">
        <v>721</v>
      </c>
      <c r="D219" s="1" t="s">
        <v>722</v>
      </c>
      <c r="E219" s="1">
        <v>3</v>
      </c>
      <c r="F219" s="1" t="s">
        <v>289</v>
      </c>
      <c r="G219" s="1">
        <v>1.30749</v>
      </c>
      <c r="H219" s="1" t="s">
        <v>290</v>
      </c>
      <c r="I219" s="1" t="s">
        <v>291</v>
      </c>
      <c r="J219" s="1" t="s">
        <v>723</v>
      </c>
      <c r="K219" s="1" t="s">
        <v>290</v>
      </c>
      <c r="L219" s="1" t="s">
        <v>284</v>
      </c>
      <c r="M219" s="1" t="s">
        <v>284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 t="s">
        <v>280</v>
      </c>
      <c r="B220" s="1" t="s">
        <v>281</v>
      </c>
      <c r="C220" s="1" t="s">
        <v>724</v>
      </c>
      <c r="D220" s="1" t="s">
        <v>725</v>
      </c>
      <c r="E220" s="1">
        <v>3</v>
      </c>
      <c r="F220" s="1" t="s">
        <v>289</v>
      </c>
      <c r="G220" s="1">
        <v>1.21787</v>
      </c>
      <c r="H220" s="1" t="s">
        <v>290</v>
      </c>
      <c r="I220" s="1" t="s">
        <v>291</v>
      </c>
      <c r="J220" s="1" t="s">
        <v>726</v>
      </c>
      <c r="K220" s="1" t="s">
        <v>290</v>
      </c>
      <c r="L220" s="1" t="s">
        <v>284</v>
      </c>
      <c r="M220" s="1" t="s">
        <v>284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 t="s">
        <v>280</v>
      </c>
      <c r="B221" s="1" t="s">
        <v>281</v>
      </c>
      <c r="C221" s="1" t="s">
        <v>727</v>
      </c>
      <c r="D221" s="1" t="s">
        <v>728</v>
      </c>
      <c r="E221" s="1">
        <v>3</v>
      </c>
      <c r="F221" s="1" t="s">
        <v>289</v>
      </c>
      <c r="G221" s="1">
        <v>1.11436</v>
      </c>
      <c r="H221" s="1" t="s">
        <v>290</v>
      </c>
      <c r="I221" s="1" t="s">
        <v>291</v>
      </c>
      <c r="J221" s="1" t="s">
        <v>729</v>
      </c>
      <c r="K221" s="1" t="s">
        <v>290</v>
      </c>
      <c r="L221" s="1" t="s">
        <v>284</v>
      </c>
      <c r="M221" s="1" t="s">
        <v>284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 t="s">
        <v>280</v>
      </c>
      <c r="B222" s="1" t="s">
        <v>281</v>
      </c>
      <c r="C222" s="1" t="s">
        <v>730</v>
      </c>
      <c r="D222" s="1" t="s">
        <v>731</v>
      </c>
      <c r="E222" s="1">
        <v>3</v>
      </c>
      <c r="F222" s="1" t="s">
        <v>289</v>
      </c>
      <c r="G222" s="1">
        <v>1.4015500000000001</v>
      </c>
      <c r="H222" s="1" t="s">
        <v>290</v>
      </c>
      <c r="I222" s="1" t="s">
        <v>291</v>
      </c>
      <c r="J222" s="1" t="s">
        <v>732</v>
      </c>
      <c r="K222" s="1" t="s">
        <v>290</v>
      </c>
      <c r="L222" s="1" t="s">
        <v>284</v>
      </c>
      <c r="M222" s="1" t="s">
        <v>284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 t="s">
        <v>280</v>
      </c>
      <c r="B223" s="1" t="s">
        <v>281</v>
      </c>
      <c r="C223" s="1" t="s">
        <v>733</v>
      </c>
      <c r="D223" s="1" t="s">
        <v>734</v>
      </c>
      <c r="E223" s="1">
        <v>3</v>
      </c>
      <c r="F223" s="1" t="s">
        <v>289</v>
      </c>
      <c r="G223" s="1">
        <v>1.2944800000000001</v>
      </c>
      <c r="H223" s="1" t="s">
        <v>290</v>
      </c>
      <c r="I223" s="1" t="s">
        <v>291</v>
      </c>
      <c r="J223" s="1" t="s">
        <v>735</v>
      </c>
      <c r="K223" s="1" t="s">
        <v>290</v>
      </c>
      <c r="L223" s="1" t="s">
        <v>284</v>
      </c>
      <c r="M223" s="1" t="s">
        <v>284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 t="s">
        <v>280</v>
      </c>
      <c r="B224" s="1" t="s">
        <v>281</v>
      </c>
      <c r="C224" s="1" t="s">
        <v>736</v>
      </c>
      <c r="D224" s="1" t="s">
        <v>737</v>
      </c>
      <c r="E224" s="1">
        <v>3</v>
      </c>
      <c r="F224" s="1" t="s">
        <v>289</v>
      </c>
      <c r="G224" s="1">
        <v>1.2029099999999999</v>
      </c>
      <c r="H224" s="1" t="s">
        <v>290</v>
      </c>
      <c r="I224" s="1" t="s">
        <v>291</v>
      </c>
      <c r="J224" s="1" t="s">
        <v>738</v>
      </c>
      <c r="K224" s="1" t="s">
        <v>290</v>
      </c>
      <c r="L224" s="1" t="s">
        <v>284</v>
      </c>
      <c r="M224" s="1" t="s">
        <v>284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 t="s">
        <v>280</v>
      </c>
      <c r="B225" s="1" t="s">
        <v>281</v>
      </c>
      <c r="C225" s="1" t="s">
        <v>739</v>
      </c>
      <c r="D225" s="1" t="s">
        <v>740</v>
      </c>
      <c r="E225" s="1">
        <v>3</v>
      </c>
      <c r="F225" s="1" t="s">
        <v>289</v>
      </c>
      <c r="G225" s="1">
        <v>1.10331</v>
      </c>
      <c r="H225" s="1" t="s">
        <v>290</v>
      </c>
      <c r="I225" s="1" t="s">
        <v>291</v>
      </c>
      <c r="J225" s="1" t="s">
        <v>741</v>
      </c>
      <c r="K225" s="1" t="s">
        <v>290</v>
      </c>
      <c r="L225" s="1" t="s">
        <v>284</v>
      </c>
      <c r="M225" s="1" t="s">
        <v>284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 t="s">
        <v>280</v>
      </c>
      <c r="B226" s="1" t="s">
        <v>281</v>
      </c>
      <c r="C226" s="1" t="s">
        <v>742</v>
      </c>
      <c r="D226" s="1" t="s">
        <v>743</v>
      </c>
      <c r="E226" s="1">
        <v>3</v>
      </c>
      <c r="F226" s="1" t="s">
        <v>289</v>
      </c>
      <c r="G226" s="1">
        <v>1.0037400000000001</v>
      </c>
      <c r="H226" s="1" t="s">
        <v>290</v>
      </c>
      <c r="I226" s="1" t="s">
        <v>291</v>
      </c>
      <c r="J226" s="1" t="s">
        <v>744</v>
      </c>
      <c r="K226" s="1" t="s">
        <v>290</v>
      </c>
      <c r="L226" s="1" t="s">
        <v>284</v>
      </c>
      <c r="M226" s="1" t="s">
        <v>284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 t="s">
        <v>280</v>
      </c>
      <c r="B227" s="1" t="s">
        <v>281</v>
      </c>
      <c r="C227" s="1" t="s">
        <v>745</v>
      </c>
      <c r="D227" s="1" t="s">
        <v>746</v>
      </c>
      <c r="E227" s="1">
        <v>3</v>
      </c>
      <c r="F227" s="1" t="s">
        <v>289</v>
      </c>
      <c r="G227" s="1">
        <v>0.90139000000000002</v>
      </c>
      <c r="H227" s="1" t="s">
        <v>290</v>
      </c>
      <c r="I227" s="1" t="s">
        <v>291</v>
      </c>
      <c r="J227" s="1" t="s">
        <v>747</v>
      </c>
      <c r="K227" s="1" t="s">
        <v>290</v>
      </c>
      <c r="L227" s="1" t="s">
        <v>284</v>
      </c>
      <c r="M227" s="1" t="s">
        <v>284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 t="s">
        <v>280</v>
      </c>
      <c r="B228" s="1" t="s">
        <v>281</v>
      </c>
      <c r="C228" s="1" t="s">
        <v>748</v>
      </c>
      <c r="D228" s="1" t="s">
        <v>749</v>
      </c>
      <c r="E228" s="1">
        <v>3</v>
      </c>
      <c r="F228" s="1" t="s">
        <v>289</v>
      </c>
      <c r="G228" s="1">
        <v>1.4581599999999999</v>
      </c>
      <c r="H228" s="1" t="s">
        <v>290</v>
      </c>
      <c r="I228" s="1" t="s">
        <v>291</v>
      </c>
      <c r="J228" s="1" t="s">
        <v>750</v>
      </c>
      <c r="K228" s="1" t="s">
        <v>290</v>
      </c>
      <c r="L228" s="1" t="s">
        <v>284</v>
      </c>
      <c r="M228" s="1" t="s">
        <v>284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 t="s">
        <v>280</v>
      </c>
      <c r="B229" s="1" t="s">
        <v>281</v>
      </c>
      <c r="C229" s="1" t="s">
        <v>751</v>
      </c>
      <c r="D229" s="1" t="s">
        <v>752</v>
      </c>
      <c r="E229" s="1">
        <v>3</v>
      </c>
      <c r="F229" s="1" t="s">
        <v>289</v>
      </c>
      <c r="G229" s="1">
        <v>1.3532299999999999</v>
      </c>
      <c r="H229" s="1" t="s">
        <v>290</v>
      </c>
      <c r="I229" s="1" t="s">
        <v>291</v>
      </c>
      <c r="J229" s="1" t="s">
        <v>753</v>
      </c>
      <c r="K229" s="1" t="s">
        <v>290</v>
      </c>
      <c r="L229" s="1" t="s">
        <v>284</v>
      </c>
      <c r="M229" s="1" t="s">
        <v>284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 t="s">
        <v>280</v>
      </c>
      <c r="B230" s="1" t="s">
        <v>281</v>
      </c>
      <c r="C230" s="1" t="s">
        <v>754</v>
      </c>
      <c r="D230" s="1" t="s">
        <v>755</v>
      </c>
      <c r="E230" s="1">
        <v>3</v>
      </c>
      <c r="F230" s="1" t="s">
        <v>289</v>
      </c>
      <c r="G230" s="1">
        <v>1.2557400000000001</v>
      </c>
      <c r="H230" s="1" t="s">
        <v>290</v>
      </c>
      <c r="I230" s="1" t="s">
        <v>291</v>
      </c>
      <c r="J230" s="1" t="s">
        <v>756</v>
      </c>
      <c r="K230" s="1" t="s">
        <v>290</v>
      </c>
      <c r="L230" s="1" t="s">
        <v>284</v>
      </c>
      <c r="M230" s="1" t="s">
        <v>284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 t="s">
        <v>280</v>
      </c>
      <c r="B231" s="1" t="s">
        <v>281</v>
      </c>
      <c r="C231" s="1" t="s">
        <v>757</v>
      </c>
      <c r="D231" s="1" t="s">
        <v>758</v>
      </c>
      <c r="E231" s="1">
        <v>3</v>
      </c>
      <c r="F231" s="1" t="s">
        <v>289</v>
      </c>
      <c r="G231" s="1">
        <v>1.1561399999999999</v>
      </c>
      <c r="H231" s="1" t="s">
        <v>290</v>
      </c>
      <c r="I231" s="1" t="s">
        <v>291</v>
      </c>
      <c r="J231" s="1" t="s">
        <v>759</v>
      </c>
      <c r="K231" s="1" t="s">
        <v>290</v>
      </c>
      <c r="L231" s="1" t="s">
        <v>284</v>
      </c>
      <c r="M231" s="1" t="s">
        <v>284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 t="s">
        <v>280</v>
      </c>
      <c r="B232" s="1" t="s">
        <v>281</v>
      </c>
      <c r="C232" s="1" t="s">
        <v>760</v>
      </c>
      <c r="D232" s="1" t="s">
        <v>761</v>
      </c>
      <c r="E232" s="1">
        <v>3</v>
      </c>
      <c r="F232" s="1" t="s">
        <v>289</v>
      </c>
      <c r="G232" s="1">
        <v>1.06006</v>
      </c>
      <c r="H232" s="1" t="s">
        <v>290</v>
      </c>
      <c r="I232" s="1" t="s">
        <v>291</v>
      </c>
      <c r="J232" s="1" t="s">
        <v>762</v>
      </c>
      <c r="K232" s="1" t="s">
        <v>290</v>
      </c>
      <c r="L232" s="1" t="s">
        <v>284</v>
      </c>
      <c r="M232" s="1" t="s">
        <v>284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 t="s">
        <v>280</v>
      </c>
      <c r="B233" s="1" t="s">
        <v>281</v>
      </c>
      <c r="C233" s="1" t="s">
        <v>763</v>
      </c>
      <c r="D233" s="1" t="s">
        <v>764</v>
      </c>
      <c r="E233" s="1">
        <v>3</v>
      </c>
      <c r="F233" s="1" t="s">
        <v>289</v>
      </c>
      <c r="G233" s="1">
        <v>0.96026</v>
      </c>
      <c r="H233" s="1" t="s">
        <v>290</v>
      </c>
      <c r="I233" s="1" t="s">
        <v>291</v>
      </c>
      <c r="J233" s="1" t="s">
        <v>765</v>
      </c>
      <c r="K233" s="1" t="s">
        <v>290</v>
      </c>
      <c r="L233" s="1" t="s">
        <v>284</v>
      </c>
      <c r="M233" s="1" t="s">
        <v>284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 t="s">
        <v>280</v>
      </c>
      <c r="B234" s="1" t="s">
        <v>281</v>
      </c>
      <c r="C234" s="1" t="s">
        <v>766</v>
      </c>
      <c r="D234" s="1" t="s">
        <v>767</v>
      </c>
      <c r="E234" s="1">
        <v>3</v>
      </c>
      <c r="F234" s="1" t="s">
        <v>289</v>
      </c>
      <c r="G234" s="1">
        <v>1.4174500000000001</v>
      </c>
      <c r="H234" s="1" t="s">
        <v>290</v>
      </c>
      <c r="I234" s="1" t="s">
        <v>291</v>
      </c>
      <c r="J234" s="1" t="s">
        <v>768</v>
      </c>
      <c r="K234" s="1" t="s">
        <v>290</v>
      </c>
      <c r="L234" s="1" t="s">
        <v>284</v>
      </c>
      <c r="M234" s="1" t="s">
        <v>284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 t="s">
        <v>280</v>
      </c>
      <c r="B235" s="1" t="s">
        <v>281</v>
      </c>
      <c r="C235" s="1" t="s">
        <v>769</v>
      </c>
      <c r="D235" s="1" t="s">
        <v>770</v>
      </c>
      <c r="E235" s="1">
        <v>3</v>
      </c>
      <c r="F235" s="1" t="s">
        <v>289</v>
      </c>
      <c r="G235" s="1">
        <v>1.31874</v>
      </c>
      <c r="H235" s="1" t="s">
        <v>290</v>
      </c>
      <c r="I235" s="1" t="s">
        <v>291</v>
      </c>
      <c r="J235" s="1" t="s">
        <v>771</v>
      </c>
      <c r="K235" s="1" t="s">
        <v>290</v>
      </c>
      <c r="L235" s="1" t="s">
        <v>284</v>
      </c>
      <c r="M235" s="1" t="s">
        <v>284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 t="s">
        <v>280</v>
      </c>
      <c r="B236" s="1" t="s">
        <v>281</v>
      </c>
      <c r="C236" s="1" t="s">
        <v>772</v>
      </c>
      <c r="D236" s="1" t="s">
        <v>302</v>
      </c>
      <c r="E236" s="1"/>
      <c r="F236" s="1" t="s">
        <v>284</v>
      </c>
      <c r="G236" s="1"/>
      <c r="H236" s="1"/>
      <c r="I236" s="1" t="s">
        <v>284</v>
      </c>
      <c r="J236" s="1"/>
      <c r="K236" s="1"/>
      <c r="L236" s="1" t="s">
        <v>284</v>
      </c>
      <c r="M236" s="1" t="s">
        <v>284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 t="s">
        <v>280</v>
      </c>
      <c r="B237" s="1" t="s">
        <v>281</v>
      </c>
      <c r="C237" s="1" t="s">
        <v>773</v>
      </c>
      <c r="D237" s="1" t="s">
        <v>774</v>
      </c>
      <c r="E237" s="1">
        <v>3</v>
      </c>
      <c r="F237" s="1" t="s">
        <v>289</v>
      </c>
      <c r="G237" s="1">
        <v>1.0187600000000001</v>
      </c>
      <c r="H237" s="1" t="s">
        <v>290</v>
      </c>
      <c r="I237" s="1" t="s">
        <v>291</v>
      </c>
      <c r="J237" s="1" t="s">
        <v>775</v>
      </c>
      <c r="K237" s="1" t="s">
        <v>290</v>
      </c>
      <c r="L237" s="1" t="s">
        <v>284</v>
      </c>
      <c r="M237" s="1" t="s">
        <v>284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 t="s">
        <v>280</v>
      </c>
      <c r="B238" s="1" t="s">
        <v>281</v>
      </c>
      <c r="C238" s="1" t="s">
        <v>776</v>
      </c>
      <c r="D238" s="1" t="s">
        <v>777</v>
      </c>
      <c r="E238" s="1">
        <v>3</v>
      </c>
      <c r="F238" s="1" t="s">
        <v>289</v>
      </c>
      <c r="G238" s="1">
        <v>1.5619799999999999</v>
      </c>
      <c r="H238" s="1" t="s">
        <v>290</v>
      </c>
      <c r="I238" s="1" t="s">
        <v>291</v>
      </c>
      <c r="J238" s="1" t="s">
        <v>778</v>
      </c>
      <c r="K238" s="1" t="s">
        <v>290</v>
      </c>
      <c r="L238" s="1" t="s">
        <v>284</v>
      </c>
      <c r="M238" s="1" t="s">
        <v>284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 t="s">
        <v>280</v>
      </c>
      <c r="B239" s="1" t="s">
        <v>281</v>
      </c>
      <c r="C239" s="1" t="s">
        <v>779</v>
      </c>
      <c r="D239" s="1" t="s">
        <v>780</v>
      </c>
      <c r="E239" s="1">
        <v>3</v>
      </c>
      <c r="F239" s="1" t="s">
        <v>289</v>
      </c>
      <c r="G239" s="1">
        <v>1.4612400000000001</v>
      </c>
      <c r="H239" s="1" t="s">
        <v>290</v>
      </c>
      <c r="I239" s="1" t="s">
        <v>291</v>
      </c>
      <c r="J239" s="1" t="s">
        <v>781</v>
      </c>
      <c r="K239" s="1" t="s">
        <v>290</v>
      </c>
      <c r="L239" s="1" t="s">
        <v>284</v>
      </c>
      <c r="M239" s="1" t="s">
        <v>284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 t="s">
        <v>280</v>
      </c>
      <c r="B240" s="1" t="s">
        <v>281</v>
      </c>
      <c r="C240" s="1" t="s">
        <v>782</v>
      </c>
      <c r="D240" s="1" t="s">
        <v>783</v>
      </c>
      <c r="E240" s="1">
        <v>3</v>
      </c>
      <c r="F240" s="1" t="s">
        <v>289</v>
      </c>
      <c r="G240" s="1">
        <v>1.3633999999999999</v>
      </c>
      <c r="H240" s="1" t="s">
        <v>290</v>
      </c>
      <c r="I240" s="1" t="s">
        <v>291</v>
      </c>
      <c r="J240" s="1" t="s">
        <v>784</v>
      </c>
      <c r="K240" s="1" t="s">
        <v>290</v>
      </c>
      <c r="L240" s="1" t="s">
        <v>284</v>
      </c>
      <c r="M240" s="1" t="s">
        <v>284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 t="s">
        <v>280</v>
      </c>
      <c r="B241" s="1" t="s">
        <v>281</v>
      </c>
      <c r="C241" s="1" t="s">
        <v>785</v>
      </c>
      <c r="D241" s="1" t="s">
        <v>786</v>
      </c>
      <c r="E241" s="1">
        <v>3</v>
      </c>
      <c r="F241" s="1" t="s">
        <v>289</v>
      </c>
      <c r="G241" s="1">
        <v>1.2625999999999999</v>
      </c>
      <c r="H241" s="1" t="s">
        <v>290</v>
      </c>
      <c r="I241" s="1" t="s">
        <v>291</v>
      </c>
      <c r="J241" s="1" t="s">
        <v>787</v>
      </c>
      <c r="K241" s="1" t="s">
        <v>290</v>
      </c>
      <c r="L241" s="1" t="s">
        <v>284</v>
      </c>
      <c r="M241" s="1" t="s">
        <v>284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 t="s">
        <v>280</v>
      </c>
      <c r="B242" s="1" t="s">
        <v>281</v>
      </c>
      <c r="C242" s="1" t="s">
        <v>788</v>
      </c>
      <c r="D242" s="1" t="s">
        <v>789</v>
      </c>
      <c r="E242" s="1">
        <v>3</v>
      </c>
      <c r="F242" s="1" t="s">
        <v>289</v>
      </c>
      <c r="G242" s="1">
        <v>1.1613599999999999</v>
      </c>
      <c r="H242" s="1" t="s">
        <v>290</v>
      </c>
      <c r="I242" s="1" t="s">
        <v>291</v>
      </c>
      <c r="J242" s="1" t="s">
        <v>790</v>
      </c>
      <c r="K242" s="1" t="s">
        <v>290</v>
      </c>
      <c r="L242" s="1" t="s">
        <v>284</v>
      </c>
      <c r="M242" s="1" t="s">
        <v>284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 t="s">
        <v>280</v>
      </c>
      <c r="B243" s="1" t="s">
        <v>281</v>
      </c>
      <c r="C243" s="1" t="s">
        <v>791</v>
      </c>
      <c r="D243" s="1" t="s">
        <v>792</v>
      </c>
      <c r="E243" s="1">
        <v>3</v>
      </c>
      <c r="F243" s="1" t="s">
        <v>289</v>
      </c>
      <c r="G243" s="1">
        <v>1.5429299999999999</v>
      </c>
      <c r="H243" s="1" t="s">
        <v>290</v>
      </c>
      <c r="I243" s="1" t="s">
        <v>291</v>
      </c>
      <c r="J243" s="1" t="s">
        <v>793</v>
      </c>
      <c r="K243" s="1" t="s">
        <v>290</v>
      </c>
      <c r="L243" s="1" t="s">
        <v>284</v>
      </c>
      <c r="M243" s="1" t="s">
        <v>284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 t="s">
        <v>280</v>
      </c>
      <c r="B244" s="1" t="s">
        <v>281</v>
      </c>
      <c r="C244" s="1" t="s">
        <v>794</v>
      </c>
      <c r="D244" s="1" t="s">
        <v>795</v>
      </c>
      <c r="E244" s="1">
        <v>3</v>
      </c>
      <c r="F244" s="1" t="s">
        <v>289</v>
      </c>
      <c r="G244" s="1">
        <v>1.44143</v>
      </c>
      <c r="H244" s="1" t="s">
        <v>290</v>
      </c>
      <c r="I244" s="1" t="s">
        <v>291</v>
      </c>
      <c r="J244" s="1" t="s">
        <v>796</v>
      </c>
      <c r="K244" s="1" t="s">
        <v>290</v>
      </c>
      <c r="L244" s="1" t="s">
        <v>284</v>
      </c>
      <c r="M244" s="1" t="s">
        <v>284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 t="s">
        <v>280</v>
      </c>
      <c r="B245" s="1" t="s">
        <v>281</v>
      </c>
      <c r="C245" s="1" t="s">
        <v>797</v>
      </c>
      <c r="D245" s="1" t="s">
        <v>798</v>
      </c>
      <c r="E245" s="1">
        <v>3</v>
      </c>
      <c r="F245" s="1" t="s">
        <v>289</v>
      </c>
      <c r="G245" s="1">
        <v>1.54525</v>
      </c>
      <c r="H245" s="1" t="s">
        <v>290</v>
      </c>
      <c r="I245" s="1" t="s">
        <v>291</v>
      </c>
      <c r="J245" s="1" t="s">
        <v>799</v>
      </c>
      <c r="K245" s="1" t="s">
        <v>290</v>
      </c>
      <c r="L245" s="1" t="s">
        <v>284</v>
      </c>
      <c r="M245" s="1" t="s">
        <v>284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 t="s">
        <v>280</v>
      </c>
      <c r="B246" s="1" t="s">
        <v>281</v>
      </c>
      <c r="C246" s="1" t="s">
        <v>800</v>
      </c>
      <c r="D246" s="1" t="s">
        <v>801</v>
      </c>
      <c r="E246" s="1">
        <v>3</v>
      </c>
      <c r="F246" s="1" t="s">
        <v>289</v>
      </c>
      <c r="G246" s="1">
        <v>1.44024</v>
      </c>
      <c r="H246" s="1" t="s">
        <v>290</v>
      </c>
      <c r="I246" s="1" t="s">
        <v>291</v>
      </c>
      <c r="J246" s="1" t="s">
        <v>802</v>
      </c>
      <c r="K246" s="1" t="s">
        <v>290</v>
      </c>
      <c r="L246" s="1" t="s">
        <v>284</v>
      </c>
      <c r="M246" s="1" t="s">
        <v>284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 t="s">
        <v>280</v>
      </c>
      <c r="B247" s="1" t="s">
        <v>281</v>
      </c>
      <c r="C247" s="1" t="s">
        <v>803</v>
      </c>
      <c r="D247" s="1" t="s">
        <v>804</v>
      </c>
      <c r="E247" s="1">
        <v>3</v>
      </c>
      <c r="F247" s="1" t="s">
        <v>289</v>
      </c>
      <c r="G247" s="1">
        <v>1.3435600000000001</v>
      </c>
      <c r="H247" s="1" t="s">
        <v>290</v>
      </c>
      <c r="I247" s="1" t="s">
        <v>291</v>
      </c>
      <c r="J247" s="1" t="s">
        <v>805</v>
      </c>
      <c r="K247" s="1" t="s">
        <v>290</v>
      </c>
      <c r="L247" s="1" t="s">
        <v>284</v>
      </c>
      <c r="M247" s="1" t="s">
        <v>284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 t="s">
        <v>280</v>
      </c>
      <c r="B248" s="1" t="s">
        <v>281</v>
      </c>
      <c r="C248" s="1" t="s">
        <v>806</v>
      </c>
      <c r="D248" s="1" t="s">
        <v>807</v>
      </c>
      <c r="E248" s="1">
        <v>3</v>
      </c>
      <c r="F248" s="1" t="s">
        <v>289</v>
      </c>
      <c r="G248" s="1">
        <v>1.24404</v>
      </c>
      <c r="H248" s="1" t="s">
        <v>290</v>
      </c>
      <c r="I248" s="1" t="s">
        <v>291</v>
      </c>
      <c r="J248" s="1" t="s">
        <v>808</v>
      </c>
      <c r="K248" s="1" t="s">
        <v>290</v>
      </c>
      <c r="L248" s="1" t="s">
        <v>284</v>
      </c>
      <c r="M248" s="1" t="s">
        <v>284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 t="s">
        <v>280</v>
      </c>
      <c r="B249" s="1" t="s">
        <v>281</v>
      </c>
      <c r="C249" s="1" t="s">
        <v>809</v>
      </c>
      <c r="D249" s="1" t="s">
        <v>810</v>
      </c>
      <c r="E249" s="1">
        <v>3</v>
      </c>
      <c r="F249" s="1" t="s">
        <v>289</v>
      </c>
      <c r="G249" s="1">
        <v>1.14615</v>
      </c>
      <c r="H249" s="1" t="s">
        <v>290</v>
      </c>
      <c r="I249" s="1" t="s">
        <v>291</v>
      </c>
      <c r="J249" s="1" t="s">
        <v>811</v>
      </c>
      <c r="K249" s="1" t="s">
        <v>290</v>
      </c>
      <c r="L249" s="1" t="s">
        <v>284</v>
      </c>
      <c r="M249" s="1" t="s">
        <v>284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 t="s">
        <v>280</v>
      </c>
      <c r="B250" s="1" t="s">
        <v>281</v>
      </c>
      <c r="C250" s="1" t="s">
        <v>812</v>
      </c>
      <c r="D250" s="1" t="s">
        <v>813</v>
      </c>
      <c r="E250" s="1">
        <v>3</v>
      </c>
      <c r="F250" s="1" t="s">
        <v>289</v>
      </c>
      <c r="G250" s="1">
        <v>1.3530500000000001</v>
      </c>
      <c r="H250" s="1" t="s">
        <v>290</v>
      </c>
      <c r="I250" s="1" t="s">
        <v>291</v>
      </c>
      <c r="J250" s="1" t="s">
        <v>814</v>
      </c>
      <c r="K250" s="1" t="s">
        <v>290</v>
      </c>
      <c r="L250" s="1" t="s">
        <v>284</v>
      </c>
      <c r="M250" s="1" t="s">
        <v>284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 t="s">
        <v>280</v>
      </c>
      <c r="B251" s="1" t="s">
        <v>281</v>
      </c>
      <c r="C251" s="1" t="s">
        <v>815</v>
      </c>
      <c r="D251" s="1" t="s">
        <v>816</v>
      </c>
      <c r="E251" s="1">
        <v>3</v>
      </c>
      <c r="F251" s="1" t="s">
        <v>289</v>
      </c>
      <c r="G251" s="1">
        <v>1.3519399999999999</v>
      </c>
      <c r="H251" s="1" t="s">
        <v>290</v>
      </c>
      <c r="I251" s="1" t="s">
        <v>291</v>
      </c>
      <c r="J251" s="1" t="s">
        <v>817</v>
      </c>
      <c r="K251" s="1" t="s">
        <v>290</v>
      </c>
      <c r="L251" s="1" t="s">
        <v>284</v>
      </c>
      <c r="M251" s="1" t="s">
        <v>284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 t="s">
        <v>280</v>
      </c>
      <c r="B252" s="1" t="s">
        <v>281</v>
      </c>
      <c r="C252" s="1" t="s">
        <v>818</v>
      </c>
      <c r="D252" s="1" t="s">
        <v>819</v>
      </c>
      <c r="E252" s="1">
        <v>3</v>
      </c>
      <c r="F252" s="1" t="s">
        <v>289</v>
      </c>
      <c r="G252" s="1">
        <v>1.4517899999999999</v>
      </c>
      <c r="H252" s="1" t="s">
        <v>290</v>
      </c>
      <c r="I252" s="1" t="s">
        <v>291</v>
      </c>
      <c r="J252" s="1" t="s">
        <v>820</v>
      </c>
      <c r="K252" s="1" t="s">
        <v>290</v>
      </c>
      <c r="L252" s="1" t="s">
        <v>284</v>
      </c>
      <c r="M252" s="1" t="s">
        <v>284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 t="s">
        <v>280</v>
      </c>
      <c r="B253" s="1" t="s">
        <v>281</v>
      </c>
      <c r="C253" s="1" t="s">
        <v>821</v>
      </c>
      <c r="D253" s="1">
        <v>300</v>
      </c>
      <c r="E253" s="1">
        <v>1</v>
      </c>
      <c r="F253" s="1" t="s">
        <v>289</v>
      </c>
      <c r="G253" s="1">
        <v>1.27233</v>
      </c>
      <c r="H253" s="1" t="s">
        <v>290</v>
      </c>
      <c r="I253" s="1" t="s">
        <v>291</v>
      </c>
      <c r="J253" s="1" t="s">
        <v>822</v>
      </c>
      <c r="K253" s="1" t="s">
        <v>290</v>
      </c>
      <c r="L253" s="1" t="s">
        <v>284</v>
      </c>
      <c r="M253" s="1" t="s">
        <v>284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 t="s">
        <v>280</v>
      </c>
      <c r="B254" s="1" t="s">
        <v>281</v>
      </c>
      <c r="C254" s="1" t="s">
        <v>823</v>
      </c>
      <c r="D254" s="1">
        <v>301</v>
      </c>
      <c r="E254" s="1">
        <v>1</v>
      </c>
      <c r="F254" s="1" t="s">
        <v>289</v>
      </c>
      <c r="G254" s="1">
        <v>1.4784900000000001</v>
      </c>
      <c r="H254" s="1" t="s">
        <v>290</v>
      </c>
      <c r="I254" s="1" t="s">
        <v>291</v>
      </c>
      <c r="J254" s="1" t="s">
        <v>824</v>
      </c>
      <c r="K254" s="1" t="s">
        <v>290</v>
      </c>
      <c r="L254" s="1" t="s">
        <v>284</v>
      </c>
      <c r="M254" s="1" t="s">
        <v>284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 t="s">
        <v>280</v>
      </c>
      <c r="B255" s="1" t="s">
        <v>281</v>
      </c>
      <c r="C255" s="1" t="s">
        <v>825</v>
      </c>
      <c r="D255" s="1">
        <v>302</v>
      </c>
      <c r="E255" s="1">
        <v>1</v>
      </c>
      <c r="F255" s="1" t="s">
        <v>289</v>
      </c>
      <c r="G255" s="1">
        <v>1.4661299999999999</v>
      </c>
      <c r="H255" s="1" t="s">
        <v>290</v>
      </c>
      <c r="I255" s="1" t="s">
        <v>291</v>
      </c>
      <c r="J255" s="1" t="s">
        <v>826</v>
      </c>
      <c r="K255" s="1" t="s">
        <v>290</v>
      </c>
      <c r="L255" s="1" t="s">
        <v>284</v>
      </c>
      <c r="M255" s="1" t="s">
        <v>284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 t="s">
        <v>280</v>
      </c>
      <c r="B256" s="1" t="s">
        <v>281</v>
      </c>
      <c r="C256" s="1" t="s">
        <v>827</v>
      </c>
      <c r="D256" s="1">
        <v>303</v>
      </c>
      <c r="E256" s="1">
        <v>1</v>
      </c>
      <c r="F256" s="1" t="s">
        <v>289</v>
      </c>
      <c r="G256" s="1">
        <v>1.4589099999999999</v>
      </c>
      <c r="H256" s="1" t="s">
        <v>290</v>
      </c>
      <c r="I256" s="1" t="s">
        <v>291</v>
      </c>
      <c r="J256" s="1" t="s">
        <v>828</v>
      </c>
      <c r="K256" s="1" t="s">
        <v>290</v>
      </c>
      <c r="L256" s="1" t="s">
        <v>284</v>
      </c>
      <c r="M256" s="1" t="s">
        <v>284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 t="s">
        <v>280</v>
      </c>
      <c r="B257" s="1" t="s">
        <v>281</v>
      </c>
      <c r="C257" s="1" t="s">
        <v>829</v>
      </c>
      <c r="D257" s="1">
        <v>304</v>
      </c>
      <c r="E257" s="1">
        <v>1</v>
      </c>
      <c r="F257" s="1" t="s">
        <v>289</v>
      </c>
      <c r="G257" s="1">
        <v>1.34884</v>
      </c>
      <c r="H257" s="1" t="s">
        <v>290</v>
      </c>
      <c r="I257" s="1" t="s">
        <v>291</v>
      </c>
      <c r="J257" s="1" t="s">
        <v>830</v>
      </c>
      <c r="K257" s="1" t="s">
        <v>290</v>
      </c>
      <c r="L257" s="1" t="s">
        <v>284</v>
      </c>
      <c r="M257" s="1" t="s">
        <v>284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 t="s">
        <v>280</v>
      </c>
      <c r="B258" s="1" t="s">
        <v>281</v>
      </c>
      <c r="C258" s="1" t="s">
        <v>831</v>
      </c>
      <c r="D258" s="1">
        <v>305</v>
      </c>
      <c r="E258" s="1">
        <v>1</v>
      </c>
      <c r="F258" s="1" t="s">
        <v>289</v>
      </c>
      <c r="G258" s="1">
        <v>1.4071400000000001</v>
      </c>
      <c r="H258" s="1" t="s">
        <v>290</v>
      </c>
      <c r="I258" s="1" t="s">
        <v>291</v>
      </c>
      <c r="J258" s="1" t="s">
        <v>832</v>
      </c>
      <c r="K258" s="1" t="s">
        <v>290</v>
      </c>
      <c r="L258" s="1" t="s">
        <v>284</v>
      </c>
      <c r="M258" s="1" t="s">
        <v>284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 t="s">
        <v>280</v>
      </c>
      <c r="B259" s="1" t="s">
        <v>281</v>
      </c>
      <c r="C259" s="1" t="s">
        <v>833</v>
      </c>
      <c r="D259" s="1">
        <v>306</v>
      </c>
      <c r="E259" s="1">
        <v>1</v>
      </c>
      <c r="F259" s="1" t="s">
        <v>289</v>
      </c>
      <c r="G259" s="1">
        <v>1.5930899999999999</v>
      </c>
      <c r="H259" s="1" t="s">
        <v>290</v>
      </c>
      <c r="I259" s="1" t="s">
        <v>291</v>
      </c>
      <c r="J259" s="1" t="s">
        <v>834</v>
      </c>
      <c r="K259" s="1" t="s">
        <v>290</v>
      </c>
      <c r="L259" s="1" t="s">
        <v>284</v>
      </c>
      <c r="M259" s="1" t="s">
        <v>284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 t="s">
        <v>280</v>
      </c>
      <c r="B260" s="1" t="s">
        <v>281</v>
      </c>
      <c r="C260" s="1" t="s">
        <v>835</v>
      </c>
      <c r="D260" s="1">
        <v>307</v>
      </c>
      <c r="E260" s="1">
        <v>1</v>
      </c>
      <c r="F260" s="1" t="s">
        <v>289</v>
      </c>
      <c r="G260" s="1">
        <v>1.3970499999999999</v>
      </c>
      <c r="H260" s="1" t="s">
        <v>290</v>
      </c>
      <c r="I260" s="1" t="s">
        <v>291</v>
      </c>
      <c r="J260" s="1" t="s">
        <v>836</v>
      </c>
      <c r="K260" s="1" t="s">
        <v>290</v>
      </c>
      <c r="L260" s="1" t="s">
        <v>284</v>
      </c>
      <c r="M260" s="1" t="s">
        <v>284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 t="s">
        <v>280</v>
      </c>
      <c r="B261" s="1" t="s">
        <v>281</v>
      </c>
      <c r="C261" s="1" t="s">
        <v>837</v>
      </c>
      <c r="D261" s="1" t="s">
        <v>302</v>
      </c>
      <c r="E261" s="1"/>
      <c r="F261" s="1" t="s">
        <v>284</v>
      </c>
      <c r="G261" s="1"/>
      <c r="H261" s="1"/>
      <c r="I261" s="1" t="s">
        <v>284</v>
      </c>
      <c r="J261" s="1"/>
      <c r="K261" s="1"/>
      <c r="L261" s="1" t="s">
        <v>284</v>
      </c>
      <c r="M261" s="1" t="s">
        <v>284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 t="s">
        <v>280</v>
      </c>
      <c r="B262" s="1" t="s">
        <v>281</v>
      </c>
      <c r="C262" s="1" t="s">
        <v>838</v>
      </c>
      <c r="D262" s="1">
        <v>308</v>
      </c>
      <c r="E262" s="1">
        <v>1</v>
      </c>
      <c r="F262" s="1" t="s">
        <v>289</v>
      </c>
      <c r="G262" s="1">
        <v>1.00292</v>
      </c>
      <c r="H262" s="1" t="s">
        <v>290</v>
      </c>
      <c r="I262" s="1" t="s">
        <v>291</v>
      </c>
      <c r="J262" s="1" t="s">
        <v>839</v>
      </c>
      <c r="K262" s="1" t="s">
        <v>290</v>
      </c>
      <c r="L262" s="1" t="s">
        <v>284</v>
      </c>
      <c r="M262" s="1" t="s">
        <v>284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 t="s">
        <v>280</v>
      </c>
      <c r="B263" s="1" t="s">
        <v>281</v>
      </c>
      <c r="C263" s="1" t="s">
        <v>840</v>
      </c>
      <c r="D263" s="1" t="s">
        <v>302</v>
      </c>
      <c r="E263" s="1"/>
      <c r="F263" s="1" t="s">
        <v>284</v>
      </c>
      <c r="G263" s="1"/>
      <c r="H263" s="1"/>
      <c r="I263" s="1" t="s">
        <v>284</v>
      </c>
      <c r="J263" s="1"/>
      <c r="K263" s="1"/>
      <c r="L263" s="1" t="s">
        <v>284</v>
      </c>
      <c r="M263" s="1" t="s">
        <v>284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 t="s">
        <v>280</v>
      </c>
      <c r="B264" s="1" t="s">
        <v>281</v>
      </c>
      <c r="C264" s="1" t="s">
        <v>841</v>
      </c>
      <c r="D264" s="1">
        <v>309</v>
      </c>
      <c r="E264" s="1">
        <v>1</v>
      </c>
      <c r="F264" s="1" t="s">
        <v>289</v>
      </c>
      <c r="G264" s="1">
        <v>1.8316399999999999</v>
      </c>
      <c r="H264" s="1" t="s">
        <v>290</v>
      </c>
      <c r="I264" s="1" t="s">
        <v>291</v>
      </c>
      <c r="J264" s="1" t="s">
        <v>842</v>
      </c>
      <c r="K264" s="1" t="s">
        <v>290</v>
      </c>
      <c r="L264" s="1" t="s">
        <v>284</v>
      </c>
      <c r="M264" s="1" t="s">
        <v>284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 t="s">
        <v>280</v>
      </c>
      <c r="B265" s="1" t="s">
        <v>281</v>
      </c>
      <c r="C265" s="1" t="s">
        <v>843</v>
      </c>
      <c r="D265" s="1">
        <v>310</v>
      </c>
      <c r="E265" s="1">
        <v>1</v>
      </c>
      <c r="F265" s="1" t="s">
        <v>289</v>
      </c>
      <c r="G265" s="1">
        <v>1.4360999999999999</v>
      </c>
      <c r="H265" s="1" t="s">
        <v>290</v>
      </c>
      <c r="I265" s="1" t="s">
        <v>291</v>
      </c>
      <c r="J265" s="1" t="s">
        <v>844</v>
      </c>
      <c r="K265" s="1" t="s">
        <v>290</v>
      </c>
      <c r="L265" s="1" t="s">
        <v>284</v>
      </c>
      <c r="M265" s="1" t="s">
        <v>284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 t="s">
        <v>280</v>
      </c>
      <c r="B266" s="1" t="s">
        <v>281</v>
      </c>
      <c r="C266" s="1" t="s">
        <v>845</v>
      </c>
      <c r="D266" s="1">
        <v>311</v>
      </c>
      <c r="E266" s="1">
        <v>1</v>
      </c>
      <c r="F266" s="1" t="s">
        <v>289</v>
      </c>
      <c r="G266" s="1">
        <v>1.22977</v>
      </c>
      <c r="H266" s="1" t="s">
        <v>290</v>
      </c>
      <c r="I266" s="1" t="s">
        <v>291</v>
      </c>
      <c r="J266" s="1" t="s">
        <v>846</v>
      </c>
      <c r="K266" s="1" t="s">
        <v>290</v>
      </c>
      <c r="L266" s="1" t="s">
        <v>284</v>
      </c>
      <c r="M266" s="1" t="s">
        <v>284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 t="s">
        <v>280</v>
      </c>
      <c r="B267" s="1" t="s">
        <v>281</v>
      </c>
      <c r="C267" s="1" t="s">
        <v>847</v>
      </c>
      <c r="D267" s="1">
        <v>312</v>
      </c>
      <c r="E267" s="1">
        <v>1</v>
      </c>
      <c r="F267" s="1" t="s">
        <v>289</v>
      </c>
      <c r="G267" s="1">
        <v>0.98226000000000002</v>
      </c>
      <c r="H267" s="1" t="s">
        <v>290</v>
      </c>
      <c r="I267" s="1" t="s">
        <v>291</v>
      </c>
      <c r="J267" s="1" t="s">
        <v>848</v>
      </c>
      <c r="K267" s="1" t="s">
        <v>290</v>
      </c>
      <c r="L267" s="1" t="s">
        <v>284</v>
      </c>
      <c r="M267" s="1" t="s">
        <v>284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 t="s">
        <v>280</v>
      </c>
      <c r="B268" s="1" t="s">
        <v>281</v>
      </c>
      <c r="C268" s="1" t="s">
        <v>849</v>
      </c>
      <c r="D268" s="1" t="s">
        <v>302</v>
      </c>
      <c r="E268" s="1"/>
      <c r="F268" s="1" t="s">
        <v>284</v>
      </c>
      <c r="G268" s="1"/>
      <c r="H268" s="1"/>
      <c r="I268" s="1" t="s">
        <v>284</v>
      </c>
      <c r="J268" s="1"/>
      <c r="K268" s="1"/>
      <c r="L268" s="1" t="s">
        <v>284</v>
      </c>
      <c r="M268" s="1" t="s">
        <v>284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 t="s">
        <v>280</v>
      </c>
      <c r="B269" s="1" t="s">
        <v>281</v>
      </c>
      <c r="C269" s="1" t="s">
        <v>850</v>
      </c>
      <c r="D269" s="1">
        <v>313</v>
      </c>
      <c r="E269" s="1">
        <v>1</v>
      </c>
      <c r="F269" s="1" t="s">
        <v>289</v>
      </c>
      <c r="G269" s="1">
        <v>1.9022300000000001</v>
      </c>
      <c r="H269" s="1" t="s">
        <v>290</v>
      </c>
      <c r="I269" s="1" t="s">
        <v>291</v>
      </c>
      <c r="J269" s="1" t="s">
        <v>851</v>
      </c>
      <c r="K269" s="1" t="s">
        <v>290</v>
      </c>
      <c r="L269" s="1" t="s">
        <v>284</v>
      </c>
      <c r="M269" s="1" t="s">
        <v>284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 t="s">
        <v>280</v>
      </c>
      <c r="B270" s="1" t="s">
        <v>281</v>
      </c>
      <c r="C270" s="1" t="s">
        <v>852</v>
      </c>
      <c r="D270" s="1">
        <v>314</v>
      </c>
      <c r="E270" s="1">
        <v>1</v>
      </c>
      <c r="F270" s="1" t="s">
        <v>289</v>
      </c>
      <c r="G270" s="1">
        <v>0.94572999999999996</v>
      </c>
      <c r="H270" s="1" t="s">
        <v>290</v>
      </c>
      <c r="I270" s="1" t="s">
        <v>291</v>
      </c>
      <c r="J270" s="1" t="s">
        <v>853</v>
      </c>
      <c r="K270" s="1" t="s">
        <v>290</v>
      </c>
      <c r="L270" s="1" t="s">
        <v>284</v>
      </c>
      <c r="M270" s="1" t="s">
        <v>284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 t="s">
        <v>280</v>
      </c>
      <c r="B271" s="1" t="s">
        <v>281</v>
      </c>
      <c r="C271" s="1" t="s">
        <v>854</v>
      </c>
      <c r="D271" s="1" t="s">
        <v>302</v>
      </c>
      <c r="E271" s="1"/>
      <c r="F271" s="1" t="s">
        <v>284</v>
      </c>
      <c r="G271" s="1"/>
      <c r="H271" s="1"/>
      <c r="I271" s="1" t="s">
        <v>284</v>
      </c>
      <c r="J271" s="1"/>
      <c r="K271" s="1"/>
      <c r="L271" s="1" t="s">
        <v>284</v>
      </c>
      <c r="M271" s="1" t="s">
        <v>284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 t="s">
        <v>280</v>
      </c>
      <c r="B272" s="1" t="s">
        <v>281</v>
      </c>
      <c r="C272" s="1" t="s">
        <v>855</v>
      </c>
      <c r="D272" s="1">
        <v>315</v>
      </c>
      <c r="E272" s="1">
        <v>1</v>
      </c>
      <c r="F272" s="1" t="s">
        <v>289</v>
      </c>
      <c r="G272" s="1">
        <v>1.9029799999999999</v>
      </c>
      <c r="H272" s="1" t="s">
        <v>290</v>
      </c>
      <c r="I272" s="1" t="s">
        <v>291</v>
      </c>
      <c r="J272" s="1" t="s">
        <v>856</v>
      </c>
      <c r="K272" s="1" t="s">
        <v>290</v>
      </c>
      <c r="L272" s="1" t="s">
        <v>284</v>
      </c>
      <c r="M272" s="1" t="s">
        <v>284</v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 t="s">
        <v>280</v>
      </c>
      <c r="B273" s="1" t="s">
        <v>281</v>
      </c>
      <c r="C273" s="1" t="s">
        <v>857</v>
      </c>
      <c r="D273" s="1">
        <v>316</v>
      </c>
      <c r="E273" s="1">
        <v>1</v>
      </c>
      <c r="F273" s="1" t="s">
        <v>289</v>
      </c>
      <c r="G273" s="1">
        <v>1.1206700000000001</v>
      </c>
      <c r="H273" s="1" t="s">
        <v>290</v>
      </c>
      <c r="I273" s="1" t="s">
        <v>291</v>
      </c>
      <c r="J273" s="1" t="s">
        <v>858</v>
      </c>
      <c r="K273" s="1" t="s">
        <v>290</v>
      </c>
      <c r="L273" s="1" t="s">
        <v>284</v>
      </c>
      <c r="M273" s="1" t="s">
        <v>284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 t="s">
        <v>280</v>
      </c>
      <c r="B274" s="1" t="s">
        <v>281</v>
      </c>
      <c r="C274" s="1" t="s">
        <v>859</v>
      </c>
      <c r="D274" s="1">
        <v>317</v>
      </c>
      <c r="E274" s="1">
        <v>1</v>
      </c>
      <c r="F274" s="1" t="s">
        <v>289</v>
      </c>
      <c r="G274" s="1">
        <v>0.92957000000000001</v>
      </c>
      <c r="H274" s="1" t="s">
        <v>290</v>
      </c>
      <c r="I274" s="1" t="s">
        <v>291</v>
      </c>
      <c r="J274" s="1" t="s">
        <v>860</v>
      </c>
      <c r="K274" s="1" t="s">
        <v>290</v>
      </c>
      <c r="L274" s="1" t="s">
        <v>284</v>
      </c>
      <c r="M274" s="1" t="s">
        <v>284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 t="s">
        <v>280</v>
      </c>
      <c r="B275" s="1" t="s">
        <v>281</v>
      </c>
      <c r="C275" s="1" t="s">
        <v>861</v>
      </c>
      <c r="D275" s="1" t="s">
        <v>302</v>
      </c>
      <c r="E275" s="1"/>
      <c r="F275" s="1" t="s">
        <v>284</v>
      </c>
      <c r="G275" s="1"/>
      <c r="H275" s="1"/>
      <c r="I275" s="1" t="s">
        <v>284</v>
      </c>
      <c r="J275" s="1"/>
      <c r="K275" s="1"/>
      <c r="L275" s="1" t="s">
        <v>284</v>
      </c>
      <c r="M275" s="1" t="s">
        <v>284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 t="s">
        <v>280</v>
      </c>
      <c r="B276" s="1" t="s">
        <v>281</v>
      </c>
      <c r="C276" s="1" t="s">
        <v>862</v>
      </c>
      <c r="D276" s="1">
        <v>318</v>
      </c>
      <c r="E276" s="1">
        <v>1</v>
      </c>
      <c r="F276" s="1" t="s">
        <v>289</v>
      </c>
      <c r="G276" s="1">
        <v>1.86178</v>
      </c>
      <c r="H276" s="1" t="s">
        <v>290</v>
      </c>
      <c r="I276" s="1" t="s">
        <v>291</v>
      </c>
      <c r="J276" s="1" t="s">
        <v>863</v>
      </c>
      <c r="K276" s="1" t="s">
        <v>290</v>
      </c>
      <c r="L276" s="1" t="s">
        <v>284</v>
      </c>
      <c r="M276" s="1" t="s">
        <v>284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 t="s">
        <v>280</v>
      </c>
      <c r="B277" s="1" t="s">
        <v>281</v>
      </c>
      <c r="C277" s="1" t="s">
        <v>864</v>
      </c>
      <c r="D277" s="1">
        <v>319</v>
      </c>
      <c r="E277" s="1">
        <v>1</v>
      </c>
      <c r="F277" s="1" t="s">
        <v>289</v>
      </c>
      <c r="G277" s="1">
        <v>1.6573599999999999</v>
      </c>
      <c r="H277" s="1" t="s">
        <v>290</v>
      </c>
      <c r="I277" s="1" t="s">
        <v>291</v>
      </c>
      <c r="J277" s="1" t="s">
        <v>865</v>
      </c>
      <c r="K277" s="1" t="s">
        <v>290</v>
      </c>
      <c r="L277" s="1" t="s">
        <v>284</v>
      </c>
      <c r="M277" s="1" t="s">
        <v>284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 t="s">
        <v>280</v>
      </c>
      <c r="B278" s="1" t="s">
        <v>281</v>
      </c>
      <c r="C278" s="1" t="s">
        <v>866</v>
      </c>
      <c r="D278" s="1">
        <v>320</v>
      </c>
      <c r="E278" s="1">
        <v>1</v>
      </c>
      <c r="F278" s="1" t="s">
        <v>289</v>
      </c>
      <c r="G278" s="1">
        <v>1.4407300000000001</v>
      </c>
      <c r="H278" s="1" t="s">
        <v>290</v>
      </c>
      <c r="I278" s="1" t="s">
        <v>291</v>
      </c>
      <c r="J278" s="1" t="s">
        <v>867</v>
      </c>
      <c r="K278" s="1" t="s">
        <v>290</v>
      </c>
      <c r="L278" s="1" t="s">
        <v>284</v>
      </c>
      <c r="M278" s="1" t="s">
        <v>284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 t="s">
        <v>280</v>
      </c>
      <c r="B279" s="1" t="s">
        <v>281</v>
      </c>
      <c r="C279" s="1" t="s">
        <v>868</v>
      </c>
      <c r="D279" s="1">
        <v>321</v>
      </c>
      <c r="E279" s="1">
        <v>1</v>
      </c>
      <c r="F279" s="1" t="s">
        <v>289</v>
      </c>
      <c r="G279" s="1">
        <v>1.2988599999999999</v>
      </c>
      <c r="H279" s="1" t="s">
        <v>290</v>
      </c>
      <c r="I279" s="1" t="s">
        <v>291</v>
      </c>
      <c r="J279" s="1" t="s">
        <v>869</v>
      </c>
      <c r="K279" s="1" t="s">
        <v>290</v>
      </c>
      <c r="L279" s="1" t="s">
        <v>284</v>
      </c>
      <c r="M279" s="1" t="s">
        <v>284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 t="s">
        <v>280</v>
      </c>
      <c r="B280" s="1" t="s">
        <v>281</v>
      </c>
      <c r="C280" s="1" t="s">
        <v>870</v>
      </c>
      <c r="D280" s="1">
        <v>322</v>
      </c>
      <c r="E280" s="1">
        <v>1</v>
      </c>
      <c r="F280" s="1" t="s">
        <v>289</v>
      </c>
      <c r="G280" s="1">
        <v>1.19858</v>
      </c>
      <c r="H280" s="1" t="s">
        <v>290</v>
      </c>
      <c r="I280" s="1" t="s">
        <v>291</v>
      </c>
      <c r="J280" s="1" t="s">
        <v>871</v>
      </c>
      <c r="K280" s="1" t="s">
        <v>290</v>
      </c>
      <c r="L280" s="1" t="s">
        <v>284</v>
      </c>
      <c r="M280" s="1" t="s">
        <v>284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 t="s">
        <v>280</v>
      </c>
      <c r="B281" s="1" t="s">
        <v>281</v>
      </c>
      <c r="C281" s="1" t="s">
        <v>872</v>
      </c>
      <c r="D281" s="1">
        <v>323</v>
      </c>
      <c r="E281" s="1">
        <v>1</v>
      </c>
      <c r="F281" s="1" t="s">
        <v>289</v>
      </c>
      <c r="G281" s="1">
        <v>1.5384100000000001</v>
      </c>
      <c r="H281" s="1" t="s">
        <v>290</v>
      </c>
      <c r="I281" s="1" t="s">
        <v>291</v>
      </c>
      <c r="J281" s="1" t="s">
        <v>873</v>
      </c>
      <c r="K281" s="1" t="s">
        <v>290</v>
      </c>
      <c r="L281" s="1" t="s">
        <v>284</v>
      </c>
      <c r="M281" s="1" t="s">
        <v>284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 t="s">
        <v>280</v>
      </c>
      <c r="B282" s="1" t="s">
        <v>281</v>
      </c>
      <c r="C282" s="1" t="s">
        <v>874</v>
      </c>
      <c r="D282" s="1" t="s">
        <v>302</v>
      </c>
      <c r="E282" s="1"/>
      <c r="F282" s="1" t="s">
        <v>284</v>
      </c>
      <c r="G282" s="1"/>
      <c r="H282" s="1"/>
      <c r="I282" s="1" t="s">
        <v>284</v>
      </c>
      <c r="J282" s="1"/>
      <c r="K282" s="1"/>
      <c r="L282" s="1" t="s">
        <v>284</v>
      </c>
      <c r="M282" s="1" t="s">
        <v>284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 t="s">
        <v>280</v>
      </c>
      <c r="B283" s="1" t="s">
        <v>281</v>
      </c>
      <c r="C283" s="1" t="s">
        <v>875</v>
      </c>
      <c r="D283" s="1">
        <v>324</v>
      </c>
      <c r="E283" s="1">
        <v>1</v>
      </c>
      <c r="F283" s="1" t="s">
        <v>289</v>
      </c>
      <c r="G283" s="1">
        <v>1.2942899999999999</v>
      </c>
      <c r="H283" s="1" t="s">
        <v>290</v>
      </c>
      <c r="I283" s="1" t="s">
        <v>291</v>
      </c>
      <c r="J283" s="1" t="s">
        <v>876</v>
      </c>
      <c r="K283" s="1" t="s">
        <v>290</v>
      </c>
      <c r="L283" s="1" t="s">
        <v>284</v>
      </c>
      <c r="M283" s="1" t="s">
        <v>284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 t="s">
        <v>280</v>
      </c>
      <c r="B284" s="1" t="s">
        <v>281</v>
      </c>
      <c r="C284" s="1" t="s">
        <v>877</v>
      </c>
      <c r="D284" s="1">
        <v>325</v>
      </c>
      <c r="E284" s="1">
        <v>1</v>
      </c>
      <c r="F284" s="1" t="s">
        <v>289</v>
      </c>
      <c r="G284" s="1">
        <v>1.2629900000000001</v>
      </c>
      <c r="H284" s="1" t="s">
        <v>290</v>
      </c>
      <c r="I284" s="1" t="s">
        <v>291</v>
      </c>
      <c r="J284" s="1" t="s">
        <v>878</v>
      </c>
      <c r="K284" s="1" t="s">
        <v>290</v>
      </c>
      <c r="L284" s="1" t="s">
        <v>284</v>
      </c>
      <c r="M284" s="1" t="s">
        <v>284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 t="s">
        <v>280</v>
      </c>
      <c r="B285" s="1" t="s">
        <v>281</v>
      </c>
      <c r="C285" s="1" t="s">
        <v>879</v>
      </c>
      <c r="D285" s="1">
        <v>326</v>
      </c>
      <c r="E285" s="1">
        <v>1</v>
      </c>
      <c r="F285" s="1" t="s">
        <v>289</v>
      </c>
      <c r="G285" s="1">
        <v>1.6550800000000001</v>
      </c>
      <c r="H285" s="1" t="s">
        <v>290</v>
      </c>
      <c r="I285" s="1" t="s">
        <v>291</v>
      </c>
      <c r="J285" s="1" t="s">
        <v>880</v>
      </c>
      <c r="K285" s="1" t="s">
        <v>290</v>
      </c>
      <c r="L285" s="1" t="s">
        <v>284</v>
      </c>
      <c r="M285" s="1" t="s">
        <v>284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 t="s">
        <v>280</v>
      </c>
      <c r="B286" s="1" t="s">
        <v>281</v>
      </c>
      <c r="C286" s="1" t="s">
        <v>881</v>
      </c>
      <c r="D286" s="1">
        <v>327</v>
      </c>
      <c r="E286" s="1">
        <v>1</v>
      </c>
      <c r="F286" s="1" t="s">
        <v>289</v>
      </c>
      <c r="G286" s="1">
        <v>1.33239</v>
      </c>
      <c r="H286" s="1" t="s">
        <v>290</v>
      </c>
      <c r="I286" s="1" t="s">
        <v>291</v>
      </c>
      <c r="J286" s="1" t="s">
        <v>882</v>
      </c>
      <c r="K286" s="1" t="s">
        <v>290</v>
      </c>
      <c r="L286" s="1" t="s">
        <v>284</v>
      </c>
      <c r="M286" s="1" t="s">
        <v>284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 t="s">
        <v>280</v>
      </c>
      <c r="B287" s="1" t="s">
        <v>281</v>
      </c>
      <c r="C287" s="1" t="s">
        <v>883</v>
      </c>
      <c r="D287" s="1">
        <v>328</v>
      </c>
      <c r="E287" s="1">
        <v>1</v>
      </c>
      <c r="F287" s="1" t="s">
        <v>289</v>
      </c>
      <c r="G287" s="1">
        <v>1.23217</v>
      </c>
      <c r="H287" s="1" t="s">
        <v>290</v>
      </c>
      <c r="I287" s="1" t="s">
        <v>291</v>
      </c>
      <c r="J287" s="1" t="s">
        <v>884</v>
      </c>
      <c r="K287" s="1" t="s">
        <v>290</v>
      </c>
      <c r="L287" s="1" t="s">
        <v>284</v>
      </c>
      <c r="M287" s="1" t="s">
        <v>284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 t="s">
        <v>280</v>
      </c>
      <c r="B288" s="1" t="s">
        <v>281</v>
      </c>
      <c r="C288" s="1" t="s">
        <v>885</v>
      </c>
      <c r="D288" s="1">
        <v>329</v>
      </c>
      <c r="E288" s="1">
        <v>1</v>
      </c>
      <c r="F288" s="1" t="s">
        <v>289</v>
      </c>
      <c r="G288" s="1">
        <v>1.13741</v>
      </c>
      <c r="H288" s="1" t="s">
        <v>290</v>
      </c>
      <c r="I288" s="1" t="s">
        <v>291</v>
      </c>
      <c r="J288" s="1" t="s">
        <v>886</v>
      </c>
      <c r="K288" s="1" t="s">
        <v>290</v>
      </c>
      <c r="L288" s="1" t="s">
        <v>284</v>
      </c>
      <c r="M288" s="1" t="s">
        <v>284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 t="s">
        <v>280</v>
      </c>
      <c r="B289" s="1" t="s">
        <v>281</v>
      </c>
      <c r="C289" s="1" t="s">
        <v>887</v>
      </c>
      <c r="D289" s="1">
        <v>330</v>
      </c>
      <c r="E289" s="1">
        <v>1</v>
      </c>
      <c r="F289" s="1" t="s">
        <v>289</v>
      </c>
      <c r="G289" s="1">
        <v>1.03677</v>
      </c>
      <c r="H289" s="1" t="s">
        <v>290</v>
      </c>
      <c r="I289" s="1" t="s">
        <v>291</v>
      </c>
      <c r="J289" s="1" t="s">
        <v>888</v>
      </c>
      <c r="K289" s="1" t="s">
        <v>290</v>
      </c>
      <c r="L289" s="1" t="s">
        <v>284</v>
      </c>
      <c r="M289" s="1" t="s">
        <v>284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 t="s">
        <v>280</v>
      </c>
      <c r="B290" s="1" t="s">
        <v>281</v>
      </c>
      <c r="C290" s="1" t="s">
        <v>889</v>
      </c>
      <c r="D290" s="1">
        <v>331</v>
      </c>
      <c r="E290" s="1">
        <v>1</v>
      </c>
      <c r="F290" s="1" t="s">
        <v>289</v>
      </c>
      <c r="G290" s="1">
        <v>1.6412899999999999</v>
      </c>
      <c r="H290" s="1" t="s">
        <v>290</v>
      </c>
      <c r="I290" s="1" t="s">
        <v>291</v>
      </c>
      <c r="J290" s="1" t="s">
        <v>890</v>
      </c>
      <c r="K290" s="1" t="s">
        <v>290</v>
      </c>
      <c r="L290" s="1" t="s">
        <v>284</v>
      </c>
      <c r="M290" s="1" t="s">
        <v>284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 t="s">
        <v>280</v>
      </c>
      <c r="B291" s="1" t="s">
        <v>281</v>
      </c>
      <c r="C291" s="1" t="s">
        <v>891</v>
      </c>
      <c r="D291" s="1">
        <v>332</v>
      </c>
      <c r="E291" s="1">
        <v>1</v>
      </c>
      <c r="F291" s="1" t="s">
        <v>289</v>
      </c>
      <c r="G291" s="1">
        <v>1.54057</v>
      </c>
      <c r="H291" s="1" t="s">
        <v>290</v>
      </c>
      <c r="I291" s="1" t="s">
        <v>291</v>
      </c>
      <c r="J291" s="1" t="s">
        <v>892</v>
      </c>
      <c r="K291" s="1" t="s">
        <v>290</v>
      </c>
      <c r="L291" s="1" t="s">
        <v>284</v>
      </c>
      <c r="M291" s="1" t="s">
        <v>284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 t="s">
        <v>280</v>
      </c>
      <c r="B292" s="1" t="s">
        <v>281</v>
      </c>
      <c r="C292" s="1" t="s">
        <v>893</v>
      </c>
      <c r="D292" s="1">
        <v>333</v>
      </c>
      <c r="E292" s="1">
        <v>1</v>
      </c>
      <c r="F292" s="1" t="s">
        <v>289</v>
      </c>
      <c r="G292" s="1">
        <v>1.4408099999999999</v>
      </c>
      <c r="H292" s="1" t="s">
        <v>290</v>
      </c>
      <c r="I292" s="1" t="s">
        <v>291</v>
      </c>
      <c r="J292" s="1" t="s">
        <v>894</v>
      </c>
      <c r="K292" s="1" t="s">
        <v>290</v>
      </c>
      <c r="L292" s="1" t="s">
        <v>284</v>
      </c>
      <c r="M292" s="1" t="s">
        <v>284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 t="s">
        <v>280</v>
      </c>
      <c r="B293" s="1" t="s">
        <v>281</v>
      </c>
      <c r="C293" s="1" t="s">
        <v>895</v>
      </c>
      <c r="D293" s="1">
        <v>334</v>
      </c>
      <c r="E293" s="1">
        <v>1</v>
      </c>
      <c r="F293" s="1" t="s">
        <v>289</v>
      </c>
      <c r="G293" s="1">
        <v>1.15503</v>
      </c>
      <c r="H293" s="1" t="s">
        <v>290</v>
      </c>
      <c r="I293" s="1" t="s">
        <v>291</v>
      </c>
      <c r="J293" s="1" t="s">
        <v>896</v>
      </c>
      <c r="K293" s="1" t="s">
        <v>290</v>
      </c>
      <c r="L293" s="1" t="s">
        <v>284</v>
      </c>
      <c r="M293" s="1" t="s">
        <v>284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 t="s">
        <v>280</v>
      </c>
      <c r="B294" s="1" t="s">
        <v>281</v>
      </c>
      <c r="C294" s="1" t="s">
        <v>897</v>
      </c>
      <c r="D294" s="1">
        <v>335</v>
      </c>
      <c r="E294" s="1">
        <v>1</v>
      </c>
      <c r="F294" s="1" t="s">
        <v>289</v>
      </c>
      <c r="G294" s="1">
        <v>1.5650500000000001</v>
      </c>
      <c r="H294" s="1" t="s">
        <v>290</v>
      </c>
      <c r="I294" s="1" t="s">
        <v>291</v>
      </c>
      <c r="J294" s="1" t="s">
        <v>898</v>
      </c>
      <c r="K294" s="1" t="s">
        <v>290</v>
      </c>
      <c r="L294" s="1" t="s">
        <v>284</v>
      </c>
      <c r="M294" s="1" t="s">
        <v>284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 t="s">
        <v>280</v>
      </c>
      <c r="B295" s="1" t="s">
        <v>281</v>
      </c>
      <c r="C295" s="1" t="s">
        <v>899</v>
      </c>
      <c r="D295" s="1">
        <v>336</v>
      </c>
      <c r="E295" s="1">
        <v>1</v>
      </c>
      <c r="F295" s="1" t="s">
        <v>289</v>
      </c>
      <c r="G295" s="1">
        <v>1.4403300000000001</v>
      </c>
      <c r="H295" s="1" t="s">
        <v>290</v>
      </c>
      <c r="I295" s="1" t="s">
        <v>291</v>
      </c>
      <c r="J295" s="1" t="s">
        <v>900</v>
      </c>
      <c r="K295" s="1" t="s">
        <v>290</v>
      </c>
      <c r="L295" s="1" t="s">
        <v>284</v>
      </c>
      <c r="M295" s="1" t="s">
        <v>284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 t="s">
        <v>280</v>
      </c>
      <c r="B296" s="1" t="s">
        <v>281</v>
      </c>
      <c r="C296" s="1" t="s">
        <v>901</v>
      </c>
      <c r="D296" s="1">
        <v>337</v>
      </c>
      <c r="E296" s="1">
        <v>1</v>
      </c>
      <c r="F296" s="1" t="s">
        <v>289</v>
      </c>
      <c r="G296" s="1">
        <v>1.3358699999999999</v>
      </c>
      <c r="H296" s="1" t="s">
        <v>290</v>
      </c>
      <c r="I296" s="1" t="s">
        <v>291</v>
      </c>
      <c r="J296" s="1" t="s">
        <v>902</v>
      </c>
      <c r="K296" s="1" t="s">
        <v>290</v>
      </c>
      <c r="L296" s="1" t="s">
        <v>284</v>
      </c>
      <c r="M296" s="1" t="s">
        <v>284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 t="s">
        <v>280</v>
      </c>
      <c r="B297" s="1" t="s">
        <v>281</v>
      </c>
      <c r="C297" s="1" t="s">
        <v>903</v>
      </c>
      <c r="D297" s="1">
        <v>338</v>
      </c>
      <c r="E297" s="1">
        <v>1</v>
      </c>
      <c r="F297" s="1" t="s">
        <v>289</v>
      </c>
      <c r="G297" s="1">
        <v>1.2607900000000001</v>
      </c>
      <c r="H297" s="1" t="s">
        <v>290</v>
      </c>
      <c r="I297" s="1" t="s">
        <v>291</v>
      </c>
      <c r="J297" s="1" t="s">
        <v>904</v>
      </c>
      <c r="K297" s="1" t="s">
        <v>290</v>
      </c>
      <c r="L297" s="1" t="s">
        <v>284</v>
      </c>
      <c r="M297" s="1" t="s">
        <v>284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 t="s">
        <v>280</v>
      </c>
      <c r="B298" s="1" t="s">
        <v>281</v>
      </c>
      <c r="C298" s="1" t="s">
        <v>905</v>
      </c>
      <c r="D298" s="1">
        <v>339</v>
      </c>
      <c r="E298" s="1">
        <v>1</v>
      </c>
      <c r="F298" s="1" t="s">
        <v>289</v>
      </c>
      <c r="G298" s="1">
        <v>1.2147699999999999</v>
      </c>
      <c r="H298" s="1" t="s">
        <v>290</v>
      </c>
      <c r="I298" s="1" t="s">
        <v>291</v>
      </c>
      <c r="J298" s="1" t="s">
        <v>906</v>
      </c>
      <c r="K298" s="1" t="s">
        <v>290</v>
      </c>
      <c r="L298" s="1" t="s">
        <v>284</v>
      </c>
      <c r="M298" s="1" t="s">
        <v>284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 t="s">
        <v>280</v>
      </c>
      <c r="B299" s="1" t="s">
        <v>281</v>
      </c>
      <c r="C299" s="1" t="s">
        <v>907</v>
      </c>
      <c r="D299" s="1">
        <v>340</v>
      </c>
      <c r="E299" s="1">
        <v>1</v>
      </c>
      <c r="F299" s="1" t="s">
        <v>289</v>
      </c>
      <c r="G299" s="1">
        <v>1.65909</v>
      </c>
      <c r="H299" s="1" t="s">
        <v>290</v>
      </c>
      <c r="I299" s="1" t="s">
        <v>291</v>
      </c>
      <c r="J299" s="1" t="s">
        <v>908</v>
      </c>
      <c r="K299" s="1" t="s">
        <v>290</v>
      </c>
      <c r="L299" s="1" t="s">
        <v>284</v>
      </c>
      <c r="M299" s="1" t="s">
        <v>284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 t="s">
        <v>280</v>
      </c>
      <c r="B300" s="1" t="s">
        <v>281</v>
      </c>
      <c r="C300" s="1" t="s">
        <v>909</v>
      </c>
      <c r="D300" s="1">
        <v>341</v>
      </c>
      <c r="E300" s="1">
        <v>1</v>
      </c>
      <c r="F300" s="1" t="s">
        <v>289</v>
      </c>
      <c r="G300" s="1">
        <v>1.06494</v>
      </c>
      <c r="H300" s="1" t="s">
        <v>290</v>
      </c>
      <c r="I300" s="1" t="s">
        <v>291</v>
      </c>
      <c r="J300" s="1" t="s">
        <v>910</v>
      </c>
      <c r="K300" s="1" t="s">
        <v>290</v>
      </c>
      <c r="L300" s="1" t="s">
        <v>284</v>
      </c>
      <c r="M300" s="1" t="s">
        <v>284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 t="s">
        <v>280</v>
      </c>
      <c r="B301" s="1" t="s">
        <v>281</v>
      </c>
      <c r="C301" s="1" t="s">
        <v>911</v>
      </c>
      <c r="D301" s="1">
        <v>342</v>
      </c>
      <c r="E301" s="1">
        <v>1</v>
      </c>
      <c r="F301" s="1" t="s">
        <v>289</v>
      </c>
      <c r="G301" s="1">
        <v>1.52216</v>
      </c>
      <c r="H301" s="1" t="s">
        <v>290</v>
      </c>
      <c r="I301" s="1" t="s">
        <v>291</v>
      </c>
      <c r="J301" s="1" t="s">
        <v>912</v>
      </c>
      <c r="K301" s="1" t="s">
        <v>290</v>
      </c>
      <c r="L301" s="1" t="s">
        <v>284</v>
      </c>
      <c r="M301" s="1" t="s">
        <v>284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 t="s">
        <v>280</v>
      </c>
      <c r="B302" s="1" t="s">
        <v>281</v>
      </c>
      <c r="C302" s="1" t="s">
        <v>913</v>
      </c>
      <c r="D302" s="1">
        <v>343</v>
      </c>
      <c r="E302" s="1">
        <v>1</v>
      </c>
      <c r="F302" s="1" t="s">
        <v>289</v>
      </c>
      <c r="G302" s="1">
        <v>1.44817</v>
      </c>
      <c r="H302" s="1" t="s">
        <v>290</v>
      </c>
      <c r="I302" s="1" t="s">
        <v>291</v>
      </c>
      <c r="J302" s="1" t="s">
        <v>914</v>
      </c>
      <c r="K302" s="1" t="s">
        <v>290</v>
      </c>
      <c r="L302" s="1" t="s">
        <v>284</v>
      </c>
      <c r="M302" s="1" t="s">
        <v>284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 t="s">
        <v>280</v>
      </c>
      <c r="B303" s="1" t="s">
        <v>281</v>
      </c>
      <c r="C303" s="1" t="s">
        <v>915</v>
      </c>
      <c r="D303" s="1">
        <v>344</v>
      </c>
      <c r="E303" s="1">
        <v>1</v>
      </c>
      <c r="F303" s="1" t="s">
        <v>289</v>
      </c>
      <c r="G303" s="1">
        <v>1.3554999999999999</v>
      </c>
      <c r="H303" s="1" t="s">
        <v>290</v>
      </c>
      <c r="I303" s="1" t="s">
        <v>291</v>
      </c>
      <c r="J303" s="1" t="s">
        <v>916</v>
      </c>
      <c r="K303" s="1" t="s">
        <v>290</v>
      </c>
      <c r="L303" s="1" t="s">
        <v>284</v>
      </c>
      <c r="M303" s="1" t="s">
        <v>284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 t="s">
        <v>280</v>
      </c>
      <c r="B304" s="1" t="s">
        <v>281</v>
      </c>
      <c r="C304" s="1" t="s">
        <v>917</v>
      </c>
      <c r="D304" s="1">
        <v>345</v>
      </c>
      <c r="E304" s="1">
        <v>1</v>
      </c>
      <c r="F304" s="1" t="s">
        <v>289</v>
      </c>
      <c r="G304" s="1">
        <v>1.25299</v>
      </c>
      <c r="H304" s="1" t="s">
        <v>290</v>
      </c>
      <c r="I304" s="1" t="s">
        <v>291</v>
      </c>
      <c r="J304" s="1" t="s">
        <v>918</v>
      </c>
      <c r="K304" s="1" t="s">
        <v>290</v>
      </c>
      <c r="L304" s="1" t="s">
        <v>284</v>
      </c>
      <c r="M304" s="1" t="s">
        <v>284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 t="s">
        <v>280</v>
      </c>
      <c r="B305" s="1" t="s">
        <v>281</v>
      </c>
      <c r="C305" s="1" t="s">
        <v>919</v>
      </c>
      <c r="D305" s="1">
        <v>346</v>
      </c>
      <c r="E305" s="1">
        <v>1</v>
      </c>
      <c r="F305" s="1" t="s">
        <v>289</v>
      </c>
      <c r="G305" s="1">
        <v>1.1528799999999999</v>
      </c>
      <c r="H305" s="1" t="s">
        <v>290</v>
      </c>
      <c r="I305" s="1" t="s">
        <v>291</v>
      </c>
      <c r="J305" s="1" t="s">
        <v>920</v>
      </c>
      <c r="K305" s="1" t="s">
        <v>290</v>
      </c>
      <c r="L305" s="1" t="s">
        <v>284</v>
      </c>
      <c r="M305" s="1" t="s">
        <v>284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 t="s">
        <v>280</v>
      </c>
      <c r="B306" s="1" t="s">
        <v>281</v>
      </c>
      <c r="C306" s="1" t="s">
        <v>921</v>
      </c>
      <c r="D306" s="1">
        <v>347</v>
      </c>
      <c r="E306" s="1">
        <v>1</v>
      </c>
      <c r="F306" s="1" t="s">
        <v>289</v>
      </c>
      <c r="G306" s="1">
        <v>1.0531600000000001</v>
      </c>
      <c r="H306" s="1" t="s">
        <v>290</v>
      </c>
      <c r="I306" s="1" t="s">
        <v>291</v>
      </c>
      <c r="J306" s="1" t="s">
        <v>922</v>
      </c>
      <c r="K306" s="1" t="s">
        <v>290</v>
      </c>
      <c r="L306" s="1" t="s">
        <v>284</v>
      </c>
      <c r="M306" s="1" t="s">
        <v>284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 t="s">
        <v>280</v>
      </c>
      <c r="B307" s="1" t="s">
        <v>281</v>
      </c>
      <c r="C307" s="1" t="s">
        <v>923</v>
      </c>
      <c r="D307" s="1">
        <v>348</v>
      </c>
      <c r="E307" s="1">
        <v>1</v>
      </c>
      <c r="F307" s="1" t="s">
        <v>289</v>
      </c>
      <c r="G307" s="1">
        <v>1.5760799999999999</v>
      </c>
      <c r="H307" s="1" t="s">
        <v>290</v>
      </c>
      <c r="I307" s="1" t="s">
        <v>291</v>
      </c>
      <c r="J307" s="1" t="s">
        <v>924</v>
      </c>
      <c r="K307" s="1" t="s">
        <v>290</v>
      </c>
      <c r="L307" s="1" t="s">
        <v>284</v>
      </c>
      <c r="M307" s="1" t="s">
        <v>284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 t="s">
        <v>280</v>
      </c>
      <c r="B308" s="1" t="s">
        <v>281</v>
      </c>
      <c r="C308" s="1" t="s">
        <v>925</v>
      </c>
      <c r="D308" s="1">
        <v>349</v>
      </c>
      <c r="E308" s="1">
        <v>1</v>
      </c>
      <c r="F308" s="1" t="s">
        <v>289</v>
      </c>
      <c r="G308" s="1">
        <v>1.4742999999999999</v>
      </c>
      <c r="H308" s="1" t="s">
        <v>290</v>
      </c>
      <c r="I308" s="1" t="s">
        <v>291</v>
      </c>
      <c r="J308" s="1" t="s">
        <v>926</v>
      </c>
      <c r="K308" s="1" t="s">
        <v>290</v>
      </c>
      <c r="L308" s="1" t="s">
        <v>284</v>
      </c>
      <c r="M308" s="1" t="s">
        <v>284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 t="s">
        <v>280</v>
      </c>
      <c r="B309" s="1" t="s">
        <v>281</v>
      </c>
      <c r="C309" s="1" t="s">
        <v>927</v>
      </c>
      <c r="D309" s="1">
        <v>350</v>
      </c>
      <c r="E309" s="1">
        <v>1</v>
      </c>
      <c r="F309" s="1" t="s">
        <v>289</v>
      </c>
      <c r="G309" s="1">
        <v>1.3743000000000001</v>
      </c>
      <c r="H309" s="1" t="s">
        <v>290</v>
      </c>
      <c r="I309" s="1" t="s">
        <v>291</v>
      </c>
      <c r="J309" s="1" t="s">
        <v>928</v>
      </c>
      <c r="K309" s="1" t="s">
        <v>290</v>
      </c>
      <c r="L309" s="1" t="s">
        <v>284</v>
      </c>
      <c r="M309" s="1" t="s">
        <v>284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 t="s">
        <v>280</v>
      </c>
      <c r="B310" s="1" t="s">
        <v>281</v>
      </c>
      <c r="C310" s="1" t="s">
        <v>929</v>
      </c>
      <c r="D310" s="1" t="s">
        <v>302</v>
      </c>
      <c r="E310" s="1"/>
      <c r="F310" s="1" t="s">
        <v>284</v>
      </c>
      <c r="G310" s="1"/>
      <c r="H310" s="1"/>
      <c r="I310" s="1" t="s">
        <v>284</v>
      </c>
      <c r="J310" s="1"/>
      <c r="K310" s="1"/>
      <c r="L310" s="1" t="s">
        <v>284</v>
      </c>
      <c r="M310" s="1" t="s">
        <v>284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 t="s">
        <v>280</v>
      </c>
      <c r="B311" s="1" t="s">
        <v>281</v>
      </c>
      <c r="C311" s="1" t="s">
        <v>930</v>
      </c>
      <c r="D311" s="1">
        <v>351</v>
      </c>
      <c r="E311" s="1">
        <v>1</v>
      </c>
      <c r="F311" s="1" t="s">
        <v>289</v>
      </c>
      <c r="G311" s="1">
        <v>1.2756099999999999</v>
      </c>
      <c r="H311" s="1" t="s">
        <v>290</v>
      </c>
      <c r="I311" s="1" t="s">
        <v>291</v>
      </c>
      <c r="J311" s="1" t="s">
        <v>931</v>
      </c>
      <c r="K311" s="1" t="s">
        <v>290</v>
      </c>
      <c r="L311" s="1" t="s">
        <v>284</v>
      </c>
      <c r="M311" s="1" t="s">
        <v>284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 t="s">
        <v>280</v>
      </c>
      <c r="B312" s="1" t="s">
        <v>281</v>
      </c>
      <c r="C312" s="1" t="s">
        <v>932</v>
      </c>
      <c r="D312" s="1">
        <v>400</v>
      </c>
      <c r="E312" s="1">
        <v>1</v>
      </c>
      <c r="F312" s="1" t="s">
        <v>289</v>
      </c>
      <c r="G312" s="1">
        <v>1.5497399999999999</v>
      </c>
      <c r="H312" s="1" t="s">
        <v>290</v>
      </c>
      <c r="I312" s="1" t="s">
        <v>291</v>
      </c>
      <c r="J312" s="1" t="s">
        <v>933</v>
      </c>
      <c r="K312" s="1" t="s">
        <v>290</v>
      </c>
      <c r="L312" s="1" t="s">
        <v>284</v>
      </c>
      <c r="M312" s="1" t="s">
        <v>284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 t="s">
        <v>280</v>
      </c>
      <c r="B313" s="1" t="s">
        <v>281</v>
      </c>
      <c r="C313" s="1" t="s">
        <v>934</v>
      </c>
      <c r="D313" s="1">
        <v>401</v>
      </c>
      <c r="E313" s="1">
        <v>1</v>
      </c>
      <c r="F313" s="1" t="s">
        <v>289</v>
      </c>
      <c r="G313" s="1">
        <v>1.45017</v>
      </c>
      <c r="H313" s="1" t="s">
        <v>290</v>
      </c>
      <c r="I313" s="1" t="s">
        <v>291</v>
      </c>
      <c r="J313" s="1" t="s">
        <v>935</v>
      </c>
      <c r="K313" s="1" t="s">
        <v>290</v>
      </c>
      <c r="L313" s="1" t="s">
        <v>284</v>
      </c>
      <c r="M313" s="1" t="s">
        <v>284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 t="s">
        <v>280</v>
      </c>
      <c r="B314" s="1" t="s">
        <v>281</v>
      </c>
      <c r="C314" s="1" t="s">
        <v>936</v>
      </c>
      <c r="D314" s="1">
        <v>402</v>
      </c>
      <c r="E314" s="1">
        <v>1</v>
      </c>
      <c r="F314" s="1" t="s">
        <v>289</v>
      </c>
      <c r="G314" s="1">
        <v>1.3349</v>
      </c>
      <c r="H314" s="1" t="s">
        <v>290</v>
      </c>
      <c r="I314" s="1" t="s">
        <v>291</v>
      </c>
      <c r="J314" s="1" t="s">
        <v>937</v>
      </c>
      <c r="K314" s="1" t="s">
        <v>290</v>
      </c>
      <c r="L314" s="1" t="s">
        <v>284</v>
      </c>
      <c r="M314" s="1" t="s">
        <v>284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 t="s">
        <v>280</v>
      </c>
      <c r="B315" s="1" t="s">
        <v>281</v>
      </c>
      <c r="C315" s="1" t="s">
        <v>938</v>
      </c>
      <c r="D315" s="1">
        <v>403</v>
      </c>
      <c r="E315" s="1">
        <v>1</v>
      </c>
      <c r="F315" s="1" t="s">
        <v>289</v>
      </c>
      <c r="G315" s="1">
        <v>1.2426999999999999</v>
      </c>
      <c r="H315" s="1" t="s">
        <v>290</v>
      </c>
      <c r="I315" s="1" t="s">
        <v>291</v>
      </c>
      <c r="J315" s="1" t="s">
        <v>939</v>
      </c>
      <c r="K315" s="1" t="s">
        <v>290</v>
      </c>
      <c r="L315" s="1" t="s">
        <v>284</v>
      </c>
      <c r="M315" s="1" t="s">
        <v>284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 t="s">
        <v>280</v>
      </c>
      <c r="B316" s="1" t="s">
        <v>281</v>
      </c>
      <c r="C316" s="1" t="s">
        <v>940</v>
      </c>
      <c r="D316" s="1">
        <v>404</v>
      </c>
      <c r="E316" s="1">
        <v>1</v>
      </c>
      <c r="F316" s="1" t="s">
        <v>289</v>
      </c>
      <c r="G316" s="1">
        <v>1.6128100000000001</v>
      </c>
      <c r="H316" s="1" t="s">
        <v>290</v>
      </c>
      <c r="I316" s="1" t="s">
        <v>291</v>
      </c>
      <c r="J316" s="1" t="s">
        <v>941</v>
      </c>
      <c r="K316" s="1" t="s">
        <v>290</v>
      </c>
      <c r="L316" s="1" t="s">
        <v>284</v>
      </c>
      <c r="M316" s="1" t="s">
        <v>284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 t="s">
        <v>280</v>
      </c>
      <c r="B317" s="1" t="s">
        <v>281</v>
      </c>
      <c r="C317" s="1" t="s">
        <v>942</v>
      </c>
      <c r="D317" s="1">
        <v>405</v>
      </c>
      <c r="E317" s="1">
        <v>1</v>
      </c>
      <c r="F317" s="1" t="s">
        <v>289</v>
      </c>
      <c r="G317" s="1">
        <v>1.5050300000000001</v>
      </c>
      <c r="H317" s="1" t="s">
        <v>290</v>
      </c>
      <c r="I317" s="1" t="s">
        <v>291</v>
      </c>
      <c r="J317" s="1" t="s">
        <v>943</v>
      </c>
      <c r="K317" s="1" t="s">
        <v>290</v>
      </c>
      <c r="L317" s="1" t="s">
        <v>284</v>
      </c>
      <c r="M317" s="1" t="s">
        <v>284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 t="s">
        <v>280</v>
      </c>
      <c r="B318" s="1" t="s">
        <v>281</v>
      </c>
      <c r="C318" s="1" t="s">
        <v>944</v>
      </c>
      <c r="D318" s="1">
        <v>406</v>
      </c>
      <c r="E318" s="1">
        <v>1</v>
      </c>
      <c r="F318" s="1" t="s">
        <v>289</v>
      </c>
      <c r="G318" s="1">
        <v>1.4034800000000001</v>
      </c>
      <c r="H318" s="1" t="s">
        <v>290</v>
      </c>
      <c r="I318" s="1" t="s">
        <v>291</v>
      </c>
      <c r="J318" s="1" t="s">
        <v>945</v>
      </c>
      <c r="K318" s="1" t="s">
        <v>290</v>
      </c>
      <c r="L318" s="1" t="s">
        <v>284</v>
      </c>
      <c r="M318" s="1" t="s">
        <v>284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 t="s">
        <v>280</v>
      </c>
      <c r="B319" s="1" t="s">
        <v>281</v>
      </c>
      <c r="C319" s="1" t="s">
        <v>946</v>
      </c>
      <c r="D319" s="1">
        <v>407</v>
      </c>
      <c r="E319" s="1">
        <v>1</v>
      </c>
      <c r="F319" s="1" t="s">
        <v>289</v>
      </c>
      <c r="G319" s="1">
        <v>1.3083199999999999</v>
      </c>
      <c r="H319" s="1" t="s">
        <v>290</v>
      </c>
      <c r="I319" s="1" t="s">
        <v>291</v>
      </c>
      <c r="J319" s="1" t="s">
        <v>947</v>
      </c>
      <c r="K319" s="1" t="s">
        <v>290</v>
      </c>
      <c r="L319" s="1" t="s">
        <v>284</v>
      </c>
      <c r="M319" s="1" t="s">
        <v>284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 t="s">
        <v>280</v>
      </c>
      <c r="B320" s="1" t="s">
        <v>281</v>
      </c>
      <c r="C320" s="1" t="s">
        <v>948</v>
      </c>
      <c r="D320" s="1">
        <v>408</v>
      </c>
      <c r="E320" s="1">
        <v>1</v>
      </c>
      <c r="F320" s="1" t="s">
        <v>289</v>
      </c>
      <c r="G320" s="1">
        <v>1.20851</v>
      </c>
      <c r="H320" s="1" t="s">
        <v>290</v>
      </c>
      <c r="I320" s="1" t="s">
        <v>291</v>
      </c>
      <c r="J320" s="1" t="s">
        <v>949</v>
      </c>
      <c r="K320" s="1" t="s">
        <v>290</v>
      </c>
      <c r="L320" s="1" t="s">
        <v>284</v>
      </c>
      <c r="M320" s="1" t="s">
        <v>284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 t="s">
        <v>280</v>
      </c>
      <c r="B321" s="1" t="s">
        <v>281</v>
      </c>
      <c r="C321" s="1" t="s">
        <v>950</v>
      </c>
      <c r="D321" s="1">
        <v>409</v>
      </c>
      <c r="E321" s="1">
        <v>1</v>
      </c>
      <c r="F321" s="1" t="s">
        <v>289</v>
      </c>
      <c r="G321" s="1">
        <v>1.1076900000000001</v>
      </c>
      <c r="H321" s="1" t="s">
        <v>290</v>
      </c>
      <c r="I321" s="1" t="s">
        <v>291</v>
      </c>
      <c r="J321" s="1" t="s">
        <v>951</v>
      </c>
      <c r="K321" s="1" t="s">
        <v>290</v>
      </c>
      <c r="L321" s="1" t="s">
        <v>284</v>
      </c>
      <c r="M321" s="1" t="s">
        <v>284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 t="s">
        <v>280</v>
      </c>
      <c r="B322" s="1" t="s">
        <v>281</v>
      </c>
      <c r="C322" s="1" t="s">
        <v>952</v>
      </c>
      <c r="D322" s="1">
        <v>410</v>
      </c>
      <c r="E322" s="1">
        <v>1</v>
      </c>
      <c r="F322" s="1" t="s">
        <v>289</v>
      </c>
      <c r="G322" s="1">
        <v>1.5519000000000001</v>
      </c>
      <c r="H322" s="1" t="s">
        <v>290</v>
      </c>
      <c r="I322" s="1" t="s">
        <v>291</v>
      </c>
      <c r="J322" s="1" t="s">
        <v>953</v>
      </c>
      <c r="K322" s="1" t="s">
        <v>290</v>
      </c>
      <c r="L322" s="1" t="s">
        <v>284</v>
      </c>
      <c r="M322" s="1" t="s">
        <v>284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 t="s">
        <v>280</v>
      </c>
      <c r="B323" s="1" t="s">
        <v>281</v>
      </c>
      <c r="C323" s="1" t="s">
        <v>954</v>
      </c>
      <c r="D323" s="1">
        <v>411</v>
      </c>
      <c r="E323" s="1">
        <v>1</v>
      </c>
      <c r="F323" s="1" t="s">
        <v>289</v>
      </c>
      <c r="G323" s="1">
        <v>1.4520900000000001</v>
      </c>
      <c r="H323" s="1" t="s">
        <v>290</v>
      </c>
      <c r="I323" s="1" t="s">
        <v>291</v>
      </c>
      <c r="J323" s="1" t="s">
        <v>955</v>
      </c>
      <c r="K323" s="1" t="s">
        <v>290</v>
      </c>
      <c r="L323" s="1" t="s">
        <v>284</v>
      </c>
      <c r="M323" s="1" t="s">
        <v>284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 t="s">
        <v>280</v>
      </c>
      <c r="B324" s="1" t="s">
        <v>281</v>
      </c>
      <c r="C324" s="1" t="s">
        <v>956</v>
      </c>
      <c r="D324" s="1">
        <v>412</v>
      </c>
      <c r="E324" s="1">
        <v>1</v>
      </c>
      <c r="F324" s="1" t="s">
        <v>289</v>
      </c>
      <c r="G324" s="1">
        <v>1.3519699999999999</v>
      </c>
      <c r="H324" s="1" t="s">
        <v>290</v>
      </c>
      <c r="I324" s="1" t="s">
        <v>291</v>
      </c>
      <c r="J324" s="1" t="s">
        <v>957</v>
      </c>
      <c r="K324" s="1" t="s">
        <v>290</v>
      </c>
      <c r="L324" s="1" t="s">
        <v>284</v>
      </c>
      <c r="M324" s="1" t="s">
        <v>284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 t="s">
        <v>280</v>
      </c>
      <c r="B325" s="1" t="s">
        <v>281</v>
      </c>
      <c r="C325" s="1" t="s">
        <v>958</v>
      </c>
      <c r="D325" s="1">
        <v>413</v>
      </c>
      <c r="E325" s="1">
        <v>1</v>
      </c>
      <c r="F325" s="1" t="s">
        <v>289</v>
      </c>
      <c r="G325" s="1">
        <v>1.2287999999999999</v>
      </c>
      <c r="H325" s="1" t="s">
        <v>290</v>
      </c>
      <c r="I325" s="1" t="s">
        <v>291</v>
      </c>
      <c r="J325" s="1" t="s">
        <v>959</v>
      </c>
      <c r="K325" s="1" t="s">
        <v>290</v>
      </c>
      <c r="L325" s="1" t="s">
        <v>284</v>
      </c>
      <c r="M325" s="1" t="s">
        <v>284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 t="s">
        <v>280</v>
      </c>
      <c r="B326" s="1" t="s">
        <v>281</v>
      </c>
      <c r="C326" s="1" t="s">
        <v>960</v>
      </c>
      <c r="D326" s="1">
        <v>414</v>
      </c>
      <c r="E326" s="1">
        <v>1</v>
      </c>
      <c r="F326" s="1" t="s">
        <v>289</v>
      </c>
      <c r="G326" s="1">
        <v>1.1150500000000001</v>
      </c>
      <c r="H326" s="1" t="s">
        <v>290</v>
      </c>
      <c r="I326" s="1" t="s">
        <v>291</v>
      </c>
      <c r="J326" s="1" t="s">
        <v>961</v>
      </c>
      <c r="K326" s="1" t="s">
        <v>290</v>
      </c>
      <c r="L326" s="1" t="s">
        <v>284</v>
      </c>
      <c r="M326" s="1" t="s">
        <v>284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 t="s">
        <v>280</v>
      </c>
      <c r="B327" s="1" t="s">
        <v>281</v>
      </c>
      <c r="C327" s="1" t="s">
        <v>962</v>
      </c>
      <c r="D327" s="1">
        <v>415</v>
      </c>
      <c r="E327" s="1">
        <v>1</v>
      </c>
      <c r="F327" s="1" t="s">
        <v>289</v>
      </c>
      <c r="G327" s="1">
        <v>1.5752200000000001</v>
      </c>
      <c r="H327" s="1" t="s">
        <v>290</v>
      </c>
      <c r="I327" s="1" t="s">
        <v>291</v>
      </c>
      <c r="J327" s="1" t="s">
        <v>963</v>
      </c>
      <c r="K327" s="1" t="s">
        <v>290</v>
      </c>
      <c r="L327" s="1" t="s">
        <v>284</v>
      </c>
      <c r="M327" s="1" t="s">
        <v>284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 t="s">
        <v>280</v>
      </c>
      <c r="B328" s="1" t="s">
        <v>281</v>
      </c>
      <c r="C328" s="1" t="s">
        <v>964</v>
      </c>
      <c r="D328" s="1">
        <v>416</v>
      </c>
      <c r="E328" s="1">
        <v>1</v>
      </c>
      <c r="F328" s="1" t="s">
        <v>289</v>
      </c>
      <c r="G328" s="1">
        <v>1.4757100000000001</v>
      </c>
      <c r="H328" s="1" t="s">
        <v>290</v>
      </c>
      <c r="I328" s="1" t="s">
        <v>291</v>
      </c>
      <c r="J328" s="1" t="s">
        <v>965</v>
      </c>
      <c r="K328" s="1" t="s">
        <v>290</v>
      </c>
      <c r="L328" s="1" t="s">
        <v>284</v>
      </c>
      <c r="M328" s="1" t="s">
        <v>284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 t="s">
        <v>280</v>
      </c>
      <c r="B329" s="1" t="s">
        <v>281</v>
      </c>
      <c r="C329" s="1" t="s">
        <v>966</v>
      </c>
      <c r="D329" s="1">
        <v>417</v>
      </c>
      <c r="E329" s="1">
        <v>1</v>
      </c>
      <c r="F329" s="1" t="s">
        <v>289</v>
      </c>
      <c r="G329" s="1">
        <v>1.37486</v>
      </c>
      <c r="H329" s="1" t="s">
        <v>290</v>
      </c>
      <c r="I329" s="1" t="s">
        <v>291</v>
      </c>
      <c r="J329" s="1" t="s">
        <v>967</v>
      </c>
      <c r="K329" s="1" t="s">
        <v>290</v>
      </c>
      <c r="L329" s="1" t="s">
        <v>284</v>
      </c>
      <c r="M329" s="1" t="s">
        <v>284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 t="s">
        <v>280</v>
      </c>
      <c r="B330" s="1" t="s">
        <v>281</v>
      </c>
      <c r="C330" s="1" t="s">
        <v>968</v>
      </c>
      <c r="D330" s="1">
        <v>418</v>
      </c>
      <c r="E330" s="1">
        <v>1</v>
      </c>
      <c r="F330" s="1" t="s">
        <v>289</v>
      </c>
      <c r="G330" s="1">
        <v>1.2613000000000001</v>
      </c>
      <c r="H330" s="1" t="s">
        <v>290</v>
      </c>
      <c r="I330" s="1" t="s">
        <v>291</v>
      </c>
      <c r="J330" s="1" t="s">
        <v>969</v>
      </c>
      <c r="K330" s="1" t="s">
        <v>290</v>
      </c>
      <c r="L330" s="1" t="s">
        <v>284</v>
      </c>
      <c r="M330" s="1" t="s">
        <v>284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 t="s">
        <v>280</v>
      </c>
      <c r="B331" s="1" t="s">
        <v>281</v>
      </c>
      <c r="C331" s="1" t="s">
        <v>970</v>
      </c>
      <c r="D331" s="1">
        <v>419</v>
      </c>
      <c r="E331" s="1">
        <v>1</v>
      </c>
      <c r="F331" s="1" t="s">
        <v>289</v>
      </c>
      <c r="G331" s="1">
        <v>1.15167</v>
      </c>
      <c r="H331" s="1" t="s">
        <v>290</v>
      </c>
      <c r="I331" s="1" t="s">
        <v>291</v>
      </c>
      <c r="J331" s="1" t="s">
        <v>971</v>
      </c>
      <c r="K331" s="1" t="s">
        <v>290</v>
      </c>
      <c r="L331" s="1" t="s">
        <v>284</v>
      </c>
      <c r="M331" s="1" t="s">
        <v>284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 t="s">
        <v>280</v>
      </c>
      <c r="B332" s="1" t="s">
        <v>281</v>
      </c>
      <c r="C332" s="1" t="s">
        <v>972</v>
      </c>
      <c r="D332" s="1" t="s">
        <v>302</v>
      </c>
      <c r="E332" s="1"/>
      <c r="F332" s="1" t="s">
        <v>284</v>
      </c>
      <c r="G332" s="1"/>
      <c r="H332" s="1"/>
      <c r="I332" s="1" t="s">
        <v>284</v>
      </c>
      <c r="J332" s="1"/>
      <c r="K332" s="1"/>
      <c r="L332" s="1" t="s">
        <v>284</v>
      </c>
      <c r="M332" s="1" t="s">
        <v>284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 t="s">
        <v>280</v>
      </c>
      <c r="B333" s="1" t="s">
        <v>281</v>
      </c>
      <c r="C333" s="1" t="s">
        <v>973</v>
      </c>
      <c r="D333" s="1">
        <v>420</v>
      </c>
      <c r="E333" s="1">
        <v>1</v>
      </c>
      <c r="F333" s="1" t="s">
        <v>289</v>
      </c>
      <c r="G333" s="1">
        <v>1.8434299999999999</v>
      </c>
      <c r="H333" s="1" t="s">
        <v>290</v>
      </c>
      <c r="I333" s="1" t="s">
        <v>291</v>
      </c>
      <c r="J333" s="1" t="s">
        <v>974</v>
      </c>
      <c r="K333" s="1" t="s">
        <v>290</v>
      </c>
      <c r="L333" s="1" t="s">
        <v>284</v>
      </c>
      <c r="M333" s="1" t="s">
        <v>284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 t="s">
        <v>280</v>
      </c>
      <c r="B334" s="1" t="s">
        <v>281</v>
      </c>
      <c r="C334" s="1" t="s">
        <v>975</v>
      </c>
      <c r="D334" s="1">
        <v>421</v>
      </c>
      <c r="E334" s="1">
        <v>1</v>
      </c>
      <c r="F334" s="1" t="s">
        <v>289</v>
      </c>
      <c r="G334" s="1">
        <v>1.59975</v>
      </c>
      <c r="H334" s="1" t="s">
        <v>290</v>
      </c>
      <c r="I334" s="1" t="s">
        <v>291</v>
      </c>
      <c r="J334" s="1" t="s">
        <v>976</v>
      </c>
      <c r="K334" s="1" t="s">
        <v>290</v>
      </c>
      <c r="L334" s="1" t="s">
        <v>284</v>
      </c>
      <c r="M334" s="1" t="s">
        <v>284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 t="s">
        <v>280</v>
      </c>
      <c r="B335" s="1" t="s">
        <v>281</v>
      </c>
      <c r="C335" s="1" t="s">
        <v>977</v>
      </c>
      <c r="D335" s="1">
        <v>422</v>
      </c>
      <c r="E335" s="1">
        <v>1</v>
      </c>
      <c r="F335" s="1" t="s">
        <v>289</v>
      </c>
      <c r="G335" s="1">
        <v>1.5907500000000001</v>
      </c>
      <c r="H335" s="1" t="s">
        <v>290</v>
      </c>
      <c r="I335" s="1" t="s">
        <v>291</v>
      </c>
      <c r="J335" s="1" t="s">
        <v>978</v>
      </c>
      <c r="K335" s="1" t="s">
        <v>290</v>
      </c>
      <c r="L335" s="1" t="s">
        <v>284</v>
      </c>
      <c r="M335" s="1" t="s">
        <v>284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 t="s">
        <v>280</v>
      </c>
      <c r="B336" s="1" t="s">
        <v>281</v>
      </c>
      <c r="C336" s="1" t="s">
        <v>979</v>
      </c>
      <c r="D336" s="1">
        <v>423</v>
      </c>
      <c r="E336" s="1">
        <v>1</v>
      </c>
      <c r="F336" s="1" t="s">
        <v>289</v>
      </c>
      <c r="G336" s="1">
        <v>1.18875</v>
      </c>
      <c r="H336" s="1" t="s">
        <v>290</v>
      </c>
      <c r="I336" s="1" t="s">
        <v>291</v>
      </c>
      <c r="J336" s="1" t="s">
        <v>980</v>
      </c>
      <c r="K336" s="1" t="s">
        <v>290</v>
      </c>
      <c r="L336" s="1" t="s">
        <v>284</v>
      </c>
      <c r="M336" s="1" t="s">
        <v>284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 t="s">
        <v>280</v>
      </c>
      <c r="B337" s="1" t="s">
        <v>281</v>
      </c>
      <c r="C337" s="1" t="s">
        <v>981</v>
      </c>
      <c r="D337" s="1">
        <v>424</v>
      </c>
      <c r="E337" s="1">
        <v>1</v>
      </c>
      <c r="F337" s="1" t="s">
        <v>289</v>
      </c>
      <c r="G337" s="1">
        <v>0.63885999999999998</v>
      </c>
      <c r="H337" s="1" t="s">
        <v>290</v>
      </c>
      <c r="I337" s="1" t="s">
        <v>291</v>
      </c>
      <c r="J337" s="1" t="s">
        <v>982</v>
      </c>
      <c r="K337" s="1" t="s">
        <v>290</v>
      </c>
      <c r="L337" s="1" t="s">
        <v>284</v>
      </c>
      <c r="M337" s="1" t="s">
        <v>284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 t="s">
        <v>280</v>
      </c>
      <c r="B338" s="1" t="s">
        <v>281</v>
      </c>
      <c r="C338" s="1" t="s">
        <v>983</v>
      </c>
      <c r="D338" s="1" t="s">
        <v>302</v>
      </c>
      <c r="E338" s="1"/>
      <c r="F338" s="1" t="s">
        <v>284</v>
      </c>
      <c r="G338" s="1"/>
      <c r="H338" s="1"/>
      <c r="I338" s="1" t="s">
        <v>284</v>
      </c>
      <c r="J338" s="1"/>
      <c r="K338" s="1"/>
      <c r="L338" s="1" t="s">
        <v>284</v>
      </c>
      <c r="M338" s="1" t="s">
        <v>284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 t="s">
        <v>280</v>
      </c>
      <c r="B339" s="1" t="s">
        <v>281</v>
      </c>
      <c r="C339" s="1" t="s">
        <v>984</v>
      </c>
      <c r="D339" s="1">
        <v>425</v>
      </c>
      <c r="E339" s="1">
        <v>1</v>
      </c>
      <c r="F339" s="1" t="s">
        <v>289</v>
      </c>
      <c r="G339" s="1">
        <v>0.11791</v>
      </c>
      <c r="H339" s="1" t="s">
        <v>290</v>
      </c>
      <c r="I339" s="1" t="s">
        <v>291</v>
      </c>
      <c r="J339" s="1" t="s">
        <v>985</v>
      </c>
      <c r="K339" s="1" t="s">
        <v>290</v>
      </c>
      <c r="L339" s="1" t="s">
        <v>284</v>
      </c>
      <c r="M339" s="1" t="s">
        <v>284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 t="s">
        <v>280</v>
      </c>
      <c r="B340" s="1" t="s">
        <v>281</v>
      </c>
      <c r="C340" s="1" t="s">
        <v>986</v>
      </c>
      <c r="D340" s="1" t="s">
        <v>302</v>
      </c>
      <c r="E340" s="1"/>
      <c r="F340" s="1" t="s">
        <v>284</v>
      </c>
      <c r="G340" s="1"/>
      <c r="H340" s="1"/>
      <c r="I340" s="1" t="s">
        <v>284</v>
      </c>
      <c r="J340" s="1"/>
      <c r="K340" s="1"/>
      <c r="L340" s="1" t="s">
        <v>284</v>
      </c>
      <c r="M340" s="1" t="s">
        <v>284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 t="s">
        <v>280</v>
      </c>
      <c r="B341" s="1" t="s">
        <v>281</v>
      </c>
      <c r="C341" s="1" t="s">
        <v>987</v>
      </c>
      <c r="D341" s="1">
        <v>426</v>
      </c>
      <c r="E341" s="1">
        <v>1</v>
      </c>
      <c r="F341" s="1" t="s">
        <v>289</v>
      </c>
      <c r="G341" s="1">
        <v>1.82996</v>
      </c>
      <c r="H341" s="1" t="s">
        <v>290</v>
      </c>
      <c r="I341" s="1" t="s">
        <v>291</v>
      </c>
      <c r="J341" s="1" t="s">
        <v>988</v>
      </c>
      <c r="K341" s="1" t="s">
        <v>290</v>
      </c>
      <c r="L341" s="1" t="s">
        <v>284</v>
      </c>
      <c r="M341" s="1" t="s">
        <v>284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 t="s">
        <v>280</v>
      </c>
      <c r="B342" s="1" t="s">
        <v>281</v>
      </c>
      <c r="C342" s="1" t="s">
        <v>989</v>
      </c>
      <c r="D342" s="1">
        <v>427</v>
      </c>
      <c r="E342" s="1">
        <v>1</v>
      </c>
      <c r="F342" s="1" t="s">
        <v>289</v>
      </c>
      <c r="G342" s="1">
        <v>1.1182000000000001</v>
      </c>
      <c r="H342" s="1" t="s">
        <v>290</v>
      </c>
      <c r="I342" s="1" t="s">
        <v>291</v>
      </c>
      <c r="J342" s="1" t="s">
        <v>990</v>
      </c>
      <c r="K342" s="1" t="s">
        <v>290</v>
      </c>
      <c r="L342" s="1" t="s">
        <v>284</v>
      </c>
      <c r="M342" s="1" t="s">
        <v>284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 t="s">
        <v>280</v>
      </c>
      <c r="B343" s="1" t="s">
        <v>281</v>
      </c>
      <c r="C343" s="1" t="s">
        <v>991</v>
      </c>
      <c r="D343" s="1">
        <v>428</v>
      </c>
      <c r="E343" s="1">
        <v>1</v>
      </c>
      <c r="F343" s="1" t="s">
        <v>289</v>
      </c>
      <c r="G343" s="1">
        <v>0.82762000000000002</v>
      </c>
      <c r="H343" s="1" t="s">
        <v>290</v>
      </c>
      <c r="I343" s="1" t="s">
        <v>291</v>
      </c>
      <c r="J343" s="1" t="s">
        <v>992</v>
      </c>
      <c r="K343" s="1" t="s">
        <v>290</v>
      </c>
      <c r="L343" s="1" t="s">
        <v>284</v>
      </c>
      <c r="M343" s="1" t="s">
        <v>284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 t="s">
        <v>280</v>
      </c>
      <c r="B344" s="1" t="s">
        <v>281</v>
      </c>
      <c r="C344" s="1" t="s">
        <v>993</v>
      </c>
      <c r="D344" s="1">
        <v>429</v>
      </c>
      <c r="E344" s="1">
        <v>1</v>
      </c>
      <c r="F344" s="1" t="s">
        <v>289</v>
      </c>
      <c r="G344" s="1">
        <v>0.64742</v>
      </c>
      <c r="H344" s="1" t="s">
        <v>290</v>
      </c>
      <c r="I344" s="1" t="s">
        <v>291</v>
      </c>
      <c r="J344" s="1" t="s">
        <v>994</v>
      </c>
      <c r="K344" s="1" t="s">
        <v>290</v>
      </c>
      <c r="L344" s="1" t="s">
        <v>284</v>
      </c>
      <c r="M344" s="1" t="s">
        <v>284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 t="s">
        <v>280</v>
      </c>
      <c r="B345" s="1" t="s">
        <v>281</v>
      </c>
      <c r="C345" s="1" t="s">
        <v>995</v>
      </c>
      <c r="D345" s="1">
        <v>430</v>
      </c>
      <c r="E345" s="1">
        <v>1</v>
      </c>
      <c r="F345" s="1" t="s">
        <v>289</v>
      </c>
      <c r="G345" s="1">
        <v>0.28322999999999998</v>
      </c>
      <c r="H345" s="1" t="s">
        <v>290</v>
      </c>
      <c r="I345" s="1" t="s">
        <v>291</v>
      </c>
      <c r="J345" s="1" t="s">
        <v>996</v>
      </c>
      <c r="K345" s="1" t="s">
        <v>290</v>
      </c>
      <c r="L345" s="1" t="s">
        <v>284</v>
      </c>
      <c r="M345" s="1" t="s">
        <v>284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 t="s">
        <v>280</v>
      </c>
      <c r="B346" s="1" t="s">
        <v>281</v>
      </c>
      <c r="C346" s="1" t="s">
        <v>997</v>
      </c>
      <c r="D346" s="1" t="s">
        <v>302</v>
      </c>
      <c r="E346" s="1"/>
      <c r="F346" s="1" t="s">
        <v>284</v>
      </c>
      <c r="G346" s="1"/>
      <c r="H346" s="1"/>
      <c r="I346" s="1" t="s">
        <v>284</v>
      </c>
      <c r="J346" s="1"/>
      <c r="K346" s="1"/>
      <c r="L346" s="1" t="s">
        <v>284</v>
      </c>
      <c r="M346" s="1" t="s">
        <v>284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 t="s">
        <v>280</v>
      </c>
      <c r="B347" s="1" t="s">
        <v>281</v>
      </c>
      <c r="C347" s="1" t="s">
        <v>998</v>
      </c>
      <c r="D347" s="1">
        <v>431</v>
      </c>
      <c r="E347" s="1">
        <v>1</v>
      </c>
      <c r="F347" s="1" t="s">
        <v>289</v>
      </c>
      <c r="G347" s="1">
        <v>1.8289</v>
      </c>
      <c r="H347" s="1" t="s">
        <v>290</v>
      </c>
      <c r="I347" s="1" t="s">
        <v>291</v>
      </c>
      <c r="J347" s="1" t="s">
        <v>999</v>
      </c>
      <c r="K347" s="1" t="s">
        <v>290</v>
      </c>
      <c r="L347" s="1" t="s">
        <v>284</v>
      </c>
      <c r="M347" s="1" t="s">
        <v>284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 t="s">
        <v>280</v>
      </c>
      <c r="B348" s="1" t="s">
        <v>281</v>
      </c>
      <c r="C348" s="1" t="s">
        <v>1000</v>
      </c>
      <c r="D348" s="1" t="s">
        <v>302</v>
      </c>
      <c r="E348" s="1"/>
      <c r="F348" s="1" t="s">
        <v>284</v>
      </c>
      <c r="G348" s="1"/>
      <c r="H348" s="1"/>
      <c r="I348" s="1" t="s">
        <v>284</v>
      </c>
      <c r="J348" s="1"/>
      <c r="K348" s="1"/>
      <c r="L348" s="1" t="s">
        <v>284</v>
      </c>
      <c r="M348" s="1" t="s">
        <v>284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 t="s">
        <v>280</v>
      </c>
      <c r="B349" s="1" t="s">
        <v>281</v>
      </c>
      <c r="C349" s="1" t="s">
        <v>1001</v>
      </c>
      <c r="D349" s="1">
        <v>432</v>
      </c>
      <c r="E349" s="1">
        <v>1</v>
      </c>
      <c r="F349" s="1" t="s">
        <v>289</v>
      </c>
      <c r="G349" s="1">
        <v>0.18944</v>
      </c>
      <c r="H349" s="1" t="s">
        <v>290</v>
      </c>
      <c r="I349" s="1" t="s">
        <v>291</v>
      </c>
      <c r="J349" s="1" t="s">
        <v>1002</v>
      </c>
      <c r="K349" s="1" t="s">
        <v>290</v>
      </c>
      <c r="L349" s="1" t="s">
        <v>284</v>
      </c>
      <c r="M349" s="1" t="s">
        <v>284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 t="s">
        <v>280</v>
      </c>
      <c r="B350" s="1" t="s">
        <v>281</v>
      </c>
      <c r="C350" s="1" t="s">
        <v>1003</v>
      </c>
      <c r="D350" s="1" t="s">
        <v>302</v>
      </c>
      <c r="E350" s="1"/>
      <c r="F350" s="1" t="s">
        <v>284</v>
      </c>
      <c r="G350" s="1"/>
      <c r="H350" s="1"/>
      <c r="I350" s="1" t="s">
        <v>284</v>
      </c>
      <c r="J350" s="1"/>
      <c r="K350" s="1"/>
      <c r="L350" s="1" t="s">
        <v>284</v>
      </c>
      <c r="M350" s="1" t="s">
        <v>284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 t="s">
        <v>280</v>
      </c>
      <c r="B351" s="1" t="s">
        <v>281</v>
      </c>
      <c r="C351" s="1" t="s">
        <v>1004</v>
      </c>
      <c r="D351" s="1">
        <v>433</v>
      </c>
      <c r="E351" s="1">
        <v>1</v>
      </c>
      <c r="F351" s="1" t="s">
        <v>289</v>
      </c>
      <c r="G351" s="1">
        <v>1.9018699999999999</v>
      </c>
      <c r="H351" s="1" t="s">
        <v>290</v>
      </c>
      <c r="I351" s="1" t="s">
        <v>291</v>
      </c>
      <c r="J351" s="1" t="s">
        <v>1005</v>
      </c>
      <c r="K351" s="1" t="s">
        <v>290</v>
      </c>
      <c r="L351" s="1" t="s">
        <v>284</v>
      </c>
      <c r="M351" s="1" t="s">
        <v>284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 t="s">
        <v>280</v>
      </c>
      <c r="B352" s="1" t="s">
        <v>281</v>
      </c>
      <c r="C352" s="1" t="s">
        <v>1006</v>
      </c>
      <c r="D352" s="1">
        <v>434</v>
      </c>
      <c r="E352" s="1">
        <v>1</v>
      </c>
      <c r="F352" s="1" t="s">
        <v>289</v>
      </c>
      <c r="G352" s="1">
        <v>0.89563999999999999</v>
      </c>
      <c r="H352" s="1" t="s">
        <v>290</v>
      </c>
      <c r="I352" s="1" t="s">
        <v>291</v>
      </c>
      <c r="J352" s="1" t="s">
        <v>1007</v>
      </c>
      <c r="K352" s="1" t="s">
        <v>290</v>
      </c>
      <c r="L352" s="1" t="s">
        <v>284</v>
      </c>
      <c r="M352" s="1" t="s">
        <v>284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 t="s">
        <v>280</v>
      </c>
      <c r="B353" s="1" t="s">
        <v>281</v>
      </c>
      <c r="C353" s="1" t="s">
        <v>1008</v>
      </c>
      <c r="D353" s="1" t="s">
        <v>302</v>
      </c>
      <c r="E353" s="1"/>
      <c r="F353" s="1" t="s">
        <v>284</v>
      </c>
      <c r="G353" s="1"/>
      <c r="H353" s="1"/>
      <c r="I353" s="1" t="s">
        <v>284</v>
      </c>
      <c r="J353" s="1"/>
      <c r="K353" s="1"/>
      <c r="L353" s="1" t="s">
        <v>284</v>
      </c>
      <c r="M353" s="1" t="s">
        <v>284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 t="s">
        <v>280</v>
      </c>
      <c r="B354" s="1" t="s">
        <v>281</v>
      </c>
      <c r="C354" s="1" t="s">
        <v>1009</v>
      </c>
      <c r="D354" s="1">
        <v>435</v>
      </c>
      <c r="E354" s="1">
        <v>1</v>
      </c>
      <c r="F354" s="1" t="s">
        <v>289</v>
      </c>
      <c r="G354" s="1">
        <v>0.20244999999999999</v>
      </c>
      <c r="H354" s="1" t="s">
        <v>290</v>
      </c>
      <c r="I354" s="1" t="s">
        <v>291</v>
      </c>
      <c r="J354" s="1" t="s">
        <v>1010</v>
      </c>
      <c r="K354" s="1" t="s">
        <v>290</v>
      </c>
      <c r="L354" s="1" t="s">
        <v>284</v>
      </c>
      <c r="M354" s="1" t="s">
        <v>284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 t="s">
        <v>280</v>
      </c>
      <c r="B355" s="1" t="s">
        <v>281</v>
      </c>
      <c r="C355" s="1" t="s">
        <v>1011</v>
      </c>
      <c r="D355" s="1" t="s">
        <v>302</v>
      </c>
      <c r="E355" s="1"/>
      <c r="F355" s="1" t="s">
        <v>284</v>
      </c>
      <c r="G355" s="1"/>
      <c r="H355" s="1"/>
      <c r="I355" s="1" t="s">
        <v>284</v>
      </c>
      <c r="J355" s="1"/>
      <c r="K355" s="1"/>
      <c r="L355" s="1" t="s">
        <v>284</v>
      </c>
      <c r="M355" s="1" t="s">
        <v>284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 t="s">
        <v>280</v>
      </c>
      <c r="B356" s="1" t="s">
        <v>281</v>
      </c>
      <c r="C356" s="1" t="s">
        <v>1012</v>
      </c>
      <c r="D356" s="1">
        <v>436</v>
      </c>
      <c r="E356" s="1">
        <v>1</v>
      </c>
      <c r="F356" s="1" t="s">
        <v>289</v>
      </c>
      <c r="G356" s="1">
        <v>1.8765499999999999</v>
      </c>
      <c r="H356" s="1" t="s">
        <v>290</v>
      </c>
      <c r="I356" s="1" t="s">
        <v>291</v>
      </c>
      <c r="J356" s="1" t="s">
        <v>1013</v>
      </c>
      <c r="K356" s="1" t="s">
        <v>290</v>
      </c>
      <c r="L356" s="1" t="s">
        <v>284</v>
      </c>
      <c r="M356" s="1" t="s">
        <v>284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 t="s">
        <v>280</v>
      </c>
      <c r="B357" s="1" t="s">
        <v>281</v>
      </c>
      <c r="C357" s="1" t="s">
        <v>1014</v>
      </c>
      <c r="D357" s="1">
        <v>437</v>
      </c>
      <c r="E357" s="1">
        <v>1</v>
      </c>
      <c r="F357" s="1" t="s">
        <v>289</v>
      </c>
      <c r="G357" s="1">
        <v>1.06874</v>
      </c>
      <c r="H357" s="1" t="s">
        <v>290</v>
      </c>
      <c r="I357" s="1" t="s">
        <v>291</v>
      </c>
      <c r="J357" s="1" t="s">
        <v>1015</v>
      </c>
      <c r="K357" s="1" t="s">
        <v>290</v>
      </c>
      <c r="L357" s="1" t="s">
        <v>284</v>
      </c>
      <c r="M357" s="1" t="s">
        <v>284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 t="s">
        <v>280</v>
      </c>
      <c r="B358" s="1" t="s">
        <v>281</v>
      </c>
      <c r="C358" s="1" t="s">
        <v>1016</v>
      </c>
      <c r="D358" s="1">
        <v>438</v>
      </c>
      <c r="E358" s="1">
        <v>1</v>
      </c>
      <c r="F358" s="1" t="s">
        <v>289</v>
      </c>
      <c r="G358" s="1">
        <v>0.51802999999999999</v>
      </c>
      <c r="H358" s="1" t="s">
        <v>290</v>
      </c>
      <c r="I358" s="1" t="s">
        <v>291</v>
      </c>
      <c r="J358" s="1" t="s">
        <v>1017</v>
      </c>
      <c r="K358" s="1" t="s">
        <v>290</v>
      </c>
      <c r="L358" s="1" t="s">
        <v>284</v>
      </c>
      <c r="M358" s="1" t="s">
        <v>284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 t="s">
        <v>280</v>
      </c>
      <c r="B359" s="1" t="s">
        <v>281</v>
      </c>
      <c r="C359" s="1" t="s">
        <v>1018</v>
      </c>
      <c r="D359" s="1" t="s">
        <v>302</v>
      </c>
      <c r="E359" s="1"/>
      <c r="F359" s="1" t="s">
        <v>284</v>
      </c>
      <c r="G359" s="1"/>
      <c r="H359" s="1"/>
      <c r="I359" s="1" t="s">
        <v>284</v>
      </c>
      <c r="J359" s="1"/>
      <c r="K359" s="1"/>
      <c r="L359" s="1" t="s">
        <v>284</v>
      </c>
      <c r="M359" s="1" t="s">
        <v>284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 t="s">
        <v>280</v>
      </c>
      <c r="B360" s="1" t="s">
        <v>281</v>
      </c>
      <c r="C360" s="1" t="s">
        <v>1019</v>
      </c>
      <c r="D360" s="1">
        <v>439</v>
      </c>
      <c r="E360" s="1">
        <v>1</v>
      </c>
      <c r="F360" s="1" t="s">
        <v>289</v>
      </c>
      <c r="G360" s="1">
        <v>1.8927</v>
      </c>
      <c r="H360" s="1" t="s">
        <v>290</v>
      </c>
      <c r="I360" s="1" t="s">
        <v>291</v>
      </c>
      <c r="J360" s="1" t="s">
        <v>1020</v>
      </c>
      <c r="K360" s="1" t="s">
        <v>290</v>
      </c>
      <c r="L360" s="1" t="s">
        <v>284</v>
      </c>
      <c r="M360" s="1" t="s">
        <v>284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 t="s">
        <v>280</v>
      </c>
      <c r="B361" s="1" t="s">
        <v>281</v>
      </c>
      <c r="C361" s="1" t="s">
        <v>1021</v>
      </c>
      <c r="D361" s="1">
        <v>440</v>
      </c>
      <c r="E361" s="1">
        <v>1</v>
      </c>
      <c r="F361" s="1" t="s">
        <v>289</v>
      </c>
      <c r="G361" s="1">
        <v>1.20183</v>
      </c>
      <c r="H361" s="1" t="s">
        <v>290</v>
      </c>
      <c r="I361" s="1" t="s">
        <v>291</v>
      </c>
      <c r="J361" s="1" t="s">
        <v>1022</v>
      </c>
      <c r="K361" s="1" t="s">
        <v>290</v>
      </c>
      <c r="L361" s="1" t="s">
        <v>284</v>
      </c>
      <c r="M361" s="1" t="s">
        <v>284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 t="s">
        <v>280</v>
      </c>
      <c r="B362" s="1" t="s">
        <v>281</v>
      </c>
      <c r="C362" s="1" t="s">
        <v>1023</v>
      </c>
      <c r="D362" s="1">
        <v>441</v>
      </c>
      <c r="E362" s="1">
        <v>1</v>
      </c>
      <c r="F362" s="1" t="s">
        <v>289</v>
      </c>
      <c r="G362" s="1">
        <v>0.47837000000000002</v>
      </c>
      <c r="H362" s="1" t="s">
        <v>290</v>
      </c>
      <c r="I362" s="1" t="s">
        <v>291</v>
      </c>
      <c r="J362" s="1" t="s">
        <v>1024</v>
      </c>
      <c r="K362" s="1" t="s">
        <v>290</v>
      </c>
      <c r="L362" s="1" t="s">
        <v>284</v>
      </c>
      <c r="M362" s="1" t="s">
        <v>284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 t="s">
        <v>280</v>
      </c>
      <c r="B363" s="1" t="s">
        <v>281</v>
      </c>
      <c r="C363" s="1" t="s">
        <v>1025</v>
      </c>
      <c r="D363" s="1">
        <v>442</v>
      </c>
      <c r="E363" s="1">
        <v>1</v>
      </c>
      <c r="F363" s="1" t="s">
        <v>289</v>
      </c>
      <c r="G363" s="1">
        <v>1.7851699999999999</v>
      </c>
      <c r="H363" s="1" t="s">
        <v>290</v>
      </c>
      <c r="I363" s="1" t="s">
        <v>291</v>
      </c>
      <c r="J363" s="1" t="s">
        <v>1026</v>
      </c>
      <c r="K363" s="1" t="s">
        <v>290</v>
      </c>
      <c r="L363" s="1" t="s">
        <v>284</v>
      </c>
      <c r="M363" s="1" t="s">
        <v>284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 t="s">
        <v>280</v>
      </c>
      <c r="B364" s="1" t="s">
        <v>281</v>
      </c>
      <c r="C364" s="1" t="s">
        <v>1027</v>
      </c>
      <c r="D364" s="1">
        <v>443</v>
      </c>
      <c r="E364" s="1">
        <v>1</v>
      </c>
      <c r="F364" s="1" t="s">
        <v>289</v>
      </c>
      <c r="G364" s="1">
        <v>1.1681900000000001</v>
      </c>
      <c r="H364" s="1" t="s">
        <v>290</v>
      </c>
      <c r="I364" s="1" t="s">
        <v>291</v>
      </c>
      <c r="J364" s="1" t="s">
        <v>1028</v>
      </c>
      <c r="K364" s="1" t="s">
        <v>290</v>
      </c>
      <c r="L364" s="1" t="s">
        <v>284</v>
      </c>
      <c r="M364" s="1" t="s">
        <v>284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 t="s">
        <v>280</v>
      </c>
      <c r="B365" s="1" t="s">
        <v>281</v>
      </c>
      <c r="C365" s="1" t="s">
        <v>1029</v>
      </c>
      <c r="D365" s="1">
        <v>444</v>
      </c>
      <c r="E365" s="1">
        <v>1</v>
      </c>
      <c r="F365" s="1" t="s">
        <v>289</v>
      </c>
      <c r="G365" s="1">
        <v>0.69559000000000004</v>
      </c>
      <c r="H365" s="1" t="s">
        <v>290</v>
      </c>
      <c r="I365" s="1" t="s">
        <v>291</v>
      </c>
      <c r="J365" s="1" t="s">
        <v>1030</v>
      </c>
      <c r="K365" s="1" t="s">
        <v>290</v>
      </c>
      <c r="L365" s="1" t="s">
        <v>284</v>
      </c>
      <c r="M365" s="1" t="s">
        <v>284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 t="s">
        <v>280</v>
      </c>
      <c r="B366" s="1" t="s">
        <v>281</v>
      </c>
      <c r="C366" s="1" t="s">
        <v>1031</v>
      </c>
      <c r="D366" s="1">
        <v>445</v>
      </c>
      <c r="E366" s="1">
        <v>1</v>
      </c>
      <c r="F366" s="1" t="s">
        <v>289</v>
      </c>
      <c r="G366" s="1">
        <v>1.78976</v>
      </c>
      <c r="H366" s="1" t="s">
        <v>290</v>
      </c>
      <c r="I366" s="1" t="s">
        <v>291</v>
      </c>
      <c r="J366" s="1" t="s">
        <v>1032</v>
      </c>
      <c r="K366" s="1" t="s">
        <v>290</v>
      </c>
      <c r="L366" s="1" t="s">
        <v>284</v>
      </c>
      <c r="M366" s="1" t="s">
        <v>284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 t="s">
        <v>280</v>
      </c>
      <c r="B367" s="1" t="s">
        <v>281</v>
      </c>
      <c r="C367" s="1" t="s">
        <v>1033</v>
      </c>
      <c r="D367" s="1">
        <v>446</v>
      </c>
      <c r="E367" s="1">
        <v>1</v>
      </c>
      <c r="F367" s="1" t="s">
        <v>289</v>
      </c>
      <c r="G367" s="1">
        <v>1.26166</v>
      </c>
      <c r="H367" s="1" t="s">
        <v>290</v>
      </c>
      <c r="I367" s="1" t="s">
        <v>291</v>
      </c>
      <c r="J367" s="1" t="s">
        <v>1034</v>
      </c>
      <c r="K367" s="1" t="s">
        <v>290</v>
      </c>
      <c r="L367" s="1" t="s">
        <v>284</v>
      </c>
      <c r="M367" s="1" t="s">
        <v>284</v>
      </c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 t="s">
        <v>280</v>
      </c>
      <c r="B368" s="1" t="s">
        <v>281</v>
      </c>
      <c r="C368" s="1" t="s">
        <v>1035</v>
      </c>
      <c r="D368" s="1">
        <v>447</v>
      </c>
      <c r="E368" s="1">
        <v>1</v>
      </c>
      <c r="F368" s="1" t="s">
        <v>289</v>
      </c>
      <c r="G368" s="1">
        <v>0.87602000000000002</v>
      </c>
      <c r="H368" s="1" t="s">
        <v>290</v>
      </c>
      <c r="I368" s="1" t="s">
        <v>291</v>
      </c>
      <c r="J368" s="1" t="s">
        <v>1036</v>
      </c>
      <c r="K368" s="1" t="s">
        <v>290</v>
      </c>
      <c r="L368" s="1" t="s">
        <v>284</v>
      </c>
      <c r="M368" s="1" t="s">
        <v>284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 t="s">
        <v>280</v>
      </c>
      <c r="B369" s="1" t="s">
        <v>281</v>
      </c>
      <c r="C369" s="1" t="s">
        <v>1037</v>
      </c>
      <c r="D369" s="1">
        <v>448</v>
      </c>
      <c r="E369" s="1">
        <v>1</v>
      </c>
      <c r="F369" s="1" t="s">
        <v>289</v>
      </c>
      <c r="G369" s="1">
        <v>1.5691299999999999</v>
      </c>
      <c r="H369" s="1" t="s">
        <v>290</v>
      </c>
      <c r="I369" s="1" t="s">
        <v>291</v>
      </c>
      <c r="J369" s="1" t="s">
        <v>1038</v>
      </c>
      <c r="K369" s="1" t="s">
        <v>290</v>
      </c>
      <c r="L369" s="1" t="s">
        <v>284</v>
      </c>
      <c r="M369" s="1" t="s">
        <v>284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 t="s">
        <v>280</v>
      </c>
      <c r="B370" s="1" t="s">
        <v>281</v>
      </c>
      <c r="C370" s="1" t="s">
        <v>1039</v>
      </c>
      <c r="D370" s="1">
        <v>449</v>
      </c>
      <c r="E370" s="1">
        <v>1</v>
      </c>
      <c r="F370" s="1" t="s">
        <v>289</v>
      </c>
      <c r="G370" s="1">
        <v>1.27058</v>
      </c>
      <c r="H370" s="1" t="s">
        <v>290</v>
      </c>
      <c r="I370" s="1" t="s">
        <v>291</v>
      </c>
      <c r="J370" s="1" t="s">
        <v>1040</v>
      </c>
      <c r="K370" s="1" t="s">
        <v>290</v>
      </c>
      <c r="L370" s="1" t="s">
        <v>284</v>
      </c>
      <c r="M370" s="1" t="s">
        <v>284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 t="s">
        <v>280</v>
      </c>
      <c r="B371" s="1" t="s">
        <v>281</v>
      </c>
      <c r="C371" s="1" t="s">
        <v>1041</v>
      </c>
      <c r="D371" s="1">
        <v>450</v>
      </c>
      <c r="E371" s="1">
        <v>1</v>
      </c>
      <c r="F371" s="1" t="s">
        <v>289</v>
      </c>
      <c r="G371" s="1">
        <v>1.0318400000000001</v>
      </c>
      <c r="H371" s="1" t="s">
        <v>290</v>
      </c>
      <c r="I371" s="1" t="s">
        <v>291</v>
      </c>
      <c r="J371" s="1" t="s">
        <v>1042</v>
      </c>
      <c r="K371" s="1" t="s">
        <v>290</v>
      </c>
      <c r="L371" s="1" t="s">
        <v>284</v>
      </c>
      <c r="M371" s="1" t="s">
        <v>284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 t="s">
        <v>280</v>
      </c>
      <c r="B372" s="1" t="s">
        <v>281</v>
      </c>
      <c r="C372" s="1" t="s">
        <v>1043</v>
      </c>
      <c r="D372" s="1">
        <v>451</v>
      </c>
      <c r="E372" s="1">
        <v>1</v>
      </c>
      <c r="F372" s="1" t="s">
        <v>289</v>
      </c>
      <c r="G372" s="1">
        <v>0.85918000000000005</v>
      </c>
      <c r="H372" s="1" t="s">
        <v>290</v>
      </c>
      <c r="I372" s="1" t="s">
        <v>291</v>
      </c>
      <c r="J372" s="1" t="s">
        <v>1044</v>
      </c>
      <c r="K372" s="1" t="s">
        <v>290</v>
      </c>
      <c r="L372" s="1" t="s">
        <v>284</v>
      </c>
      <c r="M372" s="1" t="s">
        <v>284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 t="s">
        <v>280</v>
      </c>
      <c r="B373" s="1" t="s">
        <v>281</v>
      </c>
      <c r="C373" s="1" t="s">
        <v>1045</v>
      </c>
      <c r="D373" s="1">
        <v>452</v>
      </c>
      <c r="E373" s="1">
        <v>1</v>
      </c>
      <c r="F373" s="1" t="s">
        <v>289</v>
      </c>
      <c r="G373" s="1">
        <v>1.5242100000000001</v>
      </c>
      <c r="H373" s="1" t="s">
        <v>290</v>
      </c>
      <c r="I373" s="1" t="s">
        <v>291</v>
      </c>
      <c r="J373" s="1" t="s">
        <v>1046</v>
      </c>
      <c r="K373" s="1" t="s">
        <v>290</v>
      </c>
      <c r="L373" s="1" t="s">
        <v>284</v>
      </c>
      <c r="M373" s="1" t="s">
        <v>284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 t="s">
        <v>280</v>
      </c>
      <c r="B374" s="1" t="s">
        <v>281</v>
      </c>
      <c r="C374" s="1" t="s">
        <v>1047</v>
      </c>
      <c r="D374" s="1">
        <v>453</v>
      </c>
      <c r="E374" s="1">
        <v>1</v>
      </c>
      <c r="F374" s="1" t="s">
        <v>289</v>
      </c>
      <c r="G374" s="1">
        <v>1.4579299999999999</v>
      </c>
      <c r="H374" s="1" t="s">
        <v>290</v>
      </c>
      <c r="I374" s="1" t="s">
        <v>291</v>
      </c>
      <c r="J374" s="1" t="s">
        <v>1048</v>
      </c>
      <c r="K374" s="1" t="s">
        <v>290</v>
      </c>
      <c r="L374" s="1" t="s">
        <v>284</v>
      </c>
      <c r="M374" s="1" t="s">
        <v>284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 t="s">
        <v>280</v>
      </c>
      <c r="B375" s="1" t="s">
        <v>281</v>
      </c>
      <c r="C375" s="1" t="s">
        <v>1049</v>
      </c>
      <c r="D375" s="1">
        <v>454</v>
      </c>
      <c r="E375" s="1">
        <v>1</v>
      </c>
      <c r="F375" s="1" t="s">
        <v>289</v>
      </c>
      <c r="G375" s="1">
        <v>1.2884500000000001</v>
      </c>
      <c r="H375" s="1" t="s">
        <v>290</v>
      </c>
      <c r="I375" s="1" t="s">
        <v>291</v>
      </c>
      <c r="J375" s="1" t="s">
        <v>1050</v>
      </c>
      <c r="K375" s="1" t="s">
        <v>290</v>
      </c>
      <c r="L375" s="1" t="s">
        <v>284</v>
      </c>
      <c r="M375" s="1" t="s">
        <v>284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 t="s">
        <v>280</v>
      </c>
      <c r="B376" s="1" t="s">
        <v>281</v>
      </c>
      <c r="C376" s="1" t="s">
        <v>1051</v>
      </c>
      <c r="D376" s="1">
        <v>455</v>
      </c>
      <c r="E376" s="1">
        <v>1</v>
      </c>
      <c r="F376" s="1" t="s">
        <v>289</v>
      </c>
      <c r="G376" s="1">
        <v>1.1838500000000001</v>
      </c>
      <c r="H376" s="1" t="s">
        <v>290</v>
      </c>
      <c r="I376" s="1" t="s">
        <v>291</v>
      </c>
      <c r="J376" s="1" t="s">
        <v>1052</v>
      </c>
      <c r="K376" s="1" t="s">
        <v>290</v>
      </c>
      <c r="L376" s="1" t="s">
        <v>284</v>
      </c>
      <c r="M376" s="1" t="s">
        <v>284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 t="s">
        <v>280</v>
      </c>
      <c r="B377" s="1" t="s">
        <v>281</v>
      </c>
      <c r="C377" s="1" t="s">
        <v>1053</v>
      </c>
      <c r="D377" s="1">
        <v>456</v>
      </c>
      <c r="E377" s="1">
        <v>1</v>
      </c>
      <c r="F377" s="1" t="s">
        <v>289</v>
      </c>
      <c r="G377" s="1">
        <v>1.0894999999999999</v>
      </c>
      <c r="H377" s="1" t="s">
        <v>290</v>
      </c>
      <c r="I377" s="1" t="s">
        <v>291</v>
      </c>
      <c r="J377" s="1" t="s">
        <v>1054</v>
      </c>
      <c r="K377" s="1" t="s">
        <v>290</v>
      </c>
      <c r="L377" s="1" t="s">
        <v>284</v>
      </c>
      <c r="M377" s="1" t="s">
        <v>284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 t="s">
        <v>280</v>
      </c>
      <c r="B378" s="1" t="s">
        <v>281</v>
      </c>
      <c r="C378" s="1" t="s">
        <v>1055</v>
      </c>
      <c r="D378" s="1">
        <v>457</v>
      </c>
      <c r="E378" s="1">
        <v>1</v>
      </c>
      <c r="F378" s="1" t="s">
        <v>289</v>
      </c>
      <c r="G378" s="1">
        <v>1.00301</v>
      </c>
      <c r="H378" s="1" t="s">
        <v>290</v>
      </c>
      <c r="I378" s="1" t="s">
        <v>291</v>
      </c>
      <c r="J378" s="1" t="s">
        <v>1056</v>
      </c>
      <c r="K378" s="1" t="s">
        <v>290</v>
      </c>
      <c r="L378" s="1" t="s">
        <v>284</v>
      </c>
      <c r="M378" s="1" t="s">
        <v>284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 t="s">
        <v>280</v>
      </c>
      <c r="B379" s="1" t="s">
        <v>281</v>
      </c>
      <c r="C379" s="1" t="s">
        <v>1057</v>
      </c>
      <c r="D379" s="1">
        <v>458</v>
      </c>
      <c r="E379" s="1">
        <v>1</v>
      </c>
      <c r="F379" s="1" t="s">
        <v>289</v>
      </c>
      <c r="G379" s="1">
        <v>1.5149900000000001</v>
      </c>
      <c r="H379" s="1" t="s">
        <v>290</v>
      </c>
      <c r="I379" s="1" t="s">
        <v>291</v>
      </c>
      <c r="J379" s="1" t="s">
        <v>1058</v>
      </c>
      <c r="K379" s="1" t="s">
        <v>290</v>
      </c>
      <c r="L379" s="1" t="s">
        <v>284</v>
      </c>
      <c r="M379" s="1" t="s">
        <v>284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 t="s">
        <v>280</v>
      </c>
      <c r="B380" s="1" t="s">
        <v>281</v>
      </c>
      <c r="C380" s="1" t="s">
        <v>1059</v>
      </c>
      <c r="D380" s="1">
        <v>459</v>
      </c>
      <c r="E380" s="1">
        <v>1</v>
      </c>
      <c r="F380" s="1" t="s">
        <v>289</v>
      </c>
      <c r="G380" s="1">
        <v>1.44983</v>
      </c>
      <c r="H380" s="1" t="s">
        <v>290</v>
      </c>
      <c r="I380" s="1" t="s">
        <v>291</v>
      </c>
      <c r="J380" s="1" t="s">
        <v>1060</v>
      </c>
      <c r="K380" s="1" t="s">
        <v>290</v>
      </c>
      <c r="L380" s="1" t="s">
        <v>284</v>
      </c>
      <c r="M380" s="1" t="s">
        <v>284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 t="s">
        <v>280</v>
      </c>
      <c r="B381" s="1" t="s">
        <v>281</v>
      </c>
      <c r="C381" s="1" t="s">
        <v>1061</v>
      </c>
      <c r="D381" s="1">
        <v>460</v>
      </c>
      <c r="E381" s="1">
        <v>1</v>
      </c>
      <c r="F381" s="1" t="s">
        <v>289</v>
      </c>
      <c r="G381" s="1">
        <v>1.3502799999999999</v>
      </c>
      <c r="H381" s="1" t="s">
        <v>290</v>
      </c>
      <c r="I381" s="1" t="s">
        <v>291</v>
      </c>
      <c r="J381" s="1" t="s">
        <v>1062</v>
      </c>
      <c r="K381" s="1" t="s">
        <v>290</v>
      </c>
      <c r="L381" s="1" t="s">
        <v>284</v>
      </c>
      <c r="M381" s="1" t="s">
        <v>284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 t="s">
        <v>280</v>
      </c>
      <c r="B382" s="1" t="s">
        <v>281</v>
      </c>
      <c r="C382" s="1" t="s">
        <v>1063</v>
      </c>
      <c r="D382" s="1">
        <v>461</v>
      </c>
      <c r="E382" s="1">
        <v>1</v>
      </c>
      <c r="F382" s="1" t="s">
        <v>289</v>
      </c>
      <c r="G382" s="1">
        <v>1.24163</v>
      </c>
      <c r="H382" s="1" t="s">
        <v>290</v>
      </c>
      <c r="I382" s="1" t="s">
        <v>291</v>
      </c>
      <c r="J382" s="1" t="s">
        <v>1064</v>
      </c>
      <c r="K382" s="1" t="s">
        <v>290</v>
      </c>
      <c r="L382" s="1" t="s">
        <v>284</v>
      </c>
      <c r="M382" s="1" t="s">
        <v>284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 t="s">
        <v>280</v>
      </c>
      <c r="B383" s="1" t="s">
        <v>281</v>
      </c>
      <c r="C383" s="1" t="s">
        <v>1065</v>
      </c>
      <c r="D383" s="1">
        <v>462</v>
      </c>
      <c r="E383" s="1">
        <v>1</v>
      </c>
      <c r="F383" s="1" t="s">
        <v>289</v>
      </c>
      <c r="G383" s="1">
        <v>1.1440999999999999</v>
      </c>
      <c r="H383" s="1" t="s">
        <v>290</v>
      </c>
      <c r="I383" s="1" t="s">
        <v>291</v>
      </c>
      <c r="J383" s="1" t="s">
        <v>1066</v>
      </c>
      <c r="K383" s="1" t="s">
        <v>290</v>
      </c>
      <c r="L383" s="1" t="s">
        <v>284</v>
      </c>
      <c r="M383" s="1" t="s">
        <v>284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 t="s">
        <v>280</v>
      </c>
      <c r="B384" s="1" t="s">
        <v>281</v>
      </c>
      <c r="C384" s="1" t="s">
        <v>1067</v>
      </c>
      <c r="D384" s="1">
        <v>463</v>
      </c>
      <c r="E384" s="1">
        <v>1</v>
      </c>
      <c r="F384" s="1" t="s">
        <v>289</v>
      </c>
      <c r="G384" s="1">
        <v>1.0203500000000001</v>
      </c>
      <c r="H384" s="1" t="s">
        <v>290</v>
      </c>
      <c r="I384" s="1" t="s">
        <v>291</v>
      </c>
      <c r="J384" s="1" t="s">
        <v>1068</v>
      </c>
      <c r="K384" s="1" t="s">
        <v>290</v>
      </c>
      <c r="L384" s="1" t="s">
        <v>284</v>
      </c>
      <c r="M384" s="1" t="s">
        <v>284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 t="s">
        <v>280</v>
      </c>
      <c r="B385" s="1" t="s">
        <v>281</v>
      </c>
      <c r="C385" s="1" t="s">
        <v>1069</v>
      </c>
      <c r="D385" s="1">
        <v>464</v>
      </c>
      <c r="E385" s="1">
        <v>1</v>
      </c>
      <c r="F385" s="1" t="s">
        <v>289</v>
      </c>
      <c r="G385" s="1">
        <v>1.54305</v>
      </c>
      <c r="H385" s="1" t="s">
        <v>290</v>
      </c>
      <c r="I385" s="1" t="s">
        <v>291</v>
      </c>
      <c r="J385" s="1" t="s">
        <v>1070</v>
      </c>
      <c r="K385" s="1" t="s">
        <v>290</v>
      </c>
      <c r="L385" s="1" t="s">
        <v>284</v>
      </c>
      <c r="M385" s="1" t="s">
        <v>284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 t="s">
        <v>280</v>
      </c>
      <c r="B386" s="1" t="s">
        <v>281</v>
      </c>
      <c r="C386" s="1" t="s">
        <v>1071</v>
      </c>
      <c r="D386" s="1">
        <v>465</v>
      </c>
      <c r="E386" s="1">
        <v>1</v>
      </c>
      <c r="F386" s="1" t="s">
        <v>289</v>
      </c>
      <c r="G386" s="1">
        <v>1.4724600000000001</v>
      </c>
      <c r="H386" s="1" t="s">
        <v>290</v>
      </c>
      <c r="I386" s="1" t="s">
        <v>291</v>
      </c>
      <c r="J386" s="1" t="s">
        <v>1072</v>
      </c>
      <c r="K386" s="1" t="s">
        <v>290</v>
      </c>
      <c r="L386" s="1" t="s">
        <v>284</v>
      </c>
      <c r="M386" s="1" t="s">
        <v>284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 t="s">
        <v>280</v>
      </c>
      <c r="B387" s="1" t="s">
        <v>281</v>
      </c>
      <c r="C387" s="1" t="s">
        <v>1073</v>
      </c>
      <c r="D387" s="1">
        <v>466</v>
      </c>
      <c r="E387" s="1">
        <v>1</v>
      </c>
      <c r="F387" s="1" t="s">
        <v>289</v>
      </c>
      <c r="G387" s="1">
        <v>1.3745499999999999</v>
      </c>
      <c r="H387" s="1" t="s">
        <v>290</v>
      </c>
      <c r="I387" s="1" t="s">
        <v>291</v>
      </c>
      <c r="J387" s="1" t="s">
        <v>1074</v>
      </c>
      <c r="K387" s="1" t="s">
        <v>290</v>
      </c>
      <c r="L387" s="1" t="s">
        <v>284</v>
      </c>
      <c r="M387" s="1" t="s">
        <v>284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 t="s">
        <v>280</v>
      </c>
      <c r="B388" s="1" t="s">
        <v>281</v>
      </c>
      <c r="C388" s="1" t="s">
        <v>1075</v>
      </c>
      <c r="D388" s="1">
        <v>467</v>
      </c>
      <c r="E388" s="1">
        <v>1</v>
      </c>
      <c r="F388" s="1" t="s">
        <v>289</v>
      </c>
      <c r="G388" s="1">
        <v>1.2292700000000001</v>
      </c>
      <c r="H388" s="1" t="s">
        <v>290</v>
      </c>
      <c r="I388" s="1" t="s">
        <v>291</v>
      </c>
      <c r="J388" s="1" t="s">
        <v>1076</v>
      </c>
      <c r="K388" s="1" t="s">
        <v>290</v>
      </c>
      <c r="L388" s="1" t="s">
        <v>284</v>
      </c>
      <c r="M388" s="1" t="s">
        <v>284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 t="s">
        <v>280</v>
      </c>
      <c r="B389" s="1" t="s">
        <v>281</v>
      </c>
      <c r="C389" s="1" t="s">
        <v>1077</v>
      </c>
      <c r="D389" s="1">
        <v>468</v>
      </c>
      <c r="E389" s="1">
        <v>1</v>
      </c>
      <c r="F389" s="1" t="s">
        <v>289</v>
      </c>
      <c r="G389" s="1">
        <v>1.00413</v>
      </c>
      <c r="H389" s="1" t="s">
        <v>290</v>
      </c>
      <c r="I389" s="1" t="s">
        <v>291</v>
      </c>
      <c r="J389" s="1" t="s">
        <v>1078</v>
      </c>
      <c r="K389" s="1" t="s">
        <v>290</v>
      </c>
      <c r="L389" s="1" t="s">
        <v>284</v>
      </c>
      <c r="M389" s="1" t="s">
        <v>284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 t="s">
        <v>280</v>
      </c>
      <c r="B390" s="1" t="s">
        <v>281</v>
      </c>
      <c r="C390" s="1" t="s">
        <v>1079</v>
      </c>
      <c r="D390" s="1">
        <v>469</v>
      </c>
      <c r="E390" s="1">
        <v>1</v>
      </c>
      <c r="F390" s="1" t="s">
        <v>289</v>
      </c>
      <c r="G390" s="1">
        <v>0.84509000000000001</v>
      </c>
      <c r="H390" s="1" t="s">
        <v>290</v>
      </c>
      <c r="I390" s="1" t="s">
        <v>291</v>
      </c>
      <c r="J390" s="1" t="s">
        <v>1080</v>
      </c>
      <c r="K390" s="1" t="s">
        <v>290</v>
      </c>
      <c r="L390" s="1" t="s">
        <v>284</v>
      </c>
      <c r="M390" s="1" t="s">
        <v>284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 t="s">
        <v>280</v>
      </c>
      <c r="B391" s="1" t="s">
        <v>281</v>
      </c>
      <c r="C391" s="1" t="s">
        <v>1081</v>
      </c>
      <c r="D391" s="1">
        <v>470</v>
      </c>
      <c r="E391" s="1">
        <v>1</v>
      </c>
      <c r="F391" s="1" t="s">
        <v>289</v>
      </c>
      <c r="G391" s="1">
        <v>0.94913999999999998</v>
      </c>
      <c r="H391" s="1" t="s">
        <v>290</v>
      </c>
      <c r="I391" s="1" t="s">
        <v>291</v>
      </c>
      <c r="J391" s="1" t="s">
        <v>1082</v>
      </c>
      <c r="K391" s="1" t="s">
        <v>290</v>
      </c>
      <c r="L391" s="1" t="s">
        <v>284</v>
      </c>
      <c r="M391" s="1" t="s">
        <v>284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 t="s">
        <v>280</v>
      </c>
      <c r="B392" s="1" t="s">
        <v>281</v>
      </c>
      <c r="C392" s="1" t="s">
        <v>1083</v>
      </c>
      <c r="D392" s="1">
        <v>471</v>
      </c>
      <c r="E392" s="1">
        <v>1</v>
      </c>
      <c r="F392" s="1" t="s">
        <v>289</v>
      </c>
      <c r="G392" s="1">
        <v>1.1099600000000001</v>
      </c>
      <c r="H392" s="1" t="s">
        <v>290</v>
      </c>
      <c r="I392" s="1" t="s">
        <v>291</v>
      </c>
      <c r="J392" s="1" t="s">
        <v>1084</v>
      </c>
      <c r="K392" s="1" t="s">
        <v>290</v>
      </c>
      <c r="L392" s="1" t="s">
        <v>284</v>
      </c>
      <c r="M392" s="1" t="s">
        <v>284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 t="s">
        <v>280</v>
      </c>
      <c r="B393" s="1" t="s">
        <v>281</v>
      </c>
      <c r="C393" s="1" t="s">
        <v>1085</v>
      </c>
      <c r="D393" s="1">
        <v>472</v>
      </c>
      <c r="E393" s="1">
        <v>1</v>
      </c>
      <c r="F393" s="1" t="s">
        <v>289</v>
      </c>
      <c r="G393" s="1">
        <v>1.3331200000000001</v>
      </c>
      <c r="H393" s="1" t="s">
        <v>290</v>
      </c>
      <c r="I393" s="1" t="s">
        <v>291</v>
      </c>
      <c r="J393" s="1" t="s">
        <v>1086</v>
      </c>
      <c r="K393" s="1" t="s">
        <v>290</v>
      </c>
      <c r="L393" s="1" t="s">
        <v>284</v>
      </c>
      <c r="M393" s="1" t="s">
        <v>284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 t="s">
        <v>280</v>
      </c>
      <c r="B394" s="1" t="s">
        <v>281</v>
      </c>
      <c r="C394" s="1" t="s">
        <v>1087</v>
      </c>
      <c r="D394" s="1">
        <v>473</v>
      </c>
      <c r="E394" s="1">
        <v>1</v>
      </c>
      <c r="F394" s="1" t="s">
        <v>289</v>
      </c>
      <c r="G394" s="1">
        <v>1.4801500000000001</v>
      </c>
      <c r="H394" s="1" t="s">
        <v>290</v>
      </c>
      <c r="I394" s="1" t="s">
        <v>291</v>
      </c>
      <c r="J394" s="1" t="s">
        <v>1088</v>
      </c>
      <c r="K394" s="1" t="s">
        <v>290</v>
      </c>
      <c r="L394" s="1" t="s">
        <v>284</v>
      </c>
      <c r="M394" s="1" t="s">
        <v>284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 t="s">
        <v>280</v>
      </c>
      <c r="B395" s="1" t="s">
        <v>281</v>
      </c>
      <c r="C395" s="1" t="s">
        <v>1089</v>
      </c>
      <c r="D395" s="1">
        <v>474</v>
      </c>
      <c r="E395" s="1">
        <v>1</v>
      </c>
      <c r="F395" s="1" t="s">
        <v>289</v>
      </c>
      <c r="G395" s="1">
        <v>1.57985</v>
      </c>
      <c r="H395" s="1" t="s">
        <v>290</v>
      </c>
      <c r="I395" s="1" t="s">
        <v>291</v>
      </c>
      <c r="J395" s="1" t="s">
        <v>1090</v>
      </c>
      <c r="K395" s="1" t="s">
        <v>290</v>
      </c>
      <c r="L395" s="1" t="s">
        <v>284</v>
      </c>
      <c r="M395" s="1" t="s">
        <v>284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 t="s">
        <v>280</v>
      </c>
      <c r="B396" s="1" t="s">
        <v>281</v>
      </c>
      <c r="C396" s="1" t="s">
        <v>1091</v>
      </c>
      <c r="D396" s="1">
        <v>475</v>
      </c>
      <c r="E396" s="1">
        <v>1</v>
      </c>
      <c r="F396" s="1" t="s">
        <v>289</v>
      </c>
      <c r="G396" s="1">
        <v>1.05453</v>
      </c>
      <c r="H396" s="1" t="s">
        <v>290</v>
      </c>
      <c r="I396" s="1" t="s">
        <v>291</v>
      </c>
      <c r="J396" s="1" t="s">
        <v>1092</v>
      </c>
      <c r="K396" s="1" t="s">
        <v>290</v>
      </c>
      <c r="L396" s="1" t="s">
        <v>284</v>
      </c>
      <c r="M396" s="1" t="s">
        <v>284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 t="s">
        <v>280</v>
      </c>
      <c r="B397" s="1" t="s">
        <v>281</v>
      </c>
      <c r="C397" s="1" t="s">
        <v>1093</v>
      </c>
      <c r="D397" s="1">
        <v>476</v>
      </c>
      <c r="E397" s="1">
        <v>1</v>
      </c>
      <c r="F397" s="1" t="s">
        <v>289</v>
      </c>
      <c r="G397" s="1">
        <v>1.1207100000000001</v>
      </c>
      <c r="H397" s="1" t="s">
        <v>290</v>
      </c>
      <c r="I397" s="1" t="s">
        <v>291</v>
      </c>
      <c r="J397" s="1" t="s">
        <v>1094</v>
      </c>
      <c r="K397" s="1" t="s">
        <v>290</v>
      </c>
      <c r="L397" s="1" t="s">
        <v>284</v>
      </c>
      <c r="M397" s="1" t="s">
        <v>284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 t="s">
        <v>280</v>
      </c>
      <c r="B398" s="1" t="s">
        <v>281</v>
      </c>
      <c r="C398" s="1" t="s">
        <v>1095</v>
      </c>
      <c r="D398" s="1">
        <v>477</v>
      </c>
      <c r="E398" s="1">
        <v>1</v>
      </c>
      <c r="F398" s="1" t="s">
        <v>289</v>
      </c>
      <c r="G398" s="1">
        <v>1.24977</v>
      </c>
      <c r="H398" s="1" t="s">
        <v>290</v>
      </c>
      <c r="I398" s="1" t="s">
        <v>291</v>
      </c>
      <c r="J398" s="1" t="s">
        <v>1096</v>
      </c>
      <c r="K398" s="1" t="s">
        <v>290</v>
      </c>
      <c r="L398" s="1" t="s">
        <v>284</v>
      </c>
      <c r="M398" s="1" t="s">
        <v>284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 t="s">
        <v>280</v>
      </c>
      <c r="B399" s="1" t="s">
        <v>281</v>
      </c>
      <c r="C399" s="1" t="s">
        <v>1097</v>
      </c>
      <c r="D399" s="1">
        <v>478</v>
      </c>
      <c r="E399" s="1">
        <v>1</v>
      </c>
      <c r="F399" s="1" t="s">
        <v>289</v>
      </c>
      <c r="G399" s="1">
        <v>1.3496600000000001</v>
      </c>
      <c r="H399" s="1" t="s">
        <v>290</v>
      </c>
      <c r="I399" s="1" t="s">
        <v>291</v>
      </c>
      <c r="J399" s="1" t="s">
        <v>1098</v>
      </c>
      <c r="K399" s="1" t="s">
        <v>290</v>
      </c>
      <c r="L399" s="1" t="s">
        <v>284</v>
      </c>
      <c r="M399" s="1" t="s">
        <v>284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 t="s">
        <v>280</v>
      </c>
      <c r="B400" s="1" t="s">
        <v>281</v>
      </c>
      <c r="C400" s="1" t="s">
        <v>1099</v>
      </c>
      <c r="D400" s="1">
        <v>479</v>
      </c>
      <c r="E400" s="1">
        <v>1</v>
      </c>
      <c r="F400" s="1" t="s">
        <v>289</v>
      </c>
      <c r="G400" s="1">
        <v>1.4563299999999999</v>
      </c>
      <c r="H400" s="1" t="s">
        <v>290</v>
      </c>
      <c r="I400" s="1" t="s">
        <v>291</v>
      </c>
      <c r="J400" s="1" t="s">
        <v>1100</v>
      </c>
      <c r="K400" s="1" t="s">
        <v>290</v>
      </c>
      <c r="L400" s="1" t="s">
        <v>284</v>
      </c>
      <c r="M400" s="1" t="s">
        <v>284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 t="s">
        <v>280</v>
      </c>
      <c r="B401" s="1" t="s">
        <v>281</v>
      </c>
      <c r="C401" s="1" t="s">
        <v>1101</v>
      </c>
      <c r="D401" s="1">
        <v>480</v>
      </c>
      <c r="E401" s="1">
        <v>1</v>
      </c>
      <c r="F401" s="1" t="s">
        <v>289</v>
      </c>
      <c r="G401" s="1">
        <v>1.5551299999999999</v>
      </c>
      <c r="H401" s="1" t="s">
        <v>290</v>
      </c>
      <c r="I401" s="1" t="s">
        <v>291</v>
      </c>
      <c r="J401" s="1" t="s">
        <v>1102</v>
      </c>
      <c r="K401" s="1" t="s">
        <v>290</v>
      </c>
      <c r="L401" s="1" t="s">
        <v>284</v>
      </c>
      <c r="M401" s="1" t="s">
        <v>284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 t="s">
        <v>280</v>
      </c>
      <c r="B402" s="1" t="s">
        <v>281</v>
      </c>
      <c r="C402" s="1" t="s">
        <v>1103</v>
      </c>
      <c r="D402" s="1">
        <v>481</v>
      </c>
      <c r="E402" s="1">
        <v>1</v>
      </c>
      <c r="F402" s="1" t="s">
        <v>289</v>
      </c>
      <c r="G402" s="1">
        <v>1.04911</v>
      </c>
      <c r="H402" s="1" t="s">
        <v>290</v>
      </c>
      <c r="I402" s="1" t="s">
        <v>291</v>
      </c>
      <c r="J402" s="1" t="s">
        <v>1104</v>
      </c>
      <c r="K402" s="1" t="s">
        <v>290</v>
      </c>
      <c r="L402" s="1" t="s">
        <v>284</v>
      </c>
      <c r="M402" s="1" t="s">
        <v>284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 t="s">
        <v>280</v>
      </c>
      <c r="B403" s="1" t="s">
        <v>281</v>
      </c>
      <c r="C403" s="1" t="s">
        <v>1105</v>
      </c>
      <c r="D403" s="1">
        <v>482</v>
      </c>
      <c r="E403" s="1">
        <v>1</v>
      </c>
      <c r="F403" s="1" t="s">
        <v>289</v>
      </c>
      <c r="G403" s="1">
        <v>1.1176299999999999</v>
      </c>
      <c r="H403" s="1" t="s">
        <v>290</v>
      </c>
      <c r="I403" s="1" t="s">
        <v>291</v>
      </c>
      <c r="J403" s="1" t="s">
        <v>1106</v>
      </c>
      <c r="K403" s="1" t="s">
        <v>290</v>
      </c>
      <c r="L403" s="1" t="s">
        <v>284</v>
      </c>
      <c r="M403" s="1" t="s">
        <v>284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 t="s">
        <v>280</v>
      </c>
      <c r="B404" s="1" t="s">
        <v>281</v>
      </c>
      <c r="C404" s="1" t="s">
        <v>1107</v>
      </c>
      <c r="D404" s="1">
        <v>483</v>
      </c>
      <c r="E404" s="1">
        <v>1</v>
      </c>
      <c r="F404" s="1" t="s">
        <v>289</v>
      </c>
      <c r="G404" s="1">
        <v>1.2057199999999999</v>
      </c>
      <c r="H404" s="1" t="s">
        <v>290</v>
      </c>
      <c r="I404" s="1" t="s">
        <v>291</v>
      </c>
      <c r="J404" s="1" t="s">
        <v>1108</v>
      </c>
      <c r="K404" s="1" t="s">
        <v>290</v>
      </c>
      <c r="L404" s="1" t="s">
        <v>284</v>
      </c>
      <c r="M404" s="1" t="s">
        <v>284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 t="s">
        <v>280</v>
      </c>
      <c r="B405" s="1" t="s">
        <v>281</v>
      </c>
      <c r="C405" s="1" t="s">
        <v>1109</v>
      </c>
      <c r="D405" s="1">
        <v>484</v>
      </c>
      <c r="E405" s="1">
        <v>1</v>
      </c>
      <c r="F405" s="1" t="s">
        <v>289</v>
      </c>
      <c r="G405" s="1">
        <v>1.29891</v>
      </c>
      <c r="H405" s="1" t="s">
        <v>290</v>
      </c>
      <c r="I405" s="1" t="s">
        <v>291</v>
      </c>
      <c r="J405" s="1" t="s">
        <v>1110</v>
      </c>
      <c r="K405" s="1" t="s">
        <v>290</v>
      </c>
      <c r="L405" s="1" t="s">
        <v>284</v>
      </c>
      <c r="M405" s="1" t="s">
        <v>284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 t="s">
        <v>280</v>
      </c>
      <c r="B406" s="1" t="s">
        <v>281</v>
      </c>
      <c r="C406" s="1" t="s">
        <v>1111</v>
      </c>
      <c r="D406" s="1">
        <v>485</v>
      </c>
      <c r="E406" s="1">
        <v>1</v>
      </c>
      <c r="F406" s="1" t="s">
        <v>289</v>
      </c>
      <c r="G406" s="1">
        <v>1.4023099999999999</v>
      </c>
      <c r="H406" s="1" t="s">
        <v>290</v>
      </c>
      <c r="I406" s="1" t="s">
        <v>291</v>
      </c>
      <c r="J406" s="1" t="s">
        <v>1112</v>
      </c>
      <c r="K406" s="1" t="s">
        <v>290</v>
      </c>
      <c r="L406" s="1" t="s">
        <v>284</v>
      </c>
      <c r="M406" s="1" t="s">
        <v>284</v>
      </c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 t="s">
        <v>280</v>
      </c>
      <c r="B407" s="1" t="s">
        <v>281</v>
      </c>
      <c r="C407" s="1" t="s">
        <v>1113</v>
      </c>
      <c r="D407" s="1">
        <v>486</v>
      </c>
      <c r="E407" s="1">
        <v>1</v>
      </c>
      <c r="F407" s="1" t="s">
        <v>289</v>
      </c>
      <c r="G407" s="1">
        <v>1.56969</v>
      </c>
      <c r="H407" s="1" t="s">
        <v>290</v>
      </c>
      <c r="I407" s="1" t="s">
        <v>291</v>
      </c>
      <c r="J407" s="1" t="s">
        <v>1114</v>
      </c>
      <c r="K407" s="1" t="s">
        <v>290</v>
      </c>
      <c r="L407" s="1" t="s">
        <v>284</v>
      </c>
      <c r="M407" s="1" t="s">
        <v>284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 t="s">
        <v>280</v>
      </c>
      <c r="B408" s="1" t="s">
        <v>281</v>
      </c>
      <c r="C408" s="1" t="s">
        <v>1115</v>
      </c>
      <c r="D408" s="1">
        <v>487</v>
      </c>
      <c r="E408" s="1">
        <v>1</v>
      </c>
      <c r="F408" s="1" t="s">
        <v>289</v>
      </c>
      <c r="G408" s="1">
        <v>0.98538999999999999</v>
      </c>
      <c r="H408" s="1" t="s">
        <v>290</v>
      </c>
      <c r="I408" s="1" t="s">
        <v>291</v>
      </c>
      <c r="J408" s="1" t="s">
        <v>1116</v>
      </c>
      <c r="K408" s="1" t="s">
        <v>290</v>
      </c>
      <c r="L408" s="1" t="s">
        <v>284</v>
      </c>
      <c r="M408" s="1" t="s">
        <v>284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 t="s">
        <v>280</v>
      </c>
      <c r="B409" s="1" t="s">
        <v>281</v>
      </c>
      <c r="C409" s="1" t="s">
        <v>1117</v>
      </c>
      <c r="D409" s="1">
        <v>488</v>
      </c>
      <c r="E409" s="1">
        <v>1</v>
      </c>
      <c r="F409" s="1" t="s">
        <v>289</v>
      </c>
      <c r="G409" s="1">
        <v>1.05826</v>
      </c>
      <c r="H409" s="1" t="s">
        <v>290</v>
      </c>
      <c r="I409" s="1" t="s">
        <v>291</v>
      </c>
      <c r="J409" s="1" t="s">
        <v>1118</v>
      </c>
      <c r="K409" s="1" t="s">
        <v>290</v>
      </c>
      <c r="L409" s="1" t="s">
        <v>284</v>
      </c>
      <c r="M409" s="1" t="s">
        <v>284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 t="s">
        <v>280</v>
      </c>
      <c r="B410" s="1" t="s">
        <v>281</v>
      </c>
      <c r="C410" s="1" t="s">
        <v>1119</v>
      </c>
      <c r="D410" s="1">
        <v>489</v>
      </c>
      <c r="E410" s="1">
        <v>1</v>
      </c>
      <c r="F410" s="1" t="s">
        <v>289</v>
      </c>
      <c r="G410" s="1">
        <v>1.2257899999999999</v>
      </c>
      <c r="H410" s="1" t="s">
        <v>290</v>
      </c>
      <c r="I410" s="1" t="s">
        <v>291</v>
      </c>
      <c r="J410" s="1" t="s">
        <v>1120</v>
      </c>
      <c r="K410" s="1" t="s">
        <v>290</v>
      </c>
      <c r="L410" s="1" t="s">
        <v>284</v>
      </c>
      <c r="M410" s="1" t="s">
        <v>284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 t="s">
        <v>280</v>
      </c>
      <c r="B411" s="1" t="s">
        <v>281</v>
      </c>
      <c r="C411" s="1" t="s">
        <v>1121</v>
      </c>
      <c r="D411" s="1">
        <v>490</v>
      </c>
      <c r="E411" s="1">
        <v>1</v>
      </c>
      <c r="F411" s="1" t="s">
        <v>289</v>
      </c>
      <c r="G411" s="1">
        <v>1.4650000000000001</v>
      </c>
      <c r="H411" s="1" t="s">
        <v>290</v>
      </c>
      <c r="I411" s="1" t="s">
        <v>291</v>
      </c>
      <c r="J411" s="1" t="s">
        <v>1122</v>
      </c>
      <c r="K411" s="1" t="s">
        <v>290</v>
      </c>
      <c r="L411" s="1" t="s">
        <v>284</v>
      </c>
      <c r="M411" s="1" t="s">
        <v>284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 t="s">
        <v>280</v>
      </c>
      <c r="B412" s="1" t="s">
        <v>281</v>
      </c>
      <c r="C412" s="1" t="s">
        <v>1123</v>
      </c>
      <c r="D412" s="1">
        <v>491</v>
      </c>
      <c r="E412" s="1">
        <v>1</v>
      </c>
      <c r="F412" s="1" t="s">
        <v>289</v>
      </c>
      <c r="G412" s="1">
        <v>1.7617100000000001</v>
      </c>
      <c r="H412" s="1" t="s">
        <v>290</v>
      </c>
      <c r="I412" s="1" t="s">
        <v>291</v>
      </c>
      <c r="J412" s="1" t="s">
        <v>1124</v>
      </c>
      <c r="K412" s="1" t="s">
        <v>290</v>
      </c>
      <c r="L412" s="1" t="s">
        <v>284</v>
      </c>
      <c r="M412" s="1" t="s">
        <v>284</v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 t="s">
        <v>280</v>
      </c>
      <c r="B413" s="1" t="s">
        <v>281</v>
      </c>
      <c r="C413" s="1" t="s">
        <v>1125</v>
      </c>
      <c r="D413" s="1">
        <v>492</v>
      </c>
      <c r="E413" s="1">
        <v>1</v>
      </c>
      <c r="F413" s="1" t="s">
        <v>289</v>
      </c>
      <c r="G413" s="1">
        <v>0.36548999999999998</v>
      </c>
      <c r="H413" s="1" t="s">
        <v>290</v>
      </c>
      <c r="I413" s="1" t="s">
        <v>291</v>
      </c>
      <c r="J413" s="1" t="s">
        <v>1126</v>
      </c>
      <c r="K413" s="1" t="s">
        <v>290</v>
      </c>
      <c r="L413" s="1" t="s">
        <v>284</v>
      </c>
      <c r="M413" s="1" t="s">
        <v>284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 t="s">
        <v>280</v>
      </c>
      <c r="B414" s="1" t="s">
        <v>281</v>
      </c>
      <c r="C414" s="1" t="s">
        <v>1127</v>
      </c>
      <c r="D414" s="1">
        <v>493</v>
      </c>
      <c r="E414" s="1">
        <v>1</v>
      </c>
      <c r="F414" s="1" t="s">
        <v>289</v>
      </c>
      <c r="G414" s="1">
        <v>0.74922</v>
      </c>
      <c r="H414" s="1" t="s">
        <v>290</v>
      </c>
      <c r="I414" s="1" t="s">
        <v>291</v>
      </c>
      <c r="J414" s="1" t="s">
        <v>1128</v>
      </c>
      <c r="K414" s="1" t="s">
        <v>290</v>
      </c>
      <c r="L414" s="1" t="s">
        <v>284</v>
      </c>
      <c r="M414" s="1" t="s">
        <v>284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 t="s">
        <v>280</v>
      </c>
      <c r="B415" s="1" t="s">
        <v>281</v>
      </c>
      <c r="C415" s="1" t="s">
        <v>1129</v>
      </c>
      <c r="D415" s="1">
        <v>494</v>
      </c>
      <c r="E415" s="1">
        <v>1</v>
      </c>
      <c r="F415" s="1" t="s">
        <v>289</v>
      </c>
      <c r="G415" s="1">
        <v>1.14133</v>
      </c>
      <c r="H415" s="1" t="s">
        <v>290</v>
      </c>
      <c r="I415" s="1" t="s">
        <v>291</v>
      </c>
      <c r="J415" s="1" t="s">
        <v>1130</v>
      </c>
      <c r="K415" s="1" t="s">
        <v>290</v>
      </c>
      <c r="L415" s="1" t="s">
        <v>284</v>
      </c>
      <c r="M415" s="1" t="s">
        <v>284</v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 t="s">
        <v>280</v>
      </c>
      <c r="B416" s="1" t="s">
        <v>281</v>
      </c>
      <c r="C416" s="1" t="s">
        <v>1131</v>
      </c>
      <c r="D416" s="1">
        <v>495</v>
      </c>
      <c r="E416" s="1">
        <v>1</v>
      </c>
      <c r="F416" s="1" t="s">
        <v>289</v>
      </c>
      <c r="G416" s="1">
        <v>1.7462500000000001</v>
      </c>
      <c r="H416" s="1" t="s">
        <v>290</v>
      </c>
      <c r="I416" s="1" t="s">
        <v>291</v>
      </c>
      <c r="J416" s="1" t="s">
        <v>1132</v>
      </c>
      <c r="K416" s="1" t="s">
        <v>290</v>
      </c>
      <c r="L416" s="1" t="s">
        <v>284</v>
      </c>
      <c r="M416" s="1" t="s">
        <v>284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 t="s">
        <v>280</v>
      </c>
      <c r="B417" s="1" t="s">
        <v>281</v>
      </c>
      <c r="C417" s="1" t="s">
        <v>1133</v>
      </c>
      <c r="D417" s="1" t="s">
        <v>302</v>
      </c>
      <c r="E417" s="1"/>
      <c r="F417" s="1" t="s">
        <v>284</v>
      </c>
      <c r="G417" s="1"/>
      <c r="H417" s="1"/>
      <c r="I417" s="1" t="s">
        <v>284</v>
      </c>
      <c r="J417" s="1"/>
      <c r="K417" s="1"/>
      <c r="L417" s="1" t="s">
        <v>284</v>
      </c>
      <c r="M417" s="1" t="s">
        <v>284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 t="s">
        <v>280</v>
      </c>
      <c r="B418" s="1" t="s">
        <v>281</v>
      </c>
      <c r="C418" s="1" t="s">
        <v>1134</v>
      </c>
      <c r="D418" s="1">
        <v>496</v>
      </c>
      <c r="E418" s="1">
        <v>1</v>
      </c>
      <c r="F418" s="1" t="s">
        <v>289</v>
      </c>
      <c r="G418" s="1">
        <v>0.17791000000000001</v>
      </c>
      <c r="H418" s="1" t="s">
        <v>290</v>
      </c>
      <c r="I418" s="1" t="s">
        <v>291</v>
      </c>
      <c r="J418" s="1" t="s">
        <v>1135</v>
      </c>
      <c r="K418" s="1" t="s">
        <v>290</v>
      </c>
      <c r="L418" s="1" t="s">
        <v>284</v>
      </c>
      <c r="M418" s="1" t="s">
        <v>284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 t="s">
        <v>280</v>
      </c>
      <c r="B419" s="1" t="s">
        <v>281</v>
      </c>
      <c r="C419" s="1" t="s">
        <v>1136</v>
      </c>
      <c r="D419" s="1">
        <v>497</v>
      </c>
      <c r="E419" s="1">
        <v>1</v>
      </c>
      <c r="F419" s="1" t="s">
        <v>289</v>
      </c>
      <c r="G419" s="1">
        <v>0.79427999999999999</v>
      </c>
      <c r="H419" s="1" t="s">
        <v>290</v>
      </c>
      <c r="I419" s="1" t="s">
        <v>291</v>
      </c>
      <c r="J419" s="1" t="s">
        <v>1137</v>
      </c>
      <c r="K419" s="1" t="s">
        <v>290</v>
      </c>
      <c r="L419" s="1" t="s">
        <v>284</v>
      </c>
      <c r="M419" s="1" t="s">
        <v>284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 t="s">
        <v>280</v>
      </c>
      <c r="B420" s="1" t="s">
        <v>281</v>
      </c>
      <c r="C420" s="1" t="s">
        <v>1138</v>
      </c>
      <c r="D420" s="1">
        <v>498</v>
      </c>
      <c r="E420" s="1">
        <v>1</v>
      </c>
      <c r="F420" s="1" t="s">
        <v>289</v>
      </c>
      <c r="G420" s="1">
        <v>1.5148999999999999</v>
      </c>
      <c r="H420" s="1" t="s">
        <v>290</v>
      </c>
      <c r="I420" s="1" t="s">
        <v>291</v>
      </c>
      <c r="J420" s="1" t="s">
        <v>1139</v>
      </c>
      <c r="K420" s="1" t="s">
        <v>290</v>
      </c>
      <c r="L420" s="1" t="s">
        <v>284</v>
      </c>
      <c r="M420" s="1" t="s">
        <v>284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 t="s">
        <v>280</v>
      </c>
      <c r="B421" s="1" t="s">
        <v>281</v>
      </c>
      <c r="C421" s="1" t="s">
        <v>1140</v>
      </c>
      <c r="D421" s="1">
        <v>499</v>
      </c>
      <c r="E421" s="1">
        <v>1</v>
      </c>
      <c r="F421" s="1" t="s">
        <v>289</v>
      </c>
      <c r="G421" s="1">
        <v>0.28877999999999998</v>
      </c>
      <c r="H421" s="1" t="s">
        <v>290</v>
      </c>
      <c r="I421" s="1" t="s">
        <v>291</v>
      </c>
      <c r="J421" s="1" t="s">
        <v>1141</v>
      </c>
      <c r="K421" s="1" t="s">
        <v>290</v>
      </c>
      <c r="L421" s="1" t="s">
        <v>284</v>
      </c>
      <c r="M421" s="1" t="s">
        <v>284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 t="s">
        <v>280</v>
      </c>
      <c r="B422" s="1" t="s">
        <v>281</v>
      </c>
      <c r="C422" s="1" t="s">
        <v>1142</v>
      </c>
      <c r="D422" s="1">
        <v>500</v>
      </c>
      <c r="E422" s="1">
        <v>1</v>
      </c>
      <c r="F422" s="1" t="s">
        <v>289</v>
      </c>
      <c r="G422" s="1">
        <v>0.97775999999999996</v>
      </c>
      <c r="H422" s="1" t="s">
        <v>290</v>
      </c>
      <c r="I422" s="1" t="s">
        <v>291</v>
      </c>
      <c r="J422" s="1" t="s">
        <v>1143</v>
      </c>
      <c r="K422" s="1" t="s">
        <v>290</v>
      </c>
      <c r="L422" s="1" t="s">
        <v>284</v>
      </c>
      <c r="M422" s="1" t="s">
        <v>284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 t="s">
        <v>280</v>
      </c>
      <c r="B423" s="1" t="s">
        <v>281</v>
      </c>
      <c r="C423" s="1" t="s">
        <v>1144</v>
      </c>
      <c r="D423" s="1">
        <v>501</v>
      </c>
      <c r="E423" s="1">
        <v>1</v>
      </c>
      <c r="F423" s="1" t="s">
        <v>289</v>
      </c>
      <c r="G423" s="1">
        <v>1.52833</v>
      </c>
      <c r="H423" s="1" t="s">
        <v>290</v>
      </c>
      <c r="I423" s="1" t="s">
        <v>291</v>
      </c>
      <c r="J423" s="1" t="s">
        <v>1145</v>
      </c>
      <c r="K423" s="1" t="s">
        <v>290</v>
      </c>
      <c r="L423" s="1" t="s">
        <v>284</v>
      </c>
      <c r="M423" s="1" t="s">
        <v>284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 t="s">
        <v>280</v>
      </c>
      <c r="B424" s="1" t="s">
        <v>281</v>
      </c>
      <c r="C424" s="1" t="s">
        <v>1146</v>
      </c>
      <c r="D424" s="1" t="s">
        <v>302</v>
      </c>
      <c r="E424" s="1"/>
      <c r="F424" s="1" t="s">
        <v>284</v>
      </c>
      <c r="G424" s="1"/>
      <c r="H424" s="1"/>
      <c r="I424" s="1" t="s">
        <v>284</v>
      </c>
      <c r="J424" s="1"/>
      <c r="K424" s="1"/>
      <c r="L424" s="1" t="s">
        <v>284</v>
      </c>
      <c r="M424" s="1" t="s">
        <v>284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 t="s">
        <v>280</v>
      </c>
      <c r="B425" s="1" t="s">
        <v>281</v>
      </c>
      <c r="C425" s="1" t="s">
        <v>1147</v>
      </c>
      <c r="D425" s="1">
        <v>502</v>
      </c>
      <c r="E425" s="1">
        <v>1</v>
      </c>
      <c r="F425" s="1" t="s">
        <v>289</v>
      </c>
      <c r="G425" s="1">
        <v>0.15669</v>
      </c>
      <c r="H425" s="1" t="s">
        <v>290</v>
      </c>
      <c r="I425" s="1" t="s">
        <v>291</v>
      </c>
      <c r="J425" s="1" t="s">
        <v>1148</v>
      </c>
      <c r="K425" s="1" t="s">
        <v>290</v>
      </c>
      <c r="L425" s="1" t="s">
        <v>284</v>
      </c>
      <c r="M425" s="1" t="s">
        <v>284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 t="s">
        <v>280</v>
      </c>
      <c r="B426" s="1" t="s">
        <v>281</v>
      </c>
      <c r="C426" s="1" t="s">
        <v>1149</v>
      </c>
      <c r="D426" s="1">
        <v>503</v>
      </c>
      <c r="E426" s="1">
        <v>1</v>
      </c>
      <c r="F426" s="1" t="s">
        <v>289</v>
      </c>
      <c r="G426" s="1">
        <v>0.96267999999999998</v>
      </c>
      <c r="H426" s="1" t="s">
        <v>290</v>
      </c>
      <c r="I426" s="1" t="s">
        <v>291</v>
      </c>
      <c r="J426" s="1" t="s">
        <v>1150</v>
      </c>
      <c r="K426" s="1" t="s">
        <v>290</v>
      </c>
      <c r="L426" s="1" t="s">
        <v>284</v>
      </c>
      <c r="M426" s="1" t="s">
        <v>284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 t="s">
        <v>280</v>
      </c>
      <c r="B427" s="1" t="s">
        <v>281</v>
      </c>
      <c r="C427" s="1" t="s">
        <v>1151</v>
      </c>
      <c r="D427" s="1">
        <v>504</v>
      </c>
      <c r="E427" s="1">
        <v>1</v>
      </c>
      <c r="F427" s="1" t="s">
        <v>289</v>
      </c>
      <c r="G427" s="1">
        <v>1.6479999999999999</v>
      </c>
      <c r="H427" s="1" t="s">
        <v>290</v>
      </c>
      <c r="I427" s="1" t="s">
        <v>291</v>
      </c>
      <c r="J427" s="1" t="s">
        <v>1152</v>
      </c>
      <c r="K427" s="1" t="s">
        <v>290</v>
      </c>
      <c r="L427" s="1" t="s">
        <v>284</v>
      </c>
      <c r="M427" s="1" t="s">
        <v>284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 t="s">
        <v>280</v>
      </c>
      <c r="B428" s="1" t="s">
        <v>281</v>
      </c>
      <c r="C428" s="1" t="s">
        <v>1153</v>
      </c>
      <c r="D428" s="1">
        <v>505</v>
      </c>
      <c r="E428" s="1">
        <v>1</v>
      </c>
      <c r="F428" s="1" t="s">
        <v>289</v>
      </c>
      <c r="G428" s="1">
        <v>0.20646999999999999</v>
      </c>
      <c r="H428" s="1" t="s">
        <v>290</v>
      </c>
      <c r="I428" s="1" t="s">
        <v>291</v>
      </c>
      <c r="J428" s="1" t="s">
        <v>1154</v>
      </c>
      <c r="K428" s="1" t="s">
        <v>290</v>
      </c>
      <c r="L428" s="1" t="s">
        <v>284</v>
      </c>
      <c r="M428" s="1" t="s">
        <v>284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 t="s">
        <v>280</v>
      </c>
      <c r="B429" s="1" t="s">
        <v>281</v>
      </c>
      <c r="C429" s="1" t="s">
        <v>1155</v>
      </c>
      <c r="D429" s="1">
        <v>506</v>
      </c>
      <c r="E429" s="1">
        <v>1</v>
      </c>
      <c r="F429" s="1" t="s">
        <v>289</v>
      </c>
      <c r="G429" s="1">
        <v>0.90490000000000004</v>
      </c>
      <c r="H429" s="1" t="s">
        <v>290</v>
      </c>
      <c r="I429" s="1" t="s">
        <v>291</v>
      </c>
      <c r="J429" s="1" t="s">
        <v>1156</v>
      </c>
      <c r="K429" s="1" t="s">
        <v>290</v>
      </c>
      <c r="L429" s="1" t="s">
        <v>284</v>
      </c>
      <c r="M429" s="1" t="s">
        <v>284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 t="s">
        <v>280</v>
      </c>
      <c r="B430" s="1" t="s">
        <v>281</v>
      </c>
      <c r="C430" s="1" t="s">
        <v>1157</v>
      </c>
      <c r="D430" s="1">
        <v>507</v>
      </c>
      <c r="E430" s="1">
        <v>1</v>
      </c>
      <c r="F430" s="1" t="s">
        <v>289</v>
      </c>
      <c r="G430" s="1">
        <v>1.5069600000000001</v>
      </c>
      <c r="H430" s="1" t="s">
        <v>290</v>
      </c>
      <c r="I430" s="1" t="s">
        <v>291</v>
      </c>
      <c r="J430" s="1" t="s">
        <v>1158</v>
      </c>
      <c r="K430" s="1" t="s">
        <v>290</v>
      </c>
      <c r="L430" s="1" t="s">
        <v>284</v>
      </c>
      <c r="M430" s="1" t="s">
        <v>284</v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 t="s">
        <v>280</v>
      </c>
      <c r="B431" s="1" t="s">
        <v>281</v>
      </c>
      <c r="C431" s="1" t="s">
        <v>1159</v>
      </c>
      <c r="D431" s="1">
        <v>508</v>
      </c>
      <c r="E431" s="1">
        <v>1</v>
      </c>
      <c r="F431" s="1" t="s">
        <v>289</v>
      </c>
      <c r="G431" s="1">
        <v>0.40655999999999998</v>
      </c>
      <c r="H431" s="1" t="s">
        <v>290</v>
      </c>
      <c r="I431" s="1" t="s">
        <v>291</v>
      </c>
      <c r="J431" s="1" t="s">
        <v>1160</v>
      </c>
      <c r="K431" s="1" t="s">
        <v>290</v>
      </c>
      <c r="L431" s="1" t="s">
        <v>284</v>
      </c>
      <c r="M431" s="1" t="s">
        <v>284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 t="s">
        <v>280</v>
      </c>
      <c r="B432" s="1" t="s">
        <v>281</v>
      </c>
      <c r="C432" s="1" t="s">
        <v>1161</v>
      </c>
      <c r="D432" s="1">
        <v>509</v>
      </c>
      <c r="E432" s="1">
        <v>1</v>
      </c>
      <c r="F432" s="1" t="s">
        <v>289</v>
      </c>
      <c r="G432" s="1">
        <v>1.09169</v>
      </c>
      <c r="H432" s="1" t="s">
        <v>290</v>
      </c>
      <c r="I432" s="1" t="s">
        <v>291</v>
      </c>
      <c r="J432" s="1" t="s">
        <v>1162</v>
      </c>
      <c r="K432" s="1" t="s">
        <v>290</v>
      </c>
      <c r="L432" s="1" t="s">
        <v>284</v>
      </c>
      <c r="M432" s="1" t="s">
        <v>284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 t="s">
        <v>280</v>
      </c>
      <c r="B433" s="1" t="s">
        <v>281</v>
      </c>
      <c r="C433" s="1" t="s">
        <v>1163</v>
      </c>
      <c r="D433" s="1">
        <v>510</v>
      </c>
      <c r="E433" s="1">
        <v>1</v>
      </c>
      <c r="F433" s="1" t="s">
        <v>289</v>
      </c>
      <c r="G433" s="1">
        <v>1.5874200000000001</v>
      </c>
      <c r="H433" s="1" t="s">
        <v>290</v>
      </c>
      <c r="I433" s="1" t="s">
        <v>291</v>
      </c>
      <c r="J433" s="1" t="s">
        <v>1164</v>
      </c>
      <c r="K433" s="1" t="s">
        <v>290</v>
      </c>
      <c r="L433" s="1" t="s">
        <v>284</v>
      </c>
      <c r="M433" s="1" t="s">
        <v>284</v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 t="s">
        <v>280</v>
      </c>
      <c r="B434" s="1" t="s">
        <v>281</v>
      </c>
      <c r="C434" s="1" t="s">
        <v>1165</v>
      </c>
      <c r="D434" s="1">
        <v>511</v>
      </c>
      <c r="E434" s="1">
        <v>1</v>
      </c>
      <c r="F434" s="1" t="s">
        <v>289</v>
      </c>
      <c r="G434" s="1">
        <v>0.49217</v>
      </c>
      <c r="H434" s="1" t="s">
        <v>290</v>
      </c>
      <c r="I434" s="1" t="s">
        <v>291</v>
      </c>
      <c r="J434" s="1" t="s">
        <v>1166</v>
      </c>
      <c r="K434" s="1" t="s">
        <v>290</v>
      </c>
      <c r="L434" s="1" t="s">
        <v>284</v>
      </c>
      <c r="M434" s="1" t="s">
        <v>284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 t="s">
        <v>280</v>
      </c>
      <c r="B435" s="1" t="s">
        <v>281</v>
      </c>
      <c r="C435" s="1" t="s">
        <v>1167</v>
      </c>
      <c r="D435" s="1">
        <v>512</v>
      </c>
      <c r="E435" s="1">
        <v>1</v>
      </c>
      <c r="F435" s="1" t="s">
        <v>289</v>
      </c>
      <c r="G435" s="1">
        <v>1.0315700000000001</v>
      </c>
      <c r="H435" s="1" t="s">
        <v>290</v>
      </c>
      <c r="I435" s="1" t="s">
        <v>291</v>
      </c>
      <c r="J435" s="1" t="s">
        <v>1168</v>
      </c>
      <c r="K435" s="1" t="s">
        <v>290</v>
      </c>
      <c r="L435" s="1" t="s">
        <v>284</v>
      </c>
      <c r="M435" s="1" t="s">
        <v>284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 t="s">
        <v>280</v>
      </c>
      <c r="B436" s="1" t="s">
        <v>281</v>
      </c>
      <c r="C436" s="1" t="s">
        <v>1169</v>
      </c>
      <c r="D436" s="1">
        <v>513</v>
      </c>
      <c r="E436" s="1">
        <v>1</v>
      </c>
      <c r="F436" s="1" t="s">
        <v>289</v>
      </c>
      <c r="G436" s="1">
        <v>1.46932</v>
      </c>
      <c r="H436" s="1" t="s">
        <v>290</v>
      </c>
      <c r="I436" s="1" t="s">
        <v>291</v>
      </c>
      <c r="J436" s="1" t="s">
        <v>1170</v>
      </c>
      <c r="K436" s="1" t="s">
        <v>290</v>
      </c>
      <c r="L436" s="1" t="s">
        <v>284</v>
      </c>
      <c r="M436" s="1" t="s">
        <v>284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 t="s">
        <v>280</v>
      </c>
      <c r="B437" s="1" t="s">
        <v>281</v>
      </c>
      <c r="C437" s="1" t="s">
        <v>1171</v>
      </c>
      <c r="D437" s="1">
        <v>514</v>
      </c>
      <c r="E437" s="1">
        <v>1</v>
      </c>
      <c r="F437" s="1" t="s">
        <v>289</v>
      </c>
      <c r="G437" s="1">
        <v>0.43387999999999999</v>
      </c>
      <c r="H437" s="1" t="s">
        <v>290</v>
      </c>
      <c r="I437" s="1" t="s">
        <v>291</v>
      </c>
      <c r="J437" s="1" t="s">
        <v>1172</v>
      </c>
      <c r="K437" s="1" t="s">
        <v>290</v>
      </c>
      <c r="L437" s="1" t="s">
        <v>284</v>
      </c>
      <c r="M437" s="1" t="s">
        <v>284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 t="s">
        <v>280</v>
      </c>
      <c r="B438" s="1" t="s">
        <v>281</v>
      </c>
      <c r="C438" s="1" t="s">
        <v>1173</v>
      </c>
      <c r="D438" s="1">
        <v>515</v>
      </c>
      <c r="E438" s="1">
        <v>1</v>
      </c>
      <c r="F438" s="1" t="s">
        <v>289</v>
      </c>
      <c r="G438" s="1">
        <v>1.15435</v>
      </c>
      <c r="H438" s="1" t="s">
        <v>290</v>
      </c>
      <c r="I438" s="1" t="s">
        <v>291</v>
      </c>
      <c r="J438" s="1" t="s">
        <v>1174</v>
      </c>
      <c r="K438" s="1" t="s">
        <v>290</v>
      </c>
      <c r="L438" s="1" t="s">
        <v>284</v>
      </c>
      <c r="M438" s="1" t="s">
        <v>284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 t="s">
        <v>280</v>
      </c>
      <c r="B439" s="1" t="s">
        <v>281</v>
      </c>
      <c r="C439" s="1" t="s">
        <v>1175</v>
      </c>
      <c r="D439" s="1">
        <v>516</v>
      </c>
      <c r="E439" s="1">
        <v>1</v>
      </c>
      <c r="F439" s="1" t="s">
        <v>289</v>
      </c>
      <c r="G439" s="1">
        <v>1.70617</v>
      </c>
      <c r="H439" s="1" t="s">
        <v>290</v>
      </c>
      <c r="I439" s="1" t="s">
        <v>291</v>
      </c>
      <c r="J439" s="1" t="s">
        <v>1176</v>
      </c>
      <c r="K439" s="1" t="s">
        <v>290</v>
      </c>
      <c r="L439" s="1" t="s">
        <v>284</v>
      </c>
      <c r="M439" s="1" t="s">
        <v>284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 t="s">
        <v>280</v>
      </c>
      <c r="B440" s="1" t="s">
        <v>281</v>
      </c>
      <c r="C440" s="1" t="s">
        <v>1177</v>
      </c>
      <c r="D440" s="1">
        <v>517</v>
      </c>
      <c r="E440" s="1">
        <v>1</v>
      </c>
      <c r="F440" s="1" t="s">
        <v>289</v>
      </c>
      <c r="G440" s="1">
        <v>0.62251999999999996</v>
      </c>
      <c r="H440" s="1" t="s">
        <v>290</v>
      </c>
      <c r="I440" s="1" t="s">
        <v>291</v>
      </c>
      <c r="J440" s="1" t="s">
        <v>1178</v>
      </c>
      <c r="K440" s="1" t="s">
        <v>290</v>
      </c>
      <c r="L440" s="1" t="s">
        <v>284</v>
      </c>
      <c r="M440" s="1" t="s">
        <v>284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 t="s">
        <v>280</v>
      </c>
      <c r="B441" s="1" t="s">
        <v>281</v>
      </c>
      <c r="C441" s="1" t="s">
        <v>1179</v>
      </c>
      <c r="D441" s="1">
        <v>518</v>
      </c>
      <c r="E441" s="1">
        <v>1</v>
      </c>
      <c r="F441" s="1" t="s">
        <v>289</v>
      </c>
      <c r="G441" s="1">
        <v>1.1637</v>
      </c>
      <c r="H441" s="1" t="s">
        <v>290</v>
      </c>
      <c r="I441" s="1" t="s">
        <v>291</v>
      </c>
      <c r="J441" s="1" t="s">
        <v>1180</v>
      </c>
      <c r="K441" s="1" t="s">
        <v>290</v>
      </c>
      <c r="L441" s="1" t="s">
        <v>284</v>
      </c>
      <c r="M441" s="1" t="s">
        <v>284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 t="s">
        <v>280</v>
      </c>
      <c r="B442" s="1" t="s">
        <v>281</v>
      </c>
      <c r="C442" s="1" t="s">
        <v>1181</v>
      </c>
      <c r="D442" s="1">
        <v>519</v>
      </c>
      <c r="E442" s="1">
        <v>1</v>
      </c>
      <c r="F442" s="1" t="s">
        <v>289</v>
      </c>
      <c r="G442" s="1">
        <v>1.56694</v>
      </c>
      <c r="H442" s="1" t="s">
        <v>290</v>
      </c>
      <c r="I442" s="1" t="s">
        <v>291</v>
      </c>
      <c r="J442" s="1" t="s">
        <v>1182</v>
      </c>
      <c r="K442" s="1" t="s">
        <v>290</v>
      </c>
      <c r="L442" s="1" t="s">
        <v>284</v>
      </c>
      <c r="M442" s="1" t="s">
        <v>284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 t="s">
        <v>280</v>
      </c>
      <c r="B443" s="1" t="s">
        <v>281</v>
      </c>
      <c r="C443" s="1" t="s">
        <v>1183</v>
      </c>
      <c r="D443" s="1">
        <v>520</v>
      </c>
      <c r="E443" s="1">
        <v>1</v>
      </c>
      <c r="F443" s="1" t="s">
        <v>289</v>
      </c>
      <c r="G443" s="1">
        <v>0.88385000000000002</v>
      </c>
      <c r="H443" s="1" t="s">
        <v>290</v>
      </c>
      <c r="I443" s="1" t="s">
        <v>291</v>
      </c>
      <c r="J443" s="1" t="s">
        <v>1184</v>
      </c>
      <c r="K443" s="1" t="s">
        <v>290</v>
      </c>
      <c r="L443" s="1" t="s">
        <v>284</v>
      </c>
      <c r="M443" s="1" t="s">
        <v>284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 t="s">
        <v>280</v>
      </c>
      <c r="B444" s="1" t="s">
        <v>281</v>
      </c>
      <c r="C444" s="1" t="s">
        <v>1185</v>
      </c>
      <c r="D444" s="1">
        <v>521</v>
      </c>
      <c r="E444" s="1">
        <v>1</v>
      </c>
      <c r="F444" s="1" t="s">
        <v>289</v>
      </c>
      <c r="G444" s="1">
        <v>1.1233299999999999</v>
      </c>
      <c r="H444" s="1" t="s">
        <v>290</v>
      </c>
      <c r="I444" s="1" t="s">
        <v>291</v>
      </c>
      <c r="J444" s="1" t="s">
        <v>1186</v>
      </c>
      <c r="K444" s="1" t="s">
        <v>290</v>
      </c>
      <c r="L444" s="1" t="s">
        <v>284</v>
      </c>
      <c r="M444" s="1" t="s">
        <v>284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 t="s">
        <v>280</v>
      </c>
      <c r="B445" s="1" t="s">
        <v>281</v>
      </c>
      <c r="C445" s="1" t="s">
        <v>1187</v>
      </c>
      <c r="D445" s="1">
        <v>522</v>
      </c>
      <c r="E445" s="1">
        <v>1</v>
      </c>
      <c r="F445" s="1" t="s">
        <v>289</v>
      </c>
      <c r="G445" s="1">
        <v>1.2486900000000001</v>
      </c>
      <c r="H445" s="1" t="s">
        <v>290</v>
      </c>
      <c r="I445" s="1" t="s">
        <v>291</v>
      </c>
      <c r="J445" s="1" t="s">
        <v>1188</v>
      </c>
      <c r="K445" s="1" t="s">
        <v>290</v>
      </c>
      <c r="L445" s="1" t="s">
        <v>284</v>
      </c>
      <c r="M445" s="1" t="s">
        <v>284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 t="s">
        <v>280</v>
      </c>
      <c r="B446" s="1" t="s">
        <v>281</v>
      </c>
      <c r="C446" s="1" t="s">
        <v>1189</v>
      </c>
      <c r="D446" s="1">
        <v>523</v>
      </c>
      <c r="E446" s="1">
        <v>1</v>
      </c>
      <c r="F446" s="1" t="s">
        <v>289</v>
      </c>
      <c r="G446" s="1">
        <v>1.34823</v>
      </c>
      <c r="H446" s="1" t="s">
        <v>290</v>
      </c>
      <c r="I446" s="1" t="s">
        <v>291</v>
      </c>
      <c r="J446" s="1" t="s">
        <v>1190</v>
      </c>
      <c r="K446" s="1" t="s">
        <v>290</v>
      </c>
      <c r="L446" s="1" t="s">
        <v>284</v>
      </c>
      <c r="M446" s="1" t="s">
        <v>284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 t="s">
        <v>280</v>
      </c>
      <c r="B447" s="1" t="s">
        <v>281</v>
      </c>
      <c r="C447" s="1" t="s">
        <v>1191</v>
      </c>
      <c r="D447" s="1">
        <v>524</v>
      </c>
      <c r="E447" s="1">
        <v>1</v>
      </c>
      <c r="F447" s="1" t="s">
        <v>289</v>
      </c>
      <c r="G447" s="1">
        <v>1.44408</v>
      </c>
      <c r="H447" s="1" t="s">
        <v>290</v>
      </c>
      <c r="I447" s="1" t="s">
        <v>291</v>
      </c>
      <c r="J447" s="1" t="s">
        <v>1192</v>
      </c>
      <c r="K447" s="1" t="s">
        <v>290</v>
      </c>
      <c r="L447" s="1" t="s">
        <v>284</v>
      </c>
      <c r="M447" s="1" t="s">
        <v>284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 t="s">
        <v>280</v>
      </c>
      <c r="B448" s="1" t="s">
        <v>281</v>
      </c>
      <c r="C448" s="1" t="s">
        <v>1193</v>
      </c>
      <c r="D448" s="1">
        <v>525</v>
      </c>
      <c r="E448" s="1">
        <v>1</v>
      </c>
      <c r="F448" s="1" t="s">
        <v>289</v>
      </c>
      <c r="G448" s="1">
        <v>1.57192</v>
      </c>
      <c r="H448" s="1" t="s">
        <v>290</v>
      </c>
      <c r="I448" s="1" t="s">
        <v>291</v>
      </c>
      <c r="J448" s="1" t="s">
        <v>1194</v>
      </c>
      <c r="K448" s="1" t="s">
        <v>290</v>
      </c>
      <c r="L448" s="1" t="s">
        <v>284</v>
      </c>
      <c r="M448" s="1" t="s">
        <v>284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 t="s">
        <v>280</v>
      </c>
      <c r="B449" s="1" t="s">
        <v>281</v>
      </c>
      <c r="C449" s="1" t="s">
        <v>1195</v>
      </c>
      <c r="D449" s="1">
        <v>526</v>
      </c>
      <c r="E449" s="1">
        <v>1</v>
      </c>
      <c r="F449" s="1" t="s">
        <v>289</v>
      </c>
      <c r="G449" s="1">
        <v>1.02271</v>
      </c>
      <c r="H449" s="1" t="s">
        <v>290</v>
      </c>
      <c r="I449" s="1" t="s">
        <v>291</v>
      </c>
      <c r="J449" s="1" t="s">
        <v>1196</v>
      </c>
      <c r="K449" s="1" t="s">
        <v>290</v>
      </c>
      <c r="L449" s="1" t="s">
        <v>284</v>
      </c>
      <c r="M449" s="1" t="s">
        <v>284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 t="s">
        <v>280</v>
      </c>
      <c r="B450" s="1" t="s">
        <v>281</v>
      </c>
      <c r="C450" s="1" t="s">
        <v>1197</v>
      </c>
      <c r="D450" s="1">
        <v>527</v>
      </c>
      <c r="E450" s="1">
        <v>1</v>
      </c>
      <c r="F450" s="1" t="s">
        <v>289</v>
      </c>
      <c r="G450" s="1">
        <v>1.1363000000000001</v>
      </c>
      <c r="H450" s="1" t="s">
        <v>290</v>
      </c>
      <c r="I450" s="1" t="s">
        <v>291</v>
      </c>
      <c r="J450" s="1" t="s">
        <v>1198</v>
      </c>
      <c r="K450" s="1" t="s">
        <v>290</v>
      </c>
      <c r="L450" s="1" t="s">
        <v>284</v>
      </c>
      <c r="M450" s="1" t="s">
        <v>284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 t="s">
        <v>280</v>
      </c>
      <c r="B451" s="1" t="s">
        <v>281</v>
      </c>
      <c r="C451" s="1" t="s">
        <v>1199</v>
      </c>
      <c r="D451" s="1">
        <v>528</v>
      </c>
      <c r="E451" s="1">
        <v>1</v>
      </c>
      <c r="F451" s="1" t="s">
        <v>289</v>
      </c>
      <c r="G451" s="1">
        <v>1.2555400000000001</v>
      </c>
      <c r="H451" s="1" t="s">
        <v>290</v>
      </c>
      <c r="I451" s="1" t="s">
        <v>291</v>
      </c>
      <c r="J451" s="1" t="s">
        <v>1200</v>
      </c>
      <c r="K451" s="1" t="s">
        <v>290</v>
      </c>
      <c r="L451" s="1" t="s">
        <v>284</v>
      </c>
      <c r="M451" s="1" t="s">
        <v>284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 t="s">
        <v>280</v>
      </c>
      <c r="B452" s="1" t="s">
        <v>281</v>
      </c>
      <c r="C452" s="1" t="s">
        <v>1201</v>
      </c>
      <c r="D452" s="1">
        <v>529</v>
      </c>
      <c r="E452" s="1">
        <v>1</v>
      </c>
      <c r="F452" s="1" t="s">
        <v>289</v>
      </c>
      <c r="G452" s="1">
        <v>1.45</v>
      </c>
      <c r="H452" s="1" t="s">
        <v>290</v>
      </c>
      <c r="I452" s="1" t="s">
        <v>291</v>
      </c>
      <c r="J452" s="1" t="s">
        <v>1202</v>
      </c>
      <c r="K452" s="1" t="s">
        <v>290</v>
      </c>
      <c r="L452" s="1" t="s">
        <v>284</v>
      </c>
      <c r="M452" s="1" t="s">
        <v>284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 t="s">
        <v>280</v>
      </c>
      <c r="B453" s="1" t="s">
        <v>281</v>
      </c>
      <c r="C453" s="1" t="s">
        <v>1203</v>
      </c>
      <c r="D453" s="1">
        <v>530</v>
      </c>
      <c r="E453" s="1">
        <v>1</v>
      </c>
      <c r="F453" s="1" t="s">
        <v>289</v>
      </c>
      <c r="G453" s="1">
        <v>1.54958</v>
      </c>
      <c r="H453" s="1" t="s">
        <v>290</v>
      </c>
      <c r="I453" s="1" t="s">
        <v>291</v>
      </c>
      <c r="J453" s="1" t="s">
        <v>1204</v>
      </c>
      <c r="K453" s="1" t="s">
        <v>290</v>
      </c>
      <c r="L453" s="1" t="s">
        <v>284</v>
      </c>
      <c r="M453" s="1" t="s">
        <v>284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 t="s">
        <v>280</v>
      </c>
      <c r="B454" s="1" t="s">
        <v>281</v>
      </c>
      <c r="C454" s="1" t="s">
        <v>1205</v>
      </c>
      <c r="D454" s="1">
        <v>531</v>
      </c>
      <c r="E454" s="1">
        <v>1</v>
      </c>
      <c r="F454" s="1" t="s">
        <v>289</v>
      </c>
      <c r="G454" s="1">
        <v>1.0472399999999999</v>
      </c>
      <c r="H454" s="1" t="s">
        <v>290</v>
      </c>
      <c r="I454" s="1" t="s">
        <v>291</v>
      </c>
      <c r="J454" s="1" t="s">
        <v>1206</v>
      </c>
      <c r="K454" s="1" t="s">
        <v>290</v>
      </c>
      <c r="L454" s="1" t="s">
        <v>284</v>
      </c>
      <c r="M454" s="1" t="s">
        <v>284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 t="s">
        <v>280</v>
      </c>
      <c r="B455" s="1" t="s">
        <v>281</v>
      </c>
      <c r="C455" s="1" t="s">
        <v>1207</v>
      </c>
      <c r="D455" s="1">
        <v>532</v>
      </c>
      <c r="E455" s="1">
        <v>1</v>
      </c>
      <c r="F455" s="1" t="s">
        <v>289</v>
      </c>
      <c r="G455" s="1">
        <v>1.1351599999999999</v>
      </c>
      <c r="H455" s="1" t="s">
        <v>290</v>
      </c>
      <c r="I455" s="1" t="s">
        <v>291</v>
      </c>
      <c r="J455" s="1" t="s">
        <v>1208</v>
      </c>
      <c r="K455" s="1" t="s">
        <v>290</v>
      </c>
      <c r="L455" s="1" t="s">
        <v>284</v>
      </c>
      <c r="M455" s="1" t="s">
        <v>284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 t="s">
        <v>280</v>
      </c>
      <c r="B456" s="1" t="s">
        <v>281</v>
      </c>
      <c r="C456" s="1" t="s">
        <v>1209</v>
      </c>
      <c r="D456" s="1">
        <v>533</v>
      </c>
      <c r="E456" s="1">
        <v>1</v>
      </c>
      <c r="F456" s="1" t="s">
        <v>289</v>
      </c>
      <c r="G456" s="1">
        <v>1.33152</v>
      </c>
      <c r="H456" s="1" t="s">
        <v>290</v>
      </c>
      <c r="I456" s="1" t="s">
        <v>291</v>
      </c>
      <c r="J456" s="1" t="s">
        <v>1210</v>
      </c>
      <c r="K456" s="1" t="s">
        <v>290</v>
      </c>
      <c r="L456" s="1" t="s">
        <v>284</v>
      </c>
      <c r="M456" s="1" t="s">
        <v>284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 t="s">
        <v>280</v>
      </c>
      <c r="B457" s="1" t="s">
        <v>281</v>
      </c>
      <c r="C457" s="1" t="s">
        <v>1211</v>
      </c>
      <c r="D457" s="1">
        <v>534</v>
      </c>
      <c r="E457" s="1">
        <v>1</v>
      </c>
      <c r="F457" s="1" t="s">
        <v>289</v>
      </c>
      <c r="G457" s="1">
        <v>1.43455</v>
      </c>
      <c r="H457" s="1" t="s">
        <v>290</v>
      </c>
      <c r="I457" s="1" t="s">
        <v>291</v>
      </c>
      <c r="J457" s="1" t="s">
        <v>1212</v>
      </c>
      <c r="K457" s="1" t="s">
        <v>290</v>
      </c>
      <c r="L457" s="1" t="s">
        <v>284</v>
      </c>
      <c r="M457" s="1" t="s">
        <v>284</v>
      </c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 t="s">
        <v>280</v>
      </c>
      <c r="B458" s="1" t="s">
        <v>281</v>
      </c>
      <c r="C458" s="1" t="s">
        <v>1213</v>
      </c>
      <c r="D458" s="1">
        <v>535</v>
      </c>
      <c r="E458" s="1">
        <v>1</v>
      </c>
      <c r="F458" s="1" t="s">
        <v>289</v>
      </c>
      <c r="G458" s="1">
        <v>1.5529999999999999</v>
      </c>
      <c r="H458" s="1" t="s">
        <v>290</v>
      </c>
      <c r="I458" s="1" t="s">
        <v>291</v>
      </c>
      <c r="J458" s="1" t="s">
        <v>1214</v>
      </c>
      <c r="K458" s="1" t="s">
        <v>290</v>
      </c>
      <c r="L458" s="1" t="s">
        <v>284</v>
      </c>
      <c r="M458" s="1" t="s">
        <v>284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 t="s">
        <v>280</v>
      </c>
      <c r="B459" s="1" t="s">
        <v>281</v>
      </c>
      <c r="C459" s="1" t="s">
        <v>1215</v>
      </c>
      <c r="D459" s="1">
        <v>536</v>
      </c>
      <c r="E459" s="1">
        <v>1</v>
      </c>
      <c r="F459" s="1" t="s">
        <v>289</v>
      </c>
      <c r="G459" s="1">
        <v>1.2070000000000001</v>
      </c>
      <c r="H459" s="1" t="s">
        <v>290</v>
      </c>
      <c r="I459" s="1" t="s">
        <v>291</v>
      </c>
      <c r="J459" s="1" t="s">
        <v>1216</v>
      </c>
      <c r="K459" s="1" t="s">
        <v>290</v>
      </c>
      <c r="L459" s="1" t="s">
        <v>284</v>
      </c>
      <c r="M459" s="1" t="s">
        <v>284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 t="s">
        <v>280</v>
      </c>
      <c r="B460" s="1" t="s">
        <v>281</v>
      </c>
      <c r="C460" s="1" t="s">
        <v>1217</v>
      </c>
      <c r="D460" s="1">
        <v>537</v>
      </c>
      <c r="E460" s="1">
        <v>1</v>
      </c>
      <c r="F460" s="1" t="s">
        <v>289</v>
      </c>
      <c r="G460" s="1">
        <v>1.3199700000000001</v>
      </c>
      <c r="H460" s="1" t="s">
        <v>290</v>
      </c>
      <c r="I460" s="1" t="s">
        <v>291</v>
      </c>
      <c r="J460" s="1" t="s">
        <v>1218</v>
      </c>
      <c r="K460" s="1" t="s">
        <v>290</v>
      </c>
      <c r="L460" s="1" t="s">
        <v>284</v>
      </c>
      <c r="M460" s="1" t="s">
        <v>284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 t="s">
        <v>280</v>
      </c>
      <c r="B461" s="1" t="s">
        <v>281</v>
      </c>
      <c r="C461" s="1" t="s">
        <v>1219</v>
      </c>
      <c r="D461" s="1">
        <v>538</v>
      </c>
      <c r="E461" s="1">
        <v>1</v>
      </c>
      <c r="F461" s="1" t="s">
        <v>289</v>
      </c>
      <c r="G461" s="1">
        <v>1.4113800000000001</v>
      </c>
      <c r="H461" s="1" t="s">
        <v>290</v>
      </c>
      <c r="I461" s="1" t="s">
        <v>291</v>
      </c>
      <c r="J461" s="1" t="s">
        <v>1220</v>
      </c>
      <c r="K461" s="1" t="s">
        <v>290</v>
      </c>
      <c r="L461" s="1" t="s">
        <v>284</v>
      </c>
      <c r="M461" s="1" t="s">
        <v>284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 t="s">
        <v>280</v>
      </c>
      <c r="B462" s="1" t="s">
        <v>281</v>
      </c>
      <c r="C462" s="1" t="s">
        <v>1221</v>
      </c>
      <c r="D462" s="1">
        <v>539</v>
      </c>
      <c r="E462" s="1">
        <v>1</v>
      </c>
      <c r="F462" s="1" t="s">
        <v>289</v>
      </c>
      <c r="G462" s="1">
        <v>1.51145</v>
      </c>
      <c r="H462" s="1" t="s">
        <v>290</v>
      </c>
      <c r="I462" s="1" t="s">
        <v>291</v>
      </c>
      <c r="J462" s="1" t="s">
        <v>1222</v>
      </c>
      <c r="K462" s="1" t="s">
        <v>290</v>
      </c>
      <c r="L462" s="1" t="s">
        <v>284</v>
      </c>
      <c r="M462" s="1" t="s">
        <v>284</v>
      </c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 t="s">
        <v>280</v>
      </c>
      <c r="B463" s="1" t="s">
        <v>281</v>
      </c>
      <c r="C463" s="1" t="s">
        <v>1223</v>
      </c>
      <c r="D463" s="1" t="s">
        <v>524</v>
      </c>
      <c r="E463" s="1"/>
      <c r="F463" s="1" t="s">
        <v>289</v>
      </c>
      <c r="G463" s="1">
        <v>1.56012</v>
      </c>
      <c r="H463" s="1" t="s">
        <v>290</v>
      </c>
      <c r="I463" s="1" t="s">
        <v>291</v>
      </c>
      <c r="J463" s="1" t="s">
        <v>1224</v>
      </c>
      <c r="K463" s="1" t="s">
        <v>290</v>
      </c>
      <c r="L463" s="1" t="s">
        <v>284</v>
      </c>
      <c r="M463" s="1" t="s">
        <v>284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 t="s">
        <v>280</v>
      </c>
      <c r="B464" s="1" t="s">
        <v>281</v>
      </c>
      <c r="C464" s="1" t="s">
        <v>1225</v>
      </c>
      <c r="D464" s="1" t="s">
        <v>529</v>
      </c>
      <c r="E464" s="1"/>
      <c r="F464" s="1" t="s">
        <v>289</v>
      </c>
      <c r="G464" s="1">
        <v>1.6742699999999999</v>
      </c>
      <c r="H464" s="1" t="s">
        <v>290</v>
      </c>
      <c r="I464" s="1" t="s">
        <v>291</v>
      </c>
      <c r="J464" s="1" t="s">
        <v>1226</v>
      </c>
      <c r="K464" s="1" t="s">
        <v>290</v>
      </c>
      <c r="L464" s="1" t="s">
        <v>284</v>
      </c>
      <c r="M464" s="1" t="s">
        <v>284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 t="s">
        <v>280</v>
      </c>
      <c r="B465" s="1" t="s">
        <v>281</v>
      </c>
      <c r="C465" s="1" t="s">
        <v>1227</v>
      </c>
      <c r="D465" s="1" t="s">
        <v>533</v>
      </c>
      <c r="E465" s="1"/>
      <c r="F465" s="1" t="s">
        <v>289</v>
      </c>
      <c r="G465" s="1">
        <v>1.5294700000000001</v>
      </c>
      <c r="H465" s="1" t="s">
        <v>290</v>
      </c>
      <c r="I465" s="1" t="s">
        <v>291</v>
      </c>
      <c r="J465" s="1" t="s">
        <v>1228</v>
      </c>
      <c r="K465" s="1" t="s">
        <v>290</v>
      </c>
      <c r="L465" s="1" t="s">
        <v>284</v>
      </c>
      <c r="M465" s="1" t="s">
        <v>284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 t="s">
        <v>280</v>
      </c>
      <c r="B466" s="1" t="s">
        <v>281</v>
      </c>
      <c r="C466" s="1" t="s">
        <v>1229</v>
      </c>
      <c r="D466" s="1" t="s">
        <v>536</v>
      </c>
      <c r="E466" s="1"/>
      <c r="F466" s="1" t="s">
        <v>289</v>
      </c>
      <c r="G466" s="1">
        <v>1.4123000000000001</v>
      </c>
      <c r="H466" s="1" t="s">
        <v>290</v>
      </c>
      <c r="I466" s="1" t="s">
        <v>291</v>
      </c>
      <c r="J466" s="1" t="s">
        <v>1230</v>
      </c>
      <c r="K466" s="1" t="s">
        <v>290</v>
      </c>
      <c r="L466" s="1" t="s">
        <v>284</v>
      </c>
      <c r="M466" s="1" t="s">
        <v>284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 t="s">
        <v>280</v>
      </c>
      <c r="B467" s="1" t="s">
        <v>281</v>
      </c>
      <c r="C467" s="1" t="s">
        <v>1231</v>
      </c>
      <c r="D467" s="1" t="s">
        <v>539</v>
      </c>
      <c r="E467" s="1"/>
      <c r="F467" s="1" t="s">
        <v>540</v>
      </c>
      <c r="G467" s="1">
        <v>-21.5</v>
      </c>
      <c r="H467" s="1" t="s">
        <v>541</v>
      </c>
      <c r="I467" s="1" t="s">
        <v>542</v>
      </c>
      <c r="J467" s="1"/>
      <c r="K467" s="1"/>
      <c r="L467" s="1" t="s">
        <v>284</v>
      </c>
      <c r="M467" s="1" t="s">
        <v>284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 t="s">
        <v>280</v>
      </c>
      <c r="B468" s="1" t="s">
        <v>281</v>
      </c>
      <c r="C468" s="1" t="s">
        <v>1232</v>
      </c>
      <c r="D468" s="51">
        <v>45385.105428240742</v>
      </c>
      <c r="E468" s="1"/>
      <c r="F468" s="1" t="s">
        <v>284</v>
      </c>
      <c r="G468" s="1"/>
      <c r="H468" s="1"/>
      <c r="I468" s="1" t="s">
        <v>284</v>
      </c>
      <c r="J468" s="1"/>
      <c r="K468" s="1"/>
      <c r="L468" s="1" t="s">
        <v>284</v>
      </c>
      <c r="M468" s="1" t="s">
        <v>284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 t="s">
        <v>280</v>
      </c>
      <c r="B469" s="1" t="s">
        <v>281</v>
      </c>
      <c r="C469" s="1" t="s">
        <v>1233</v>
      </c>
      <c r="D469" s="1" t="s">
        <v>545</v>
      </c>
      <c r="E469" s="1"/>
      <c r="F469" s="1" t="s">
        <v>284</v>
      </c>
      <c r="G469" s="1"/>
      <c r="H469" s="1"/>
      <c r="I469" s="1" t="s">
        <v>284</v>
      </c>
      <c r="J469" s="1"/>
      <c r="K469" s="1"/>
      <c r="L469" s="1" t="s">
        <v>284</v>
      </c>
      <c r="M469" s="1" t="s">
        <v>284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 t="s">
        <v>280</v>
      </c>
      <c r="B470" s="1" t="s">
        <v>281</v>
      </c>
      <c r="C470" s="1" t="s">
        <v>1234</v>
      </c>
      <c r="D470" s="1" t="s">
        <v>1235</v>
      </c>
      <c r="E470" s="1"/>
      <c r="F470" s="1" t="s">
        <v>1236</v>
      </c>
      <c r="G470" s="1"/>
      <c r="H470" s="1"/>
      <c r="I470" s="1" t="s">
        <v>284</v>
      </c>
      <c r="J470" s="1"/>
      <c r="K470" s="1"/>
      <c r="L470" s="1" t="s">
        <v>284</v>
      </c>
      <c r="M470" s="1" t="s">
        <v>284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 t="s">
        <v>280</v>
      </c>
      <c r="B471" s="1" t="s">
        <v>281</v>
      </c>
      <c r="C471" s="1" t="s">
        <v>1237</v>
      </c>
      <c r="D471" s="1">
        <v>1</v>
      </c>
      <c r="E471" s="1"/>
      <c r="F471" s="1" t="s">
        <v>1236</v>
      </c>
      <c r="G471" s="1"/>
      <c r="H471" s="1"/>
      <c r="I471" s="1" t="s">
        <v>284</v>
      </c>
      <c r="J471" s="1"/>
      <c r="K471" s="1"/>
      <c r="L471" s="1" t="s">
        <v>1238</v>
      </c>
      <c r="M471" s="1" t="s">
        <v>527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 t="s">
        <v>280</v>
      </c>
      <c r="B472" s="1" t="s">
        <v>281</v>
      </c>
      <c r="C472" s="1" t="s">
        <v>1239</v>
      </c>
      <c r="D472" s="1">
        <v>1</v>
      </c>
      <c r="E472" s="1">
        <v>1</v>
      </c>
      <c r="F472" s="1" t="s">
        <v>1240</v>
      </c>
      <c r="G472" s="1">
        <v>1.5950200000000001</v>
      </c>
      <c r="H472" s="1" t="s">
        <v>290</v>
      </c>
      <c r="I472" s="1" t="s">
        <v>291</v>
      </c>
      <c r="J472" s="1" t="s">
        <v>1241</v>
      </c>
      <c r="K472" s="1" t="s">
        <v>290</v>
      </c>
      <c r="L472" s="1" t="s">
        <v>284</v>
      </c>
      <c r="M472" s="1" t="s">
        <v>284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 t="s">
        <v>280</v>
      </c>
      <c r="B473" s="1" t="s">
        <v>281</v>
      </c>
      <c r="C473" s="1" t="s">
        <v>1242</v>
      </c>
      <c r="D473" s="1">
        <v>2</v>
      </c>
      <c r="E473" s="1">
        <v>1</v>
      </c>
      <c r="F473" s="1" t="s">
        <v>1243</v>
      </c>
      <c r="G473" s="1">
        <v>1.40717</v>
      </c>
      <c r="H473" s="1" t="s">
        <v>290</v>
      </c>
      <c r="I473" s="1" t="s">
        <v>291</v>
      </c>
      <c r="J473" s="1" t="s">
        <v>1244</v>
      </c>
      <c r="K473" s="1" t="s">
        <v>290</v>
      </c>
      <c r="L473" s="1" t="s">
        <v>284</v>
      </c>
      <c r="M473" s="1" t="s">
        <v>284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 t="s">
        <v>280</v>
      </c>
      <c r="B474" s="1" t="s">
        <v>281</v>
      </c>
      <c r="C474" s="1" t="s">
        <v>1245</v>
      </c>
      <c r="D474" s="1">
        <v>2</v>
      </c>
      <c r="E474" s="1"/>
      <c r="F474" s="1" t="s">
        <v>1236</v>
      </c>
      <c r="G474" s="1"/>
      <c r="H474" s="1"/>
      <c r="I474" s="1" t="s">
        <v>284</v>
      </c>
      <c r="J474" s="1"/>
      <c r="K474" s="1"/>
      <c r="L474" s="1" t="s">
        <v>1238</v>
      </c>
      <c r="M474" s="1" t="s">
        <v>1246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 t="s">
        <v>280</v>
      </c>
      <c r="B475" s="1" t="s">
        <v>281</v>
      </c>
      <c r="C475" s="1" t="s">
        <v>1247</v>
      </c>
      <c r="D475" s="1">
        <v>2</v>
      </c>
      <c r="E475" s="1"/>
      <c r="F475" s="1" t="s">
        <v>1248</v>
      </c>
      <c r="G475" s="1">
        <v>0.18784999999999999</v>
      </c>
      <c r="H475" s="1" t="s">
        <v>290</v>
      </c>
      <c r="I475" s="1" t="s">
        <v>284</v>
      </c>
      <c r="J475" s="1"/>
      <c r="K475" s="1"/>
      <c r="L475" s="1" t="s">
        <v>284</v>
      </c>
      <c r="M475" s="1" t="s">
        <v>284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 t="s">
        <v>280</v>
      </c>
      <c r="B476" s="1" t="s">
        <v>281</v>
      </c>
      <c r="C476" s="1" t="s">
        <v>1249</v>
      </c>
      <c r="D476" s="1" t="s">
        <v>1250</v>
      </c>
      <c r="E476" s="1"/>
      <c r="F476" s="1" t="s">
        <v>1251</v>
      </c>
      <c r="G476" s="1">
        <v>49.95</v>
      </c>
      <c r="H476" s="1" t="s">
        <v>290</v>
      </c>
      <c r="I476" s="1" t="s">
        <v>1252</v>
      </c>
      <c r="J476" s="52">
        <v>47027</v>
      </c>
      <c r="K476" s="1" t="s">
        <v>290</v>
      </c>
      <c r="L476" s="1" t="s">
        <v>1238</v>
      </c>
      <c r="M476" s="1" t="s">
        <v>1246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 t="s">
        <v>280</v>
      </c>
      <c r="B477" s="1" t="s">
        <v>281</v>
      </c>
      <c r="C477" s="1" t="s">
        <v>1253</v>
      </c>
      <c r="D477" s="1" t="s">
        <v>1254</v>
      </c>
      <c r="E477" s="1"/>
      <c r="F477" s="1" t="s">
        <v>1236</v>
      </c>
      <c r="G477" s="1"/>
      <c r="H477" s="1"/>
      <c r="I477" s="1" t="s">
        <v>284</v>
      </c>
      <c r="J477" s="1"/>
      <c r="K477" s="1"/>
      <c r="L477" s="1" t="s">
        <v>284</v>
      </c>
      <c r="M477" s="1" t="s">
        <v>284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 t="s">
        <v>280</v>
      </c>
      <c r="B478" s="1" t="s">
        <v>281</v>
      </c>
      <c r="C478" s="1" t="s">
        <v>1255</v>
      </c>
      <c r="D478" s="1">
        <v>800</v>
      </c>
      <c r="E478" s="1">
        <v>1</v>
      </c>
      <c r="F478" s="1" t="s">
        <v>289</v>
      </c>
      <c r="G478" s="1">
        <v>1.2686299999999999</v>
      </c>
      <c r="H478" s="1" t="s">
        <v>290</v>
      </c>
      <c r="I478" s="1" t="s">
        <v>291</v>
      </c>
      <c r="J478" s="1" t="s">
        <v>1256</v>
      </c>
      <c r="K478" s="1" t="s">
        <v>290</v>
      </c>
      <c r="L478" s="1" t="s">
        <v>284</v>
      </c>
      <c r="M478" s="1" t="s">
        <v>284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 t="s">
        <v>280</v>
      </c>
      <c r="B479" s="1" t="s">
        <v>281</v>
      </c>
      <c r="C479" s="1" t="s">
        <v>1257</v>
      </c>
      <c r="D479" s="1">
        <v>801</v>
      </c>
      <c r="E479" s="1">
        <v>1</v>
      </c>
      <c r="F479" s="1" t="s">
        <v>289</v>
      </c>
      <c r="G479" s="1">
        <v>1.4630300000000001</v>
      </c>
      <c r="H479" s="1" t="s">
        <v>290</v>
      </c>
      <c r="I479" s="1" t="s">
        <v>291</v>
      </c>
      <c r="J479" s="1" t="s">
        <v>1258</v>
      </c>
      <c r="K479" s="1" t="s">
        <v>290</v>
      </c>
      <c r="L479" s="1" t="s">
        <v>284</v>
      </c>
      <c r="M479" s="1" t="s">
        <v>284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 t="s">
        <v>280</v>
      </c>
      <c r="B480" s="1" t="s">
        <v>281</v>
      </c>
      <c r="C480" s="1" t="s">
        <v>1259</v>
      </c>
      <c r="D480" s="1">
        <v>802</v>
      </c>
      <c r="E480" s="1">
        <v>1</v>
      </c>
      <c r="F480" s="1" t="s">
        <v>289</v>
      </c>
      <c r="G480" s="1">
        <v>1.5128699999999999</v>
      </c>
      <c r="H480" s="1" t="s">
        <v>290</v>
      </c>
      <c r="I480" s="1" t="s">
        <v>291</v>
      </c>
      <c r="J480" s="1" t="s">
        <v>1260</v>
      </c>
      <c r="K480" s="1" t="s">
        <v>290</v>
      </c>
      <c r="L480" s="1" t="s">
        <v>284</v>
      </c>
      <c r="M480" s="1" t="s">
        <v>284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 t="s">
        <v>280</v>
      </c>
      <c r="B481" s="1" t="s">
        <v>281</v>
      </c>
      <c r="C481" s="1" t="s">
        <v>1261</v>
      </c>
      <c r="D481" s="1">
        <v>803</v>
      </c>
      <c r="E481" s="1">
        <v>1</v>
      </c>
      <c r="F481" s="1" t="s">
        <v>289</v>
      </c>
      <c r="G481" s="1">
        <v>1.58361</v>
      </c>
      <c r="H481" s="1" t="s">
        <v>290</v>
      </c>
      <c r="I481" s="1" t="s">
        <v>291</v>
      </c>
      <c r="J481" s="1" t="s">
        <v>1262</v>
      </c>
      <c r="K481" s="1" t="s">
        <v>290</v>
      </c>
      <c r="L481" s="1" t="s">
        <v>284</v>
      </c>
      <c r="M481" s="1" t="s">
        <v>284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 t="s">
        <v>280</v>
      </c>
      <c r="B482" s="1" t="s">
        <v>281</v>
      </c>
      <c r="C482" s="1" t="s">
        <v>1263</v>
      </c>
      <c r="D482" s="1">
        <v>804</v>
      </c>
      <c r="E482" s="1">
        <v>1</v>
      </c>
      <c r="F482" s="1" t="s">
        <v>289</v>
      </c>
      <c r="G482" s="1">
        <v>1.24556</v>
      </c>
      <c r="H482" s="1" t="s">
        <v>290</v>
      </c>
      <c r="I482" s="1" t="s">
        <v>291</v>
      </c>
      <c r="J482" s="1" t="s">
        <v>1264</v>
      </c>
      <c r="K482" s="1" t="s">
        <v>290</v>
      </c>
      <c r="L482" s="1" t="s">
        <v>284</v>
      </c>
      <c r="M482" s="1" t="s">
        <v>284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 t="s">
        <v>280</v>
      </c>
      <c r="B483" s="1" t="s">
        <v>281</v>
      </c>
      <c r="C483" s="1" t="s">
        <v>1265</v>
      </c>
      <c r="D483" s="1">
        <v>805</v>
      </c>
      <c r="E483" s="1">
        <v>1</v>
      </c>
      <c r="F483" s="1" t="s">
        <v>289</v>
      </c>
      <c r="G483" s="1">
        <v>1.35249</v>
      </c>
      <c r="H483" s="1" t="s">
        <v>290</v>
      </c>
      <c r="I483" s="1" t="s">
        <v>291</v>
      </c>
      <c r="J483" s="1" t="s">
        <v>1266</v>
      </c>
      <c r="K483" s="1" t="s">
        <v>290</v>
      </c>
      <c r="L483" s="1" t="s">
        <v>284</v>
      </c>
      <c r="M483" s="1" t="s">
        <v>284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 t="s">
        <v>280</v>
      </c>
      <c r="B484" s="1" t="s">
        <v>281</v>
      </c>
      <c r="C484" s="1" t="s">
        <v>1267</v>
      </c>
      <c r="D484" s="1">
        <v>806</v>
      </c>
      <c r="E484" s="1">
        <v>1</v>
      </c>
      <c r="F484" s="1" t="s">
        <v>289</v>
      </c>
      <c r="G484" s="1">
        <v>1.4120999999999999</v>
      </c>
      <c r="H484" s="1" t="s">
        <v>290</v>
      </c>
      <c r="I484" s="1" t="s">
        <v>291</v>
      </c>
      <c r="J484" s="1" t="s">
        <v>1268</v>
      </c>
      <c r="K484" s="1" t="s">
        <v>290</v>
      </c>
      <c r="L484" s="1" t="s">
        <v>284</v>
      </c>
      <c r="M484" s="1" t="s">
        <v>284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 t="s">
        <v>280</v>
      </c>
      <c r="B485" s="1" t="s">
        <v>281</v>
      </c>
      <c r="C485" s="1" t="s">
        <v>1269</v>
      </c>
      <c r="D485" s="1">
        <v>807</v>
      </c>
      <c r="E485" s="1">
        <v>1</v>
      </c>
      <c r="F485" s="1" t="s">
        <v>289</v>
      </c>
      <c r="G485" s="1">
        <v>1.46936</v>
      </c>
      <c r="H485" s="1" t="s">
        <v>290</v>
      </c>
      <c r="I485" s="1" t="s">
        <v>291</v>
      </c>
      <c r="J485" s="1" t="s">
        <v>1270</v>
      </c>
      <c r="K485" s="1" t="s">
        <v>290</v>
      </c>
      <c r="L485" s="1" t="s">
        <v>284</v>
      </c>
      <c r="M485" s="1" t="s">
        <v>284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 t="s">
        <v>280</v>
      </c>
      <c r="B486" s="1" t="s">
        <v>281</v>
      </c>
      <c r="C486" s="1" t="s">
        <v>1271</v>
      </c>
      <c r="D486" s="1">
        <v>808</v>
      </c>
      <c r="E486" s="1">
        <v>1</v>
      </c>
      <c r="F486" s="1" t="s">
        <v>289</v>
      </c>
      <c r="G486" s="1">
        <v>1.5287999999999999</v>
      </c>
      <c r="H486" s="1" t="s">
        <v>290</v>
      </c>
      <c r="I486" s="1" t="s">
        <v>291</v>
      </c>
      <c r="J486" s="1" t="s">
        <v>1272</v>
      </c>
      <c r="K486" s="1" t="s">
        <v>290</v>
      </c>
      <c r="L486" s="1" t="s">
        <v>284</v>
      </c>
      <c r="M486" s="1" t="s">
        <v>284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 t="s">
        <v>280</v>
      </c>
      <c r="B487" s="1" t="s">
        <v>281</v>
      </c>
      <c r="C487" s="1" t="s">
        <v>1273</v>
      </c>
      <c r="D487" s="1">
        <v>809</v>
      </c>
      <c r="E487" s="1">
        <v>1</v>
      </c>
      <c r="F487" s="1" t="s">
        <v>289</v>
      </c>
      <c r="G487" s="1">
        <v>1.2783100000000001</v>
      </c>
      <c r="H487" s="1" t="s">
        <v>290</v>
      </c>
      <c r="I487" s="1" t="s">
        <v>291</v>
      </c>
      <c r="J487" s="1" t="s">
        <v>1274</v>
      </c>
      <c r="K487" s="1" t="s">
        <v>290</v>
      </c>
      <c r="L487" s="1" t="s">
        <v>284</v>
      </c>
      <c r="M487" s="1" t="s">
        <v>284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 t="s">
        <v>280</v>
      </c>
      <c r="B488" s="1" t="s">
        <v>281</v>
      </c>
      <c r="C488" s="1" t="s">
        <v>1275</v>
      </c>
      <c r="D488" s="1">
        <v>810</v>
      </c>
      <c r="E488" s="1">
        <v>1</v>
      </c>
      <c r="F488" s="1" t="s">
        <v>289</v>
      </c>
      <c r="G488" s="1">
        <v>1.33778</v>
      </c>
      <c r="H488" s="1" t="s">
        <v>290</v>
      </c>
      <c r="I488" s="1" t="s">
        <v>291</v>
      </c>
      <c r="J488" s="1" t="s">
        <v>1276</v>
      </c>
      <c r="K488" s="1" t="s">
        <v>290</v>
      </c>
      <c r="L488" s="1" t="s">
        <v>284</v>
      </c>
      <c r="M488" s="1" t="s">
        <v>284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 t="s">
        <v>280</v>
      </c>
      <c r="B489" s="1" t="s">
        <v>281</v>
      </c>
      <c r="C489" s="1" t="s">
        <v>1277</v>
      </c>
      <c r="D489" s="1">
        <v>811</v>
      </c>
      <c r="E489" s="1">
        <v>1</v>
      </c>
      <c r="F489" s="1" t="s">
        <v>289</v>
      </c>
      <c r="G489" s="1">
        <v>1.4643900000000001</v>
      </c>
      <c r="H489" s="1" t="s">
        <v>290</v>
      </c>
      <c r="I489" s="1" t="s">
        <v>291</v>
      </c>
      <c r="J489" s="1" t="s">
        <v>1278</v>
      </c>
      <c r="K489" s="1" t="s">
        <v>290</v>
      </c>
      <c r="L489" s="1" t="s">
        <v>284</v>
      </c>
      <c r="M489" s="1" t="s">
        <v>284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 t="s">
        <v>280</v>
      </c>
      <c r="B490" s="1" t="s">
        <v>281</v>
      </c>
      <c r="C490" s="1" t="s">
        <v>1279</v>
      </c>
      <c r="D490" s="1">
        <v>812</v>
      </c>
      <c r="E490" s="1">
        <v>1</v>
      </c>
      <c r="F490" s="1" t="s">
        <v>289</v>
      </c>
      <c r="G490" s="1">
        <v>1.52016</v>
      </c>
      <c r="H490" s="1" t="s">
        <v>290</v>
      </c>
      <c r="I490" s="1" t="s">
        <v>291</v>
      </c>
      <c r="J490" s="1" t="s">
        <v>1280</v>
      </c>
      <c r="K490" s="1" t="s">
        <v>290</v>
      </c>
      <c r="L490" s="1" t="s">
        <v>284</v>
      </c>
      <c r="M490" s="1" t="s">
        <v>284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 t="s">
        <v>280</v>
      </c>
      <c r="B491" s="1" t="s">
        <v>281</v>
      </c>
      <c r="C491" s="1" t="s">
        <v>1281</v>
      </c>
      <c r="D491" s="1">
        <v>813</v>
      </c>
      <c r="E491" s="1">
        <v>1</v>
      </c>
      <c r="F491" s="1" t="s">
        <v>289</v>
      </c>
      <c r="G491" s="1">
        <v>1.57968</v>
      </c>
      <c r="H491" s="1" t="s">
        <v>290</v>
      </c>
      <c r="I491" s="1" t="s">
        <v>291</v>
      </c>
      <c r="J491" s="1" t="s">
        <v>1282</v>
      </c>
      <c r="K491" s="1" t="s">
        <v>290</v>
      </c>
      <c r="L491" s="1" t="s">
        <v>284</v>
      </c>
      <c r="M491" s="1" t="s">
        <v>284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 t="s">
        <v>280</v>
      </c>
      <c r="B492" s="1" t="s">
        <v>281</v>
      </c>
      <c r="C492" s="1" t="s">
        <v>1283</v>
      </c>
      <c r="D492" s="1">
        <v>814</v>
      </c>
      <c r="E492" s="1">
        <v>1</v>
      </c>
      <c r="F492" s="1" t="s">
        <v>289</v>
      </c>
      <c r="G492" s="1">
        <v>1.2980400000000001</v>
      </c>
      <c r="H492" s="1" t="s">
        <v>290</v>
      </c>
      <c r="I492" s="1" t="s">
        <v>291</v>
      </c>
      <c r="J492" s="1" t="s">
        <v>1284</v>
      </c>
      <c r="K492" s="1" t="s">
        <v>290</v>
      </c>
      <c r="L492" s="1" t="s">
        <v>284</v>
      </c>
      <c r="M492" s="1" t="s">
        <v>284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 t="s">
        <v>280</v>
      </c>
      <c r="B493" s="1" t="s">
        <v>281</v>
      </c>
      <c r="C493" s="1" t="s">
        <v>1285</v>
      </c>
      <c r="D493" s="1" t="s">
        <v>302</v>
      </c>
      <c r="E493" s="1"/>
      <c r="F493" s="1" t="s">
        <v>284</v>
      </c>
      <c r="G493" s="1"/>
      <c r="H493" s="1"/>
      <c r="I493" s="1" t="s">
        <v>284</v>
      </c>
      <c r="J493" s="1"/>
      <c r="K493" s="1"/>
      <c r="L493" s="1" t="s">
        <v>284</v>
      </c>
      <c r="M493" s="1" t="s">
        <v>284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 t="s">
        <v>280</v>
      </c>
      <c r="B494" s="1" t="s">
        <v>281</v>
      </c>
      <c r="C494" s="1" t="s">
        <v>1286</v>
      </c>
      <c r="D494" s="1">
        <v>815</v>
      </c>
      <c r="E494" s="1">
        <v>1</v>
      </c>
      <c r="F494" s="1" t="s">
        <v>289</v>
      </c>
      <c r="G494" s="1">
        <v>1.3555999999999999</v>
      </c>
      <c r="H494" s="1" t="s">
        <v>290</v>
      </c>
      <c r="I494" s="1" t="s">
        <v>291</v>
      </c>
      <c r="J494" s="1" t="s">
        <v>1287</v>
      </c>
      <c r="K494" s="1" t="s">
        <v>290</v>
      </c>
      <c r="L494" s="1" t="s">
        <v>284</v>
      </c>
      <c r="M494" s="1" t="s">
        <v>284</v>
      </c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 t="s">
        <v>280</v>
      </c>
      <c r="B495" s="1" t="s">
        <v>281</v>
      </c>
      <c r="C495" s="1" t="s">
        <v>1288</v>
      </c>
      <c r="D495" s="1">
        <v>816</v>
      </c>
      <c r="E495" s="1">
        <v>1</v>
      </c>
      <c r="F495" s="1" t="s">
        <v>289</v>
      </c>
      <c r="G495" s="1">
        <v>1.4150400000000001</v>
      </c>
      <c r="H495" s="1" t="s">
        <v>290</v>
      </c>
      <c r="I495" s="1" t="s">
        <v>291</v>
      </c>
      <c r="J495" s="1" t="s">
        <v>1289</v>
      </c>
      <c r="K495" s="1" t="s">
        <v>290</v>
      </c>
      <c r="L495" s="1" t="s">
        <v>284</v>
      </c>
      <c r="M495" s="1" t="s">
        <v>284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 t="s">
        <v>280</v>
      </c>
      <c r="B496" s="1" t="s">
        <v>281</v>
      </c>
      <c r="C496" s="1" t="s">
        <v>1290</v>
      </c>
      <c r="D496" s="1">
        <v>817</v>
      </c>
      <c r="E496" s="1">
        <v>1</v>
      </c>
      <c r="F496" s="1" t="s">
        <v>289</v>
      </c>
      <c r="G496" s="1">
        <v>1.47451</v>
      </c>
      <c r="H496" s="1" t="s">
        <v>290</v>
      </c>
      <c r="I496" s="1" t="s">
        <v>291</v>
      </c>
      <c r="J496" s="1" t="s">
        <v>1291</v>
      </c>
      <c r="K496" s="1" t="s">
        <v>290</v>
      </c>
      <c r="L496" s="1" t="s">
        <v>284</v>
      </c>
      <c r="M496" s="1" t="s">
        <v>284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 t="s">
        <v>280</v>
      </c>
      <c r="B497" s="1" t="s">
        <v>281</v>
      </c>
      <c r="C497" s="1" t="s">
        <v>1292</v>
      </c>
      <c r="D497" s="1" t="s">
        <v>302</v>
      </c>
      <c r="E497" s="1"/>
      <c r="F497" s="1" t="s">
        <v>284</v>
      </c>
      <c r="G497" s="1"/>
      <c r="H497" s="1"/>
      <c r="I497" s="1" t="s">
        <v>284</v>
      </c>
      <c r="J497" s="1"/>
      <c r="K497" s="1"/>
      <c r="L497" s="1" t="s">
        <v>284</v>
      </c>
      <c r="M497" s="1" t="s">
        <v>284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 t="s">
        <v>280</v>
      </c>
      <c r="B498" s="1" t="s">
        <v>281</v>
      </c>
      <c r="C498" s="1" t="s">
        <v>1293</v>
      </c>
      <c r="D498" s="1">
        <v>818</v>
      </c>
      <c r="E498" s="1">
        <v>1</v>
      </c>
      <c r="F498" s="1" t="s">
        <v>289</v>
      </c>
      <c r="G498" s="1">
        <v>1.5391699999999999</v>
      </c>
      <c r="H498" s="1" t="s">
        <v>290</v>
      </c>
      <c r="I498" s="1" t="s">
        <v>291</v>
      </c>
      <c r="J498" s="1" t="s">
        <v>1294</v>
      </c>
      <c r="K498" s="1" t="s">
        <v>290</v>
      </c>
      <c r="L498" s="1" t="s">
        <v>284</v>
      </c>
      <c r="M498" s="1" t="s">
        <v>284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 t="s">
        <v>280</v>
      </c>
      <c r="B499" s="1" t="s">
        <v>281</v>
      </c>
      <c r="C499" s="1" t="s">
        <v>1295</v>
      </c>
      <c r="D499" s="1">
        <v>819</v>
      </c>
      <c r="E499" s="1">
        <v>1</v>
      </c>
      <c r="F499" s="1" t="s">
        <v>289</v>
      </c>
      <c r="G499" s="1">
        <v>1.59893</v>
      </c>
      <c r="H499" s="1" t="s">
        <v>290</v>
      </c>
      <c r="I499" s="1" t="s">
        <v>291</v>
      </c>
      <c r="J499" s="1" t="s">
        <v>1296</v>
      </c>
      <c r="K499" s="1" t="s">
        <v>290</v>
      </c>
      <c r="L499" s="1" t="s">
        <v>284</v>
      </c>
      <c r="M499" s="1" t="s">
        <v>284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 t="s">
        <v>280</v>
      </c>
      <c r="B500" s="1" t="s">
        <v>281</v>
      </c>
      <c r="C500" s="1" t="s">
        <v>1297</v>
      </c>
      <c r="D500" s="1">
        <v>820</v>
      </c>
      <c r="E500" s="1">
        <v>1</v>
      </c>
      <c r="F500" s="1" t="s">
        <v>289</v>
      </c>
      <c r="G500" s="1">
        <v>1.6108</v>
      </c>
      <c r="H500" s="1" t="s">
        <v>290</v>
      </c>
      <c r="I500" s="1" t="s">
        <v>291</v>
      </c>
      <c r="J500" s="1" t="s">
        <v>1298</v>
      </c>
      <c r="K500" s="1" t="s">
        <v>290</v>
      </c>
      <c r="L500" s="1" t="s">
        <v>284</v>
      </c>
      <c r="M500" s="1" t="s">
        <v>284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 t="s">
        <v>280</v>
      </c>
      <c r="B501" s="1" t="s">
        <v>281</v>
      </c>
      <c r="C501" s="1" t="s">
        <v>1299</v>
      </c>
      <c r="D501" s="1">
        <v>821</v>
      </c>
      <c r="E501" s="1">
        <v>1</v>
      </c>
      <c r="F501" s="1" t="s">
        <v>289</v>
      </c>
      <c r="G501" s="1">
        <v>1.31012</v>
      </c>
      <c r="H501" s="1" t="s">
        <v>290</v>
      </c>
      <c r="I501" s="1" t="s">
        <v>291</v>
      </c>
      <c r="J501" s="1" t="s">
        <v>1300</v>
      </c>
      <c r="K501" s="1" t="s">
        <v>290</v>
      </c>
      <c r="L501" s="1" t="s">
        <v>284</v>
      </c>
      <c r="M501" s="1" t="s">
        <v>284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 t="s">
        <v>280</v>
      </c>
      <c r="B502" s="1" t="s">
        <v>281</v>
      </c>
      <c r="C502" s="1" t="s">
        <v>1301</v>
      </c>
      <c r="D502" s="1">
        <v>822</v>
      </c>
      <c r="E502" s="1">
        <v>1</v>
      </c>
      <c r="F502" s="1" t="s">
        <v>289</v>
      </c>
      <c r="G502" s="1">
        <v>1.5865899999999999</v>
      </c>
      <c r="H502" s="1" t="s">
        <v>290</v>
      </c>
      <c r="I502" s="1" t="s">
        <v>291</v>
      </c>
      <c r="J502" s="1" t="s">
        <v>1302</v>
      </c>
      <c r="K502" s="1" t="s">
        <v>290</v>
      </c>
      <c r="L502" s="1" t="s">
        <v>284</v>
      </c>
      <c r="M502" s="1" t="s">
        <v>284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 t="s">
        <v>280</v>
      </c>
      <c r="B503" s="1" t="s">
        <v>281</v>
      </c>
      <c r="C503" s="1" t="s">
        <v>1303</v>
      </c>
      <c r="D503" s="1">
        <v>823</v>
      </c>
      <c r="E503" s="1">
        <v>1</v>
      </c>
      <c r="F503" s="1" t="s">
        <v>289</v>
      </c>
      <c r="G503" s="1">
        <v>1.2852300000000001</v>
      </c>
      <c r="H503" s="1" t="s">
        <v>290</v>
      </c>
      <c r="I503" s="1" t="s">
        <v>291</v>
      </c>
      <c r="J503" s="1" t="s">
        <v>1304</v>
      </c>
      <c r="K503" s="1" t="s">
        <v>290</v>
      </c>
      <c r="L503" s="1" t="s">
        <v>284</v>
      </c>
      <c r="M503" s="1" t="s">
        <v>284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 t="s">
        <v>280</v>
      </c>
      <c r="B504" s="1" t="s">
        <v>281</v>
      </c>
      <c r="C504" s="1" t="s">
        <v>1305</v>
      </c>
      <c r="D504" s="1">
        <v>824</v>
      </c>
      <c r="E504" s="1">
        <v>1</v>
      </c>
      <c r="F504" s="1" t="s">
        <v>289</v>
      </c>
      <c r="G504" s="1">
        <v>1.4861899999999999</v>
      </c>
      <c r="H504" s="1" t="s">
        <v>290</v>
      </c>
      <c r="I504" s="1" t="s">
        <v>291</v>
      </c>
      <c r="J504" s="1" t="s">
        <v>1306</v>
      </c>
      <c r="K504" s="1" t="s">
        <v>290</v>
      </c>
      <c r="L504" s="1" t="s">
        <v>284</v>
      </c>
      <c r="M504" s="1" t="s">
        <v>284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 t="s">
        <v>280</v>
      </c>
      <c r="B505" s="1" t="s">
        <v>281</v>
      </c>
      <c r="C505" s="1" t="s">
        <v>1307</v>
      </c>
      <c r="D505" s="1">
        <v>825</v>
      </c>
      <c r="E505" s="1">
        <v>1</v>
      </c>
      <c r="F505" s="1" t="s">
        <v>289</v>
      </c>
      <c r="G505" s="1">
        <v>1.4853000000000001</v>
      </c>
      <c r="H505" s="1" t="s">
        <v>290</v>
      </c>
      <c r="I505" s="1" t="s">
        <v>291</v>
      </c>
      <c r="J505" s="1" t="s">
        <v>1308</v>
      </c>
      <c r="K505" s="1" t="s">
        <v>290</v>
      </c>
      <c r="L505" s="1" t="s">
        <v>284</v>
      </c>
      <c r="M505" s="1" t="s">
        <v>284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 t="s">
        <v>280</v>
      </c>
      <c r="B506" s="1" t="s">
        <v>281</v>
      </c>
      <c r="C506" s="1" t="s">
        <v>1309</v>
      </c>
      <c r="D506" s="1">
        <v>826</v>
      </c>
      <c r="E506" s="1">
        <v>1</v>
      </c>
      <c r="F506" s="1" t="s">
        <v>289</v>
      </c>
      <c r="G506" s="1">
        <v>1.44391</v>
      </c>
      <c r="H506" s="1" t="s">
        <v>290</v>
      </c>
      <c r="I506" s="1" t="s">
        <v>291</v>
      </c>
      <c r="J506" s="1" t="s">
        <v>1310</v>
      </c>
      <c r="K506" s="1" t="s">
        <v>290</v>
      </c>
      <c r="L506" s="1" t="s">
        <v>284</v>
      </c>
      <c r="M506" s="1" t="s">
        <v>284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 t="s">
        <v>280</v>
      </c>
      <c r="B507" s="1" t="s">
        <v>281</v>
      </c>
      <c r="C507" s="1" t="s">
        <v>1311</v>
      </c>
      <c r="D507" s="1">
        <v>827</v>
      </c>
      <c r="E507" s="1">
        <v>1</v>
      </c>
      <c r="F507" s="1" t="s">
        <v>289</v>
      </c>
      <c r="G507" s="1">
        <v>1.56301</v>
      </c>
      <c r="H507" s="1" t="s">
        <v>290</v>
      </c>
      <c r="I507" s="1" t="s">
        <v>291</v>
      </c>
      <c r="J507" s="1" t="s">
        <v>1312</v>
      </c>
      <c r="K507" s="1" t="s">
        <v>290</v>
      </c>
      <c r="L507" s="1" t="s">
        <v>284</v>
      </c>
      <c r="M507" s="1" t="s">
        <v>284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 t="s">
        <v>280</v>
      </c>
      <c r="B508" s="1" t="s">
        <v>281</v>
      </c>
      <c r="C508" s="1" t="s">
        <v>1313</v>
      </c>
      <c r="D508" s="1">
        <v>828</v>
      </c>
      <c r="E508" s="1">
        <v>1</v>
      </c>
      <c r="F508" s="1" t="s">
        <v>289</v>
      </c>
      <c r="G508" s="1">
        <v>1.54118</v>
      </c>
      <c r="H508" s="1" t="s">
        <v>290</v>
      </c>
      <c r="I508" s="1" t="s">
        <v>291</v>
      </c>
      <c r="J508" s="1" t="s">
        <v>1314</v>
      </c>
      <c r="K508" s="1" t="s">
        <v>290</v>
      </c>
      <c r="L508" s="1" t="s">
        <v>284</v>
      </c>
      <c r="M508" s="1" t="s">
        <v>284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 t="s">
        <v>280</v>
      </c>
      <c r="B509" s="1" t="s">
        <v>281</v>
      </c>
      <c r="C509" s="1" t="s">
        <v>1315</v>
      </c>
      <c r="D509" s="1">
        <v>829</v>
      </c>
      <c r="E509" s="1">
        <v>1</v>
      </c>
      <c r="F509" s="1" t="s">
        <v>289</v>
      </c>
      <c r="G509" s="1">
        <v>1.3657999999999999</v>
      </c>
      <c r="H509" s="1" t="s">
        <v>290</v>
      </c>
      <c r="I509" s="1" t="s">
        <v>291</v>
      </c>
      <c r="J509" s="1" t="s">
        <v>1316</v>
      </c>
      <c r="K509" s="1" t="s">
        <v>290</v>
      </c>
      <c r="L509" s="1" t="s">
        <v>284</v>
      </c>
      <c r="M509" s="1" t="s">
        <v>284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 t="s">
        <v>280</v>
      </c>
      <c r="B510" s="1" t="s">
        <v>281</v>
      </c>
      <c r="C510" s="1" t="s">
        <v>1317</v>
      </c>
      <c r="D510" s="1">
        <v>830</v>
      </c>
      <c r="E510" s="1">
        <v>1</v>
      </c>
      <c r="F510" s="1" t="s">
        <v>289</v>
      </c>
      <c r="G510" s="1">
        <v>1.2575099999999999</v>
      </c>
      <c r="H510" s="1" t="s">
        <v>290</v>
      </c>
      <c r="I510" s="1" t="s">
        <v>291</v>
      </c>
      <c r="J510" s="1" t="s">
        <v>1318</v>
      </c>
      <c r="K510" s="1" t="s">
        <v>290</v>
      </c>
      <c r="L510" s="1" t="s">
        <v>284</v>
      </c>
      <c r="M510" s="1" t="s">
        <v>284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 t="s">
        <v>280</v>
      </c>
      <c r="B511" s="1" t="s">
        <v>281</v>
      </c>
      <c r="C511" s="1" t="s">
        <v>1319</v>
      </c>
      <c r="D511" s="1">
        <v>831</v>
      </c>
      <c r="E511" s="1">
        <v>1</v>
      </c>
      <c r="F511" s="1" t="s">
        <v>289</v>
      </c>
      <c r="G511" s="1">
        <v>1.6046199999999999</v>
      </c>
      <c r="H511" s="1" t="s">
        <v>290</v>
      </c>
      <c r="I511" s="1" t="s">
        <v>291</v>
      </c>
      <c r="J511" s="1" t="s">
        <v>1320</v>
      </c>
      <c r="K511" s="1" t="s">
        <v>290</v>
      </c>
      <c r="L511" s="1" t="s">
        <v>284</v>
      </c>
      <c r="M511" s="1" t="s">
        <v>284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 t="s">
        <v>280</v>
      </c>
      <c r="B512" s="1" t="s">
        <v>281</v>
      </c>
      <c r="C512" s="1" t="s">
        <v>1321</v>
      </c>
      <c r="D512" s="1">
        <v>832</v>
      </c>
      <c r="E512" s="1">
        <v>1</v>
      </c>
      <c r="F512" s="1" t="s">
        <v>289</v>
      </c>
      <c r="G512" s="1">
        <v>1.2900100000000001</v>
      </c>
      <c r="H512" s="1" t="s">
        <v>290</v>
      </c>
      <c r="I512" s="1" t="s">
        <v>291</v>
      </c>
      <c r="J512" s="1" t="s">
        <v>1322</v>
      </c>
      <c r="K512" s="1" t="s">
        <v>290</v>
      </c>
      <c r="L512" s="1" t="s">
        <v>284</v>
      </c>
      <c r="M512" s="1" t="s">
        <v>284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 t="s">
        <v>280</v>
      </c>
      <c r="B513" s="1" t="s">
        <v>281</v>
      </c>
      <c r="C513" s="1" t="s">
        <v>1323</v>
      </c>
      <c r="D513" s="1">
        <v>833</v>
      </c>
      <c r="E513" s="1">
        <v>1</v>
      </c>
      <c r="F513" s="1" t="s">
        <v>289</v>
      </c>
      <c r="G513" s="1">
        <v>1.23369</v>
      </c>
      <c r="H513" s="1" t="s">
        <v>290</v>
      </c>
      <c r="I513" s="1" t="s">
        <v>291</v>
      </c>
      <c r="J513" s="1" t="s">
        <v>1324</v>
      </c>
      <c r="K513" s="1" t="s">
        <v>290</v>
      </c>
      <c r="L513" s="1" t="s">
        <v>284</v>
      </c>
      <c r="M513" s="1" t="s">
        <v>284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 t="s">
        <v>280</v>
      </c>
      <c r="B514" s="1" t="s">
        <v>281</v>
      </c>
      <c r="C514" s="1" t="s">
        <v>1325</v>
      </c>
      <c r="D514" s="1">
        <v>834</v>
      </c>
      <c r="E514" s="1">
        <v>1</v>
      </c>
      <c r="F514" s="1" t="s">
        <v>289</v>
      </c>
      <c r="G514" s="1">
        <v>1.37175</v>
      </c>
      <c r="H514" s="1" t="s">
        <v>290</v>
      </c>
      <c r="I514" s="1" t="s">
        <v>291</v>
      </c>
      <c r="J514" s="1" t="s">
        <v>1326</v>
      </c>
      <c r="K514" s="1" t="s">
        <v>290</v>
      </c>
      <c r="L514" s="1" t="s">
        <v>284</v>
      </c>
      <c r="M514" s="1" t="s">
        <v>284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 t="s">
        <v>280</v>
      </c>
      <c r="B515" s="1" t="s">
        <v>281</v>
      </c>
      <c r="C515" s="1" t="s">
        <v>1327</v>
      </c>
      <c r="D515" s="1">
        <v>835</v>
      </c>
      <c r="E515" s="1">
        <v>1</v>
      </c>
      <c r="F515" s="1" t="s">
        <v>289</v>
      </c>
      <c r="G515" s="1">
        <v>1.36955</v>
      </c>
      <c r="H515" s="1" t="s">
        <v>290</v>
      </c>
      <c r="I515" s="1" t="s">
        <v>291</v>
      </c>
      <c r="J515" s="1" t="s">
        <v>1328</v>
      </c>
      <c r="K515" s="1" t="s">
        <v>290</v>
      </c>
      <c r="L515" s="1" t="s">
        <v>284</v>
      </c>
      <c r="M515" s="1" t="s">
        <v>284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 t="s">
        <v>280</v>
      </c>
      <c r="B516" s="1" t="s">
        <v>281</v>
      </c>
      <c r="C516" s="1" t="s">
        <v>1329</v>
      </c>
      <c r="D516" s="1">
        <v>836</v>
      </c>
      <c r="E516" s="1">
        <v>1</v>
      </c>
      <c r="F516" s="1" t="s">
        <v>289</v>
      </c>
      <c r="G516" s="1">
        <v>1.2312099999999999</v>
      </c>
      <c r="H516" s="1" t="s">
        <v>290</v>
      </c>
      <c r="I516" s="1" t="s">
        <v>291</v>
      </c>
      <c r="J516" s="1" t="s">
        <v>1330</v>
      </c>
      <c r="K516" s="1" t="s">
        <v>290</v>
      </c>
      <c r="L516" s="1" t="s">
        <v>284</v>
      </c>
      <c r="M516" s="1" t="s">
        <v>284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 t="s">
        <v>280</v>
      </c>
      <c r="B517" s="1" t="s">
        <v>281</v>
      </c>
      <c r="C517" s="1" t="s">
        <v>1331</v>
      </c>
      <c r="D517" s="1">
        <v>837</v>
      </c>
      <c r="E517" s="1">
        <v>1</v>
      </c>
      <c r="F517" s="1" t="s">
        <v>289</v>
      </c>
      <c r="G517" s="1">
        <v>1.3426800000000001</v>
      </c>
      <c r="H517" s="1" t="s">
        <v>290</v>
      </c>
      <c r="I517" s="1" t="s">
        <v>291</v>
      </c>
      <c r="J517" s="1" t="s">
        <v>1332</v>
      </c>
      <c r="K517" s="1" t="s">
        <v>290</v>
      </c>
      <c r="L517" s="1" t="s">
        <v>284</v>
      </c>
      <c r="M517" s="1" t="s">
        <v>284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 t="s">
        <v>280</v>
      </c>
      <c r="B518" s="1" t="s">
        <v>281</v>
      </c>
      <c r="C518" s="1" t="s">
        <v>1333</v>
      </c>
      <c r="D518" s="1">
        <v>838</v>
      </c>
      <c r="E518" s="1">
        <v>1</v>
      </c>
      <c r="F518" s="1" t="s">
        <v>289</v>
      </c>
      <c r="G518" s="1">
        <v>1.4907300000000001</v>
      </c>
      <c r="H518" s="1" t="s">
        <v>290</v>
      </c>
      <c r="I518" s="1" t="s">
        <v>291</v>
      </c>
      <c r="J518" s="1" t="s">
        <v>1334</v>
      </c>
      <c r="K518" s="1" t="s">
        <v>290</v>
      </c>
      <c r="L518" s="1" t="s">
        <v>284</v>
      </c>
      <c r="M518" s="1" t="s">
        <v>284</v>
      </c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 t="s">
        <v>280</v>
      </c>
      <c r="B519" s="1" t="s">
        <v>281</v>
      </c>
      <c r="C519" s="1" t="s">
        <v>1335</v>
      </c>
      <c r="D519" s="1">
        <v>839</v>
      </c>
      <c r="E519" s="1">
        <v>1</v>
      </c>
      <c r="F519" s="1" t="s">
        <v>289</v>
      </c>
      <c r="G519" s="1">
        <v>1.4561900000000001</v>
      </c>
      <c r="H519" s="1" t="s">
        <v>290</v>
      </c>
      <c r="I519" s="1" t="s">
        <v>291</v>
      </c>
      <c r="J519" s="1" t="s">
        <v>1336</v>
      </c>
      <c r="K519" s="1" t="s">
        <v>290</v>
      </c>
      <c r="L519" s="1" t="s">
        <v>284</v>
      </c>
      <c r="M519" s="1" t="s">
        <v>284</v>
      </c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 t="s">
        <v>280</v>
      </c>
      <c r="B520" s="1" t="s">
        <v>281</v>
      </c>
      <c r="C520" s="1" t="s">
        <v>1337</v>
      </c>
      <c r="D520" s="1">
        <v>800</v>
      </c>
      <c r="E520" s="1">
        <v>1</v>
      </c>
      <c r="F520" s="1" t="s">
        <v>289</v>
      </c>
      <c r="G520" s="1">
        <v>1.4610300000000001</v>
      </c>
      <c r="H520" s="1" t="s">
        <v>290</v>
      </c>
      <c r="I520" s="1" t="s">
        <v>291</v>
      </c>
      <c r="J520" s="1" t="s">
        <v>1338</v>
      </c>
      <c r="K520" s="1" t="s">
        <v>290</v>
      </c>
      <c r="L520" s="1" t="s">
        <v>284</v>
      </c>
      <c r="M520" s="1" t="s">
        <v>284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 t="s">
        <v>280</v>
      </c>
      <c r="B521" s="1" t="s">
        <v>281</v>
      </c>
      <c r="C521" s="1" t="s">
        <v>1339</v>
      </c>
      <c r="D521" s="1">
        <v>801</v>
      </c>
      <c r="E521" s="1">
        <v>1</v>
      </c>
      <c r="F521" s="1" t="s">
        <v>289</v>
      </c>
      <c r="G521" s="1">
        <v>1.39219</v>
      </c>
      <c r="H521" s="1" t="s">
        <v>290</v>
      </c>
      <c r="I521" s="1" t="s">
        <v>291</v>
      </c>
      <c r="J521" s="1" t="s">
        <v>1340</v>
      </c>
      <c r="K521" s="1" t="s">
        <v>290</v>
      </c>
      <c r="L521" s="1" t="s">
        <v>284</v>
      </c>
      <c r="M521" s="1" t="s">
        <v>284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 t="s">
        <v>280</v>
      </c>
      <c r="B522" s="1" t="s">
        <v>281</v>
      </c>
      <c r="C522" s="1" t="s">
        <v>1341</v>
      </c>
      <c r="D522" s="1">
        <v>802</v>
      </c>
      <c r="E522" s="1">
        <v>1</v>
      </c>
      <c r="F522" s="1" t="s">
        <v>289</v>
      </c>
      <c r="G522" s="1">
        <v>1.2315</v>
      </c>
      <c r="H522" s="1" t="s">
        <v>290</v>
      </c>
      <c r="I522" s="1" t="s">
        <v>291</v>
      </c>
      <c r="J522" s="1" t="s">
        <v>1342</v>
      </c>
      <c r="K522" s="1" t="s">
        <v>290</v>
      </c>
      <c r="L522" s="1" t="s">
        <v>284</v>
      </c>
      <c r="M522" s="1" t="s">
        <v>284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 t="s">
        <v>280</v>
      </c>
      <c r="B523" s="1" t="s">
        <v>281</v>
      </c>
      <c r="C523" s="1" t="s">
        <v>1343</v>
      </c>
      <c r="D523" s="1">
        <v>803</v>
      </c>
      <c r="E523" s="1">
        <v>1</v>
      </c>
      <c r="F523" s="1" t="s">
        <v>289</v>
      </c>
      <c r="G523" s="1">
        <v>1.2668200000000001</v>
      </c>
      <c r="H523" s="1" t="s">
        <v>290</v>
      </c>
      <c r="I523" s="1" t="s">
        <v>291</v>
      </c>
      <c r="J523" s="1" t="s">
        <v>1344</v>
      </c>
      <c r="K523" s="1" t="s">
        <v>290</v>
      </c>
      <c r="L523" s="1" t="s">
        <v>284</v>
      </c>
      <c r="M523" s="1" t="s">
        <v>284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 t="s">
        <v>280</v>
      </c>
      <c r="B524" s="1" t="s">
        <v>281</v>
      </c>
      <c r="C524" s="1" t="s">
        <v>1345</v>
      </c>
      <c r="D524" s="1">
        <v>804</v>
      </c>
      <c r="E524" s="1">
        <v>1</v>
      </c>
      <c r="F524" s="1" t="s">
        <v>289</v>
      </c>
      <c r="G524" s="1">
        <v>1.5441800000000001</v>
      </c>
      <c r="H524" s="1" t="s">
        <v>290</v>
      </c>
      <c r="I524" s="1" t="s">
        <v>291</v>
      </c>
      <c r="J524" s="1" t="s">
        <v>1346</v>
      </c>
      <c r="K524" s="1" t="s">
        <v>290</v>
      </c>
      <c r="L524" s="1" t="s">
        <v>284</v>
      </c>
      <c r="M524" s="1" t="s">
        <v>284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 t="s">
        <v>280</v>
      </c>
      <c r="B525" s="1" t="s">
        <v>281</v>
      </c>
      <c r="C525" s="1" t="s">
        <v>1347</v>
      </c>
      <c r="D525" s="1">
        <v>805</v>
      </c>
      <c r="E525" s="1">
        <v>1</v>
      </c>
      <c r="F525" s="1" t="s">
        <v>289</v>
      </c>
      <c r="G525" s="1">
        <v>1.3258000000000001</v>
      </c>
      <c r="H525" s="1" t="s">
        <v>290</v>
      </c>
      <c r="I525" s="1" t="s">
        <v>291</v>
      </c>
      <c r="J525" s="1" t="s">
        <v>1348</v>
      </c>
      <c r="K525" s="1" t="s">
        <v>290</v>
      </c>
      <c r="L525" s="1" t="s">
        <v>284</v>
      </c>
      <c r="M525" s="1" t="s">
        <v>284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 t="s">
        <v>280</v>
      </c>
      <c r="B526" s="1" t="s">
        <v>281</v>
      </c>
      <c r="C526" s="1" t="s">
        <v>1349</v>
      </c>
      <c r="D526" s="1">
        <v>806</v>
      </c>
      <c r="E526" s="1">
        <v>1</v>
      </c>
      <c r="F526" s="1" t="s">
        <v>289</v>
      </c>
      <c r="G526" s="1">
        <v>1.4242900000000001</v>
      </c>
      <c r="H526" s="1" t="s">
        <v>290</v>
      </c>
      <c r="I526" s="1" t="s">
        <v>291</v>
      </c>
      <c r="J526" s="1" t="s">
        <v>1350</v>
      </c>
      <c r="K526" s="1" t="s">
        <v>290</v>
      </c>
      <c r="L526" s="1" t="s">
        <v>284</v>
      </c>
      <c r="M526" s="1" t="s">
        <v>284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 t="s">
        <v>280</v>
      </c>
      <c r="B527" s="1" t="s">
        <v>281</v>
      </c>
      <c r="C527" s="1" t="s">
        <v>1351</v>
      </c>
      <c r="D527" s="1" t="s">
        <v>302</v>
      </c>
      <c r="E527" s="1"/>
      <c r="F527" s="1" t="s">
        <v>284</v>
      </c>
      <c r="G527" s="1"/>
      <c r="H527" s="1"/>
      <c r="I527" s="1" t="s">
        <v>284</v>
      </c>
      <c r="J527" s="1"/>
      <c r="K527" s="1"/>
      <c r="L527" s="1" t="s">
        <v>284</v>
      </c>
      <c r="M527" s="1" t="s">
        <v>284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 t="s">
        <v>280</v>
      </c>
      <c r="B528" s="1" t="s">
        <v>281</v>
      </c>
      <c r="C528" s="1" t="s">
        <v>1352</v>
      </c>
      <c r="D528" s="1">
        <v>807</v>
      </c>
      <c r="E528" s="1">
        <v>1</v>
      </c>
      <c r="F528" s="1" t="s">
        <v>289</v>
      </c>
      <c r="G528" s="1">
        <v>1.6554500000000001</v>
      </c>
      <c r="H528" s="1" t="s">
        <v>290</v>
      </c>
      <c r="I528" s="1" t="s">
        <v>291</v>
      </c>
      <c r="J528" s="1" t="s">
        <v>1353</v>
      </c>
      <c r="K528" s="1" t="s">
        <v>290</v>
      </c>
      <c r="L528" s="1" t="s">
        <v>284</v>
      </c>
      <c r="M528" s="1" t="s">
        <v>284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 t="s">
        <v>280</v>
      </c>
      <c r="B529" s="1" t="s">
        <v>281</v>
      </c>
      <c r="C529" s="1" t="s">
        <v>1354</v>
      </c>
      <c r="D529" s="1">
        <v>808</v>
      </c>
      <c r="E529" s="1">
        <v>1</v>
      </c>
      <c r="F529" s="1" t="s">
        <v>289</v>
      </c>
      <c r="G529" s="1">
        <v>0.42874000000000001</v>
      </c>
      <c r="H529" s="1" t="s">
        <v>290</v>
      </c>
      <c r="I529" s="1" t="s">
        <v>291</v>
      </c>
      <c r="J529" s="1" t="s">
        <v>1355</v>
      </c>
      <c r="K529" s="1" t="s">
        <v>290</v>
      </c>
      <c r="L529" s="1" t="s">
        <v>284</v>
      </c>
      <c r="M529" s="1" t="s">
        <v>284</v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 t="s">
        <v>280</v>
      </c>
      <c r="B530" s="1" t="s">
        <v>281</v>
      </c>
      <c r="C530" s="1" t="s">
        <v>1356</v>
      </c>
      <c r="D530" s="1">
        <v>809</v>
      </c>
      <c r="E530" s="1">
        <v>1</v>
      </c>
      <c r="F530" s="1" t="s">
        <v>289</v>
      </c>
      <c r="G530" s="1">
        <v>0.78486999999999996</v>
      </c>
      <c r="H530" s="1" t="s">
        <v>290</v>
      </c>
      <c r="I530" s="1" t="s">
        <v>291</v>
      </c>
      <c r="J530" s="1" t="s">
        <v>1357</v>
      </c>
      <c r="K530" s="1" t="s">
        <v>290</v>
      </c>
      <c r="L530" s="1" t="s">
        <v>284</v>
      </c>
      <c r="M530" s="1" t="s">
        <v>284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 t="s">
        <v>280</v>
      </c>
      <c r="B531" s="1" t="s">
        <v>281</v>
      </c>
      <c r="C531" s="1" t="s">
        <v>1358</v>
      </c>
      <c r="D531" s="1">
        <v>810</v>
      </c>
      <c r="E531" s="1">
        <v>1</v>
      </c>
      <c r="F531" s="1" t="s">
        <v>289</v>
      </c>
      <c r="G531" s="1">
        <v>1.2682500000000001</v>
      </c>
      <c r="H531" s="1" t="s">
        <v>290</v>
      </c>
      <c r="I531" s="1" t="s">
        <v>291</v>
      </c>
      <c r="J531" s="1" t="s">
        <v>1359</v>
      </c>
      <c r="K531" s="1" t="s">
        <v>290</v>
      </c>
      <c r="L531" s="1" t="s">
        <v>284</v>
      </c>
      <c r="M531" s="1" t="s">
        <v>284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 t="s">
        <v>280</v>
      </c>
      <c r="B532" s="1" t="s">
        <v>281</v>
      </c>
      <c r="C532" s="1" t="s">
        <v>1360</v>
      </c>
      <c r="D532" s="1" t="s">
        <v>302</v>
      </c>
      <c r="E532" s="1"/>
      <c r="F532" s="1" t="s">
        <v>284</v>
      </c>
      <c r="G532" s="1"/>
      <c r="H532" s="1"/>
      <c r="I532" s="1" t="s">
        <v>284</v>
      </c>
      <c r="J532" s="1"/>
      <c r="K532" s="1"/>
      <c r="L532" s="1" t="s">
        <v>284</v>
      </c>
      <c r="M532" s="1" t="s">
        <v>284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 t="s">
        <v>280</v>
      </c>
      <c r="B533" s="1" t="s">
        <v>281</v>
      </c>
      <c r="C533" s="1" t="s">
        <v>1361</v>
      </c>
      <c r="D533" s="1">
        <v>811</v>
      </c>
      <c r="E533" s="1">
        <v>1</v>
      </c>
      <c r="F533" s="1" t="s">
        <v>289</v>
      </c>
      <c r="G533" s="1">
        <v>1.9189700000000001</v>
      </c>
      <c r="H533" s="1" t="s">
        <v>290</v>
      </c>
      <c r="I533" s="1" t="s">
        <v>291</v>
      </c>
      <c r="J533" s="1" t="s">
        <v>1362</v>
      </c>
      <c r="K533" s="1" t="s">
        <v>290</v>
      </c>
      <c r="L533" s="1" t="s">
        <v>284</v>
      </c>
      <c r="M533" s="1" t="s">
        <v>284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 t="s">
        <v>280</v>
      </c>
      <c r="B534" s="1" t="s">
        <v>281</v>
      </c>
      <c r="C534" s="1" t="s">
        <v>1363</v>
      </c>
      <c r="D534" s="1" t="s">
        <v>302</v>
      </c>
      <c r="E534" s="1"/>
      <c r="F534" s="1" t="s">
        <v>284</v>
      </c>
      <c r="G534" s="1"/>
      <c r="H534" s="1"/>
      <c r="I534" s="1" t="s">
        <v>284</v>
      </c>
      <c r="J534" s="1"/>
      <c r="K534" s="1"/>
      <c r="L534" s="1" t="s">
        <v>284</v>
      </c>
      <c r="M534" s="1" t="s">
        <v>284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 t="s">
        <v>280</v>
      </c>
      <c r="B535" s="1" t="s">
        <v>281</v>
      </c>
      <c r="C535" s="1" t="s">
        <v>1364</v>
      </c>
      <c r="D535" s="1">
        <v>812</v>
      </c>
      <c r="E535" s="1">
        <v>1</v>
      </c>
      <c r="F535" s="1" t="s">
        <v>289</v>
      </c>
      <c r="G535" s="1">
        <v>1.1613100000000001</v>
      </c>
      <c r="H535" s="1" t="s">
        <v>290</v>
      </c>
      <c r="I535" s="1" t="s">
        <v>291</v>
      </c>
      <c r="J535" s="1" t="s">
        <v>1365</v>
      </c>
      <c r="K535" s="1" t="s">
        <v>290</v>
      </c>
      <c r="L535" s="1" t="s">
        <v>284</v>
      </c>
      <c r="M535" s="1" t="s">
        <v>284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 t="s">
        <v>280</v>
      </c>
      <c r="B536" s="1" t="s">
        <v>281</v>
      </c>
      <c r="C536" s="1" t="s">
        <v>1366</v>
      </c>
      <c r="D536" s="1" t="s">
        <v>302</v>
      </c>
      <c r="E536" s="1"/>
      <c r="F536" s="1" t="s">
        <v>284</v>
      </c>
      <c r="G536" s="1"/>
      <c r="H536" s="1"/>
      <c r="I536" s="1" t="s">
        <v>284</v>
      </c>
      <c r="J536" s="1"/>
      <c r="K536" s="1"/>
      <c r="L536" s="1" t="s">
        <v>284</v>
      </c>
      <c r="M536" s="1" t="s">
        <v>284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 t="s">
        <v>280</v>
      </c>
      <c r="B537" s="1" t="s">
        <v>281</v>
      </c>
      <c r="C537" s="1" t="s">
        <v>1367</v>
      </c>
      <c r="D537" s="1">
        <v>813</v>
      </c>
      <c r="E537" s="1">
        <v>1</v>
      </c>
      <c r="F537" s="1" t="s">
        <v>289</v>
      </c>
      <c r="G537" s="1">
        <v>1.9144099999999999</v>
      </c>
      <c r="H537" s="1" t="s">
        <v>290</v>
      </c>
      <c r="I537" s="1" t="s">
        <v>291</v>
      </c>
      <c r="J537" s="1" t="s">
        <v>1368</v>
      </c>
      <c r="K537" s="1" t="s">
        <v>290</v>
      </c>
      <c r="L537" s="1" t="s">
        <v>284</v>
      </c>
      <c r="M537" s="1" t="s">
        <v>284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 t="s">
        <v>280</v>
      </c>
      <c r="B538" s="1" t="s">
        <v>281</v>
      </c>
      <c r="C538" s="1" t="s">
        <v>1369</v>
      </c>
      <c r="D538" s="1" t="s">
        <v>302</v>
      </c>
      <c r="E538" s="1"/>
      <c r="F538" s="1" t="s">
        <v>284</v>
      </c>
      <c r="G538" s="1"/>
      <c r="H538" s="1"/>
      <c r="I538" s="1" t="s">
        <v>284</v>
      </c>
      <c r="J538" s="1"/>
      <c r="K538" s="1"/>
      <c r="L538" s="1" t="s">
        <v>284</v>
      </c>
      <c r="M538" s="1" t="s">
        <v>284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 t="s">
        <v>280</v>
      </c>
      <c r="B539" s="1" t="s">
        <v>281</v>
      </c>
      <c r="C539" s="1" t="s">
        <v>1370</v>
      </c>
      <c r="D539" s="1">
        <v>814</v>
      </c>
      <c r="E539" s="1">
        <v>1</v>
      </c>
      <c r="F539" s="1" t="s">
        <v>289</v>
      </c>
      <c r="G539" s="1">
        <v>5.1400000000000001E-2</v>
      </c>
      <c r="H539" s="1" t="s">
        <v>290</v>
      </c>
      <c r="I539" s="1" t="s">
        <v>291</v>
      </c>
      <c r="J539" s="1" t="s">
        <v>1371</v>
      </c>
      <c r="K539" s="1" t="s">
        <v>290</v>
      </c>
      <c r="L539" s="1" t="s">
        <v>284</v>
      </c>
      <c r="M539" s="1" t="s">
        <v>284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 t="s">
        <v>280</v>
      </c>
      <c r="B540" s="1" t="s">
        <v>281</v>
      </c>
      <c r="C540" s="1" t="s">
        <v>1372</v>
      </c>
      <c r="D540" s="1">
        <v>815</v>
      </c>
      <c r="E540" s="1">
        <v>1</v>
      </c>
      <c r="F540" s="1" t="s">
        <v>289</v>
      </c>
      <c r="G540" s="1">
        <v>0.65195000000000003</v>
      </c>
      <c r="H540" s="1" t="s">
        <v>290</v>
      </c>
      <c r="I540" s="1" t="s">
        <v>291</v>
      </c>
      <c r="J540" s="1" t="s">
        <v>1373</v>
      </c>
      <c r="K540" s="1" t="s">
        <v>290</v>
      </c>
      <c r="L540" s="1" t="s">
        <v>284</v>
      </c>
      <c r="M540" s="1" t="s">
        <v>284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 t="s">
        <v>280</v>
      </c>
      <c r="B541" s="1" t="s">
        <v>281</v>
      </c>
      <c r="C541" s="1" t="s">
        <v>1374</v>
      </c>
      <c r="D541" s="1">
        <v>816</v>
      </c>
      <c r="E541" s="1">
        <v>1</v>
      </c>
      <c r="F541" s="1" t="s">
        <v>289</v>
      </c>
      <c r="G541" s="1">
        <v>1.3511299999999999</v>
      </c>
      <c r="H541" s="1" t="s">
        <v>290</v>
      </c>
      <c r="I541" s="1" t="s">
        <v>291</v>
      </c>
      <c r="J541" s="1" t="s">
        <v>1375</v>
      </c>
      <c r="K541" s="1" t="s">
        <v>290</v>
      </c>
      <c r="L541" s="1" t="s">
        <v>284</v>
      </c>
      <c r="M541" s="1" t="s">
        <v>284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 t="s">
        <v>280</v>
      </c>
      <c r="B542" s="1" t="s">
        <v>281</v>
      </c>
      <c r="C542" s="1" t="s">
        <v>1376</v>
      </c>
      <c r="D542" s="1" t="s">
        <v>302</v>
      </c>
      <c r="E542" s="1"/>
      <c r="F542" s="1" t="s">
        <v>284</v>
      </c>
      <c r="G542" s="1"/>
      <c r="H542" s="1"/>
      <c r="I542" s="1" t="s">
        <v>284</v>
      </c>
      <c r="J542" s="1"/>
      <c r="K542" s="1"/>
      <c r="L542" s="1" t="s">
        <v>284</v>
      </c>
      <c r="M542" s="1" t="s">
        <v>284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 t="s">
        <v>280</v>
      </c>
      <c r="B543" s="1" t="s">
        <v>281</v>
      </c>
      <c r="C543" s="1" t="s">
        <v>1377</v>
      </c>
      <c r="D543" s="1">
        <v>817</v>
      </c>
      <c r="E543" s="1">
        <v>1</v>
      </c>
      <c r="F543" s="1" t="s">
        <v>289</v>
      </c>
      <c r="G543" s="1">
        <v>1.8682399999999999</v>
      </c>
      <c r="H543" s="1" t="s">
        <v>290</v>
      </c>
      <c r="I543" s="1" t="s">
        <v>291</v>
      </c>
      <c r="J543" s="1" t="s">
        <v>1378</v>
      </c>
      <c r="K543" s="1" t="s">
        <v>290</v>
      </c>
      <c r="L543" s="1" t="s">
        <v>284</v>
      </c>
      <c r="M543" s="1" t="s">
        <v>284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 t="s">
        <v>280</v>
      </c>
      <c r="B544" s="1" t="s">
        <v>281</v>
      </c>
      <c r="C544" s="1" t="s">
        <v>1379</v>
      </c>
      <c r="D544" s="1">
        <v>818</v>
      </c>
      <c r="E544" s="1">
        <v>1</v>
      </c>
      <c r="F544" s="1" t="s">
        <v>289</v>
      </c>
      <c r="G544" s="1">
        <v>0.45698</v>
      </c>
      <c r="H544" s="1" t="s">
        <v>290</v>
      </c>
      <c r="I544" s="1" t="s">
        <v>291</v>
      </c>
      <c r="J544" s="1" t="s">
        <v>1380</v>
      </c>
      <c r="K544" s="1" t="s">
        <v>290</v>
      </c>
      <c r="L544" s="1" t="s">
        <v>284</v>
      </c>
      <c r="M544" s="1" t="s">
        <v>284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 t="s">
        <v>280</v>
      </c>
      <c r="B545" s="1" t="s">
        <v>281</v>
      </c>
      <c r="C545" s="1" t="s">
        <v>1381</v>
      </c>
      <c r="D545" s="1">
        <v>819</v>
      </c>
      <c r="E545" s="1">
        <v>1</v>
      </c>
      <c r="F545" s="1" t="s">
        <v>289</v>
      </c>
      <c r="G545" s="1">
        <v>0.60560999999999998</v>
      </c>
      <c r="H545" s="1" t="s">
        <v>290</v>
      </c>
      <c r="I545" s="1" t="s">
        <v>291</v>
      </c>
      <c r="J545" s="1" t="s">
        <v>1382</v>
      </c>
      <c r="K545" s="1" t="s">
        <v>290</v>
      </c>
      <c r="L545" s="1" t="s">
        <v>284</v>
      </c>
      <c r="M545" s="1" t="s">
        <v>284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 t="s">
        <v>280</v>
      </c>
      <c r="B546" s="1" t="s">
        <v>281</v>
      </c>
      <c r="C546" s="1" t="s">
        <v>1383</v>
      </c>
      <c r="D546" s="1">
        <v>820</v>
      </c>
      <c r="E546" s="1">
        <v>1</v>
      </c>
      <c r="F546" s="1" t="s">
        <v>289</v>
      </c>
      <c r="G546" s="1">
        <v>1.35242</v>
      </c>
      <c r="H546" s="1" t="s">
        <v>290</v>
      </c>
      <c r="I546" s="1" t="s">
        <v>291</v>
      </c>
      <c r="J546" s="1" t="s">
        <v>1384</v>
      </c>
      <c r="K546" s="1" t="s">
        <v>290</v>
      </c>
      <c r="L546" s="1" t="s">
        <v>284</v>
      </c>
      <c r="M546" s="1" t="s">
        <v>284</v>
      </c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 t="s">
        <v>280</v>
      </c>
      <c r="B547" s="1" t="s">
        <v>281</v>
      </c>
      <c r="C547" s="1" t="s">
        <v>1385</v>
      </c>
      <c r="D547" s="1">
        <v>821</v>
      </c>
      <c r="E547" s="1">
        <v>1</v>
      </c>
      <c r="F547" s="1" t="s">
        <v>289</v>
      </c>
      <c r="G547" s="1">
        <v>1.78813</v>
      </c>
      <c r="H547" s="1" t="s">
        <v>290</v>
      </c>
      <c r="I547" s="1" t="s">
        <v>291</v>
      </c>
      <c r="J547" s="1" t="s">
        <v>1386</v>
      </c>
      <c r="K547" s="1" t="s">
        <v>290</v>
      </c>
      <c r="L547" s="1" t="s">
        <v>284</v>
      </c>
      <c r="M547" s="1" t="s">
        <v>284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 t="s">
        <v>280</v>
      </c>
      <c r="B548" s="1" t="s">
        <v>281</v>
      </c>
      <c r="C548" s="1" t="s">
        <v>1387</v>
      </c>
      <c r="D548" s="1">
        <v>822</v>
      </c>
      <c r="E548" s="1">
        <v>1</v>
      </c>
      <c r="F548" s="1" t="s">
        <v>289</v>
      </c>
      <c r="G548" s="1">
        <v>0.26566000000000001</v>
      </c>
      <c r="H548" s="1" t="s">
        <v>290</v>
      </c>
      <c r="I548" s="1" t="s">
        <v>291</v>
      </c>
      <c r="J548" s="1" t="s">
        <v>1388</v>
      </c>
      <c r="K548" s="1" t="s">
        <v>290</v>
      </c>
      <c r="L548" s="1" t="s">
        <v>284</v>
      </c>
      <c r="M548" s="1" t="s">
        <v>284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 t="s">
        <v>280</v>
      </c>
      <c r="B549" s="1" t="s">
        <v>281</v>
      </c>
      <c r="C549" s="1" t="s">
        <v>1389</v>
      </c>
      <c r="D549" s="1">
        <v>823</v>
      </c>
      <c r="E549" s="1">
        <v>1</v>
      </c>
      <c r="F549" s="1" t="s">
        <v>289</v>
      </c>
      <c r="G549" s="1">
        <v>0.56242999999999999</v>
      </c>
      <c r="H549" s="1" t="s">
        <v>290</v>
      </c>
      <c r="I549" s="1" t="s">
        <v>291</v>
      </c>
      <c r="J549" s="1" t="s">
        <v>1390</v>
      </c>
      <c r="K549" s="1" t="s">
        <v>290</v>
      </c>
      <c r="L549" s="1" t="s">
        <v>284</v>
      </c>
      <c r="M549" s="1" t="s">
        <v>284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 t="s">
        <v>280</v>
      </c>
      <c r="B550" s="1" t="s">
        <v>281</v>
      </c>
      <c r="C550" s="1" t="s">
        <v>1391</v>
      </c>
      <c r="D550" s="1">
        <v>824</v>
      </c>
      <c r="E550" s="1">
        <v>1</v>
      </c>
      <c r="F550" s="1" t="s">
        <v>289</v>
      </c>
      <c r="G550" s="1">
        <v>1.2578199999999999</v>
      </c>
      <c r="H550" s="1" t="s">
        <v>290</v>
      </c>
      <c r="I550" s="1" t="s">
        <v>291</v>
      </c>
      <c r="J550" s="1" t="s">
        <v>1392</v>
      </c>
      <c r="K550" s="1" t="s">
        <v>290</v>
      </c>
      <c r="L550" s="1" t="s">
        <v>284</v>
      </c>
      <c r="M550" s="1" t="s">
        <v>284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 t="s">
        <v>280</v>
      </c>
      <c r="B551" s="1" t="s">
        <v>281</v>
      </c>
      <c r="C551" s="1" t="s">
        <v>1393</v>
      </c>
      <c r="D551" s="1" t="s">
        <v>302</v>
      </c>
      <c r="E551" s="1"/>
      <c r="F551" s="1" t="s">
        <v>284</v>
      </c>
      <c r="G551" s="1"/>
      <c r="H551" s="1"/>
      <c r="I551" s="1" t="s">
        <v>284</v>
      </c>
      <c r="J551" s="1"/>
      <c r="K551" s="1"/>
      <c r="L551" s="1" t="s">
        <v>284</v>
      </c>
      <c r="M551" s="1" t="s">
        <v>284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 t="s">
        <v>280</v>
      </c>
      <c r="B552" s="1" t="s">
        <v>281</v>
      </c>
      <c r="C552" s="1" t="s">
        <v>1394</v>
      </c>
      <c r="D552" s="1">
        <v>825</v>
      </c>
      <c r="E552" s="1">
        <v>1</v>
      </c>
      <c r="F552" s="1" t="s">
        <v>289</v>
      </c>
      <c r="G552" s="1">
        <v>1.83283</v>
      </c>
      <c r="H552" s="1" t="s">
        <v>290</v>
      </c>
      <c r="I552" s="1" t="s">
        <v>291</v>
      </c>
      <c r="J552" s="1" t="s">
        <v>1395</v>
      </c>
      <c r="K552" s="1" t="s">
        <v>290</v>
      </c>
      <c r="L552" s="1" t="s">
        <v>284</v>
      </c>
      <c r="M552" s="1" t="s">
        <v>284</v>
      </c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 t="s">
        <v>280</v>
      </c>
      <c r="B553" s="1" t="s">
        <v>281</v>
      </c>
      <c r="C553" s="1" t="s">
        <v>1396</v>
      </c>
      <c r="D553" s="1">
        <v>826</v>
      </c>
      <c r="E553" s="1">
        <v>1</v>
      </c>
      <c r="F553" s="1" t="s">
        <v>289</v>
      </c>
      <c r="G553" s="1">
        <v>0.37517</v>
      </c>
      <c r="H553" s="1" t="s">
        <v>290</v>
      </c>
      <c r="I553" s="1" t="s">
        <v>291</v>
      </c>
      <c r="J553" s="1" t="s">
        <v>1397</v>
      </c>
      <c r="K553" s="1" t="s">
        <v>290</v>
      </c>
      <c r="L553" s="1" t="s">
        <v>284</v>
      </c>
      <c r="M553" s="1" t="s">
        <v>284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 t="s">
        <v>280</v>
      </c>
      <c r="B554" s="1" t="s">
        <v>281</v>
      </c>
      <c r="C554" s="1" t="s">
        <v>1398</v>
      </c>
      <c r="D554" s="1">
        <v>827</v>
      </c>
      <c r="E554" s="1">
        <v>1</v>
      </c>
      <c r="F554" s="1" t="s">
        <v>289</v>
      </c>
      <c r="G554" s="1">
        <v>0.48975000000000002</v>
      </c>
      <c r="H554" s="1" t="s">
        <v>290</v>
      </c>
      <c r="I554" s="1" t="s">
        <v>291</v>
      </c>
      <c r="J554" s="1" t="s">
        <v>1399</v>
      </c>
      <c r="K554" s="1" t="s">
        <v>290</v>
      </c>
      <c r="L554" s="1" t="s">
        <v>284</v>
      </c>
      <c r="M554" s="1" t="s">
        <v>284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 t="s">
        <v>280</v>
      </c>
      <c r="B555" s="1" t="s">
        <v>281</v>
      </c>
      <c r="C555" s="1" t="s">
        <v>1400</v>
      </c>
      <c r="D555" s="1" t="s">
        <v>302</v>
      </c>
      <c r="E555" s="1"/>
      <c r="F555" s="1" t="s">
        <v>284</v>
      </c>
      <c r="G555" s="1"/>
      <c r="H555" s="1"/>
      <c r="I555" s="1" t="s">
        <v>284</v>
      </c>
      <c r="J555" s="1"/>
      <c r="K555" s="1"/>
      <c r="L555" s="1" t="s">
        <v>284</v>
      </c>
      <c r="M555" s="1" t="s">
        <v>284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 t="s">
        <v>280</v>
      </c>
      <c r="B556" s="1" t="s">
        <v>281</v>
      </c>
      <c r="C556" s="1" t="s">
        <v>1401</v>
      </c>
      <c r="D556" s="1">
        <v>828</v>
      </c>
      <c r="E556" s="1">
        <v>1</v>
      </c>
      <c r="F556" s="1" t="s">
        <v>289</v>
      </c>
      <c r="G556" s="1">
        <v>1.86191</v>
      </c>
      <c r="H556" s="1" t="s">
        <v>290</v>
      </c>
      <c r="I556" s="1" t="s">
        <v>291</v>
      </c>
      <c r="J556" s="1" t="s">
        <v>1402</v>
      </c>
      <c r="K556" s="1" t="s">
        <v>290</v>
      </c>
      <c r="L556" s="1" t="s">
        <v>284</v>
      </c>
      <c r="M556" s="1" t="s">
        <v>284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 t="s">
        <v>280</v>
      </c>
      <c r="B557" s="1" t="s">
        <v>281</v>
      </c>
      <c r="C557" s="1" t="s">
        <v>1403</v>
      </c>
      <c r="D557" s="1">
        <v>829</v>
      </c>
      <c r="E557" s="1">
        <v>1</v>
      </c>
      <c r="F557" s="1" t="s">
        <v>289</v>
      </c>
      <c r="G557" s="1">
        <v>0.64698</v>
      </c>
      <c r="H557" s="1" t="s">
        <v>290</v>
      </c>
      <c r="I557" s="1" t="s">
        <v>291</v>
      </c>
      <c r="J557" s="1" t="s">
        <v>1404</v>
      </c>
      <c r="K557" s="1" t="s">
        <v>290</v>
      </c>
      <c r="L557" s="1" t="s">
        <v>284</v>
      </c>
      <c r="M557" s="1" t="s">
        <v>284</v>
      </c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 t="s">
        <v>280</v>
      </c>
      <c r="B558" s="1" t="s">
        <v>281</v>
      </c>
      <c r="C558" s="1" t="s">
        <v>1405</v>
      </c>
      <c r="D558" s="1">
        <v>830</v>
      </c>
      <c r="E558" s="1">
        <v>1</v>
      </c>
      <c r="F558" s="1" t="s">
        <v>289</v>
      </c>
      <c r="G558" s="1">
        <v>1.38009</v>
      </c>
      <c r="H558" s="1" t="s">
        <v>290</v>
      </c>
      <c r="I558" s="1" t="s">
        <v>291</v>
      </c>
      <c r="J558" s="1" t="s">
        <v>1406</v>
      </c>
      <c r="K558" s="1" t="s">
        <v>290</v>
      </c>
      <c r="L558" s="1" t="s">
        <v>284</v>
      </c>
      <c r="M558" s="1" t="s">
        <v>284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 t="s">
        <v>280</v>
      </c>
      <c r="B559" s="1" t="s">
        <v>281</v>
      </c>
      <c r="C559" s="1" t="s">
        <v>1407</v>
      </c>
      <c r="D559" s="1">
        <v>831</v>
      </c>
      <c r="E559" s="1">
        <v>1</v>
      </c>
      <c r="F559" s="1" t="s">
        <v>289</v>
      </c>
      <c r="G559" s="1">
        <v>1.6109899999999999</v>
      </c>
      <c r="H559" s="1" t="s">
        <v>290</v>
      </c>
      <c r="I559" s="1" t="s">
        <v>291</v>
      </c>
      <c r="J559" s="1" t="s">
        <v>1408</v>
      </c>
      <c r="K559" s="1" t="s">
        <v>290</v>
      </c>
      <c r="L559" s="1" t="s">
        <v>284</v>
      </c>
      <c r="M559" s="1" t="s">
        <v>284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 t="s">
        <v>280</v>
      </c>
      <c r="B560" s="1" t="s">
        <v>281</v>
      </c>
      <c r="C560" s="1" t="s">
        <v>1409</v>
      </c>
      <c r="D560" s="1">
        <v>832</v>
      </c>
      <c r="E560" s="1">
        <v>1</v>
      </c>
      <c r="F560" s="1" t="s">
        <v>289</v>
      </c>
      <c r="G560" s="1">
        <v>1.40831</v>
      </c>
      <c r="H560" s="1" t="s">
        <v>290</v>
      </c>
      <c r="I560" s="1" t="s">
        <v>291</v>
      </c>
      <c r="J560" s="1" t="s">
        <v>1410</v>
      </c>
      <c r="K560" s="1" t="s">
        <v>290</v>
      </c>
      <c r="L560" s="1" t="s">
        <v>284</v>
      </c>
      <c r="M560" s="1" t="s">
        <v>284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 t="s">
        <v>280</v>
      </c>
      <c r="B561" s="1" t="s">
        <v>281</v>
      </c>
      <c r="C561" s="1" t="s">
        <v>1411</v>
      </c>
      <c r="D561" s="1">
        <v>833</v>
      </c>
      <c r="E561" s="1">
        <v>1</v>
      </c>
      <c r="F561" s="1" t="s">
        <v>289</v>
      </c>
      <c r="G561" s="1">
        <v>1.26536</v>
      </c>
      <c r="H561" s="1" t="s">
        <v>290</v>
      </c>
      <c r="I561" s="1" t="s">
        <v>291</v>
      </c>
      <c r="J561" s="1" t="s">
        <v>1412</v>
      </c>
      <c r="K561" s="1" t="s">
        <v>290</v>
      </c>
      <c r="L561" s="1" t="s">
        <v>284</v>
      </c>
      <c r="M561" s="1" t="s">
        <v>284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 t="s">
        <v>280</v>
      </c>
      <c r="B562" s="1" t="s">
        <v>281</v>
      </c>
      <c r="C562" s="1" t="s">
        <v>1413</v>
      </c>
      <c r="D562" s="1">
        <v>834</v>
      </c>
      <c r="E562" s="1">
        <v>1</v>
      </c>
      <c r="F562" s="1" t="s">
        <v>289</v>
      </c>
      <c r="G562" s="1">
        <v>1.41517</v>
      </c>
      <c r="H562" s="1" t="s">
        <v>290</v>
      </c>
      <c r="I562" s="1" t="s">
        <v>291</v>
      </c>
      <c r="J562" s="1" t="s">
        <v>1414</v>
      </c>
      <c r="K562" s="1" t="s">
        <v>290</v>
      </c>
      <c r="L562" s="1" t="s">
        <v>284</v>
      </c>
      <c r="M562" s="1" t="s">
        <v>284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 t="s">
        <v>280</v>
      </c>
      <c r="B563" s="1" t="s">
        <v>281</v>
      </c>
      <c r="C563" s="1" t="s">
        <v>1415</v>
      </c>
      <c r="D563" s="1" t="s">
        <v>302</v>
      </c>
      <c r="E563" s="1"/>
      <c r="F563" s="1" t="s">
        <v>284</v>
      </c>
      <c r="G563" s="1"/>
      <c r="H563" s="1"/>
      <c r="I563" s="1" t="s">
        <v>284</v>
      </c>
      <c r="J563" s="1"/>
      <c r="K563" s="1"/>
      <c r="L563" s="1" t="s">
        <v>284</v>
      </c>
      <c r="M563" s="1" t="s">
        <v>284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 t="s">
        <v>280</v>
      </c>
      <c r="B564" s="1" t="s">
        <v>281</v>
      </c>
      <c r="C564" s="1" t="s">
        <v>1416</v>
      </c>
      <c r="D564" s="1">
        <v>835</v>
      </c>
      <c r="E564" s="1">
        <v>1</v>
      </c>
      <c r="F564" s="1" t="s">
        <v>289</v>
      </c>
      <c r="G564" s="1">
        <v>1.27346</v>
      </c>
      <c r="H564" s="1" t="s">
        <v>290</v>
      </c>
      <c r="I564" s="1" t="s">
        <v>291</v>
      </c>
      <c r="J564" s="1" t="s">
        <v>1417</v>
      </c>
      <c r="K564" s="1" t="s">
        <v>290</v>
      </c>
      <c r="L564" s="1" t="s">
        <v>284</v>
      </c>
      <c r="M564" s="1" t="s">
        <v>284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 t="s">
        <v>280</v>
      </c>
      <c r="B565" s="1" t="s">
        <v>281</v>
      </c>
      <c r="C565" s="1" t="s">
        <v>1418</v>
      </c>
      <c r="D565" s="1">
        <v>836</v>
      </c>
      <c r="E565" s="1">
        <v>1</v>
      </c>
      <c r="F565" s="1" t="s">
        <v>289</v>
      </c>
      <c r="G565" s="1">
        <v>1.4247099999999999</v>
      </c>
      <c r="H565" s="1" t="s">
        <v>290</v>
      </c>
      <c r="I565" s="1" t="s">
        <v>291</v>
      </c>
      <c r="J565" s="1" t="s">
        <v>1419</v>
      </c>
      <c r="K565" s="1" t="s">
        <v>290</v>
      </c>
      <c r="L565" s="1" t="s">
        <v>284</v>
      </c>
      <c r="M565" s="1" t="s">
        <v>284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 t="s">
        <v>280</v>
      </c>
      <c r="B566" s="1" t="s">
        <v>281</v>
      </c>
      <c r="C566" s="1" t="s">
        <v>1420</v>
      </c>
      <c r="D566" s="1">
        <v>837</v>
      </c>
      <c r="E566" s="1">
        <v>1</v>
      </c>
      <c r="F566" s="1" t="s">
        <v>289</v>
      </c>
      <c r="G566" s="1">
        <v>1.19085</v>
      </c>
      <c r="H566" s="1" t="s">
        <v>290</v>
      </c>
      <c r="I566" s="1" t="s">
        <v>291</v>
      </c>
      <c r="J566" s="1" t="s">
        <v>1421</v>
      </c>
      <c r="K566" s="1" t="s">
        <v>290</v>
      </c>
      <c r="L566" s="1" t="s">
        <v>284</v>
      </c>
      <c r="M566" s="1" t="s">
        <v>284</v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 t="s">
        <v>280</v>
      </c>
      <c r="B567" s="1" t="s">
        <v>281</v>
      </c>
      <c r="C567" s="1" t="s">
        <v>1422</v>
      </c>
      <c r="D567" s="1">
        <v>838</v>
      </c>
      <c r="E567" s="1">
        <v>1</v>
      </c>
      <c r="F567" s="1" t="s">
        <v>289</v>
      </c>
      <c r="G567" s="1">
        <v>1.30484</v>
      </c>
      <c r="H567" s="1" t="s">
        <v>290</v>
      </c>
      <c r="I567" s="1" t="s">
        <v>291</v>
      </c>
      <c r="J567" s="1" t="s">
        <v>1423</v>
      </c>
      <c r="K567" s="1" t="s">
        <v>290</v>
      </c>
      <c r="L567" s="1" t="s">
        <v>284</v>
      </c>
      <c r="M567" s="1" t="s">
        <v>284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 t="s">
        <v>280</v>
      </c>
      <c r="B568" s="1" t="s">
        <v>281</v>
      </c>
      <c r="C568" s="1" t="s">
        <v>1424</v>
      </c>
      <c r="D568" s="1">
        <v>839</v>
      </c>
      <c r="E568" s="1">
        <v>1</v>
      </c>
      <c r="F568" s="1" t="s">
        <v>289</v>
      </c>
      <c r="G568" s="1">
        <v>1.6552899999999999</v>
      </c>
      <c r="H568" s="1" t="s">
        <v>290</v>
      </c>
      <c r="I568" s="1" t="s">
        <v>291</v>
      </c>
      <c r="J568" s="1" t="s">
        <v>1425</v>
      </c>
      <c r="K568" s="1" t="s">
        <v>290</v>
      </c>
      <c r="L568" s="1" t="s">
        <v>284</v>
      </c>
      <c r="M568" s="1" t="s">
        <v>284</v>
      </c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 t="s">
        <v>280</v>
      </c>
      <c r="B569" s="1" t="s">
        <v>281</v>
      </c>
      <c r="C569" s="1" t="s">
        <v>1426</v>
      </c>
      <c r="D569" s="1">
        <v>840</v>
      </c>
      <c r="E569" s="1">
        <v>1</v>
      </c>
      <c r="F569" s="1" t="s">
        <v>289</v>
      </c>
      <c r="G569" s="1">
        <v>0.65420999999999996</v>
      </c>
      <c r="H569" s="1" t="s">
        <v>290</v>
      </c>
      <c r="I569" s="1" t="s">
        <v>291</v>
      </c>
      <c r="J569" s="1" t="s">
        <v>1427</v>
      </c>
      <c r="K569" s="1" t="s">
        <v>290</v>
      </c>
      <c r="L569" s="1" t="s">
        <v>284</v>
      </c>
      <c r="M569" s="1" t="s">
        <v>284</v>
      </c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 t="s">
        <v>280</v>
      </c>
      <c r="B570" s="1" t="s">
        <v>281</v>
      </c>
      <c r="C570" s="1" t="s">
        <v>1428</v>
      </c>
      <c r="D570" s="1">
        <v>841</v>
      </c>
      <c r="E570" s="1">
        <v>1</v>
      </c>
      <c r="F570" s="1" t="s">
        <v>289</v>
      </c>
      <c r="G570" s="1">
        <v>0.74277000000000004</v>
      </c>
      <c r="H570" s="1" t="s">
        <v>290</v>
      </c>
      <c r="I570" s="1" t="s">
        <v>291</v>
      </c>
      <c r="J570" s="1" t="s">
        <v>1429</v>
      </c>
      <c r="K570" s="1" t="s">
        <v>290</v>
      </c>
      <c r="L570" s="1" t="s">
        <v>284</v>
      </c>
      <c r="M570" s="1" t="s">
        <v>284</v>
      </c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 t="s">
        <v>280</v>
      </c>
      <c r="B571" s="1" t="s">
        <v>281</v>
      </c>
      <c r="C571" s="1" t="s">
        <v>1430</v>
      </c>
      <c r="D571" s="1">
        <v>842</v>
      </c>
      <c r="E571" s="1">
        <v>1</v>
      </c>
      <c r="F571" s="1" t="s">
        <v>289</v>
      </c>
      <c r="G571" s="1">
        <v>1.2680899999999999</v>
      </c>
      <c r="H571" s="1" t="s">
        <v>290</v>
      </c>
      <c r="I571" s="1" t="s">
        <v>291</v>
      </c>
      <c r="J571" s="1" t="s">
        <v>1431</v>
      </c>
      <c r="K571" s="1" t="s">
        <v>290</v>
      </c>
      <c r="L571" s="1" t="s">
        <v>284</v>
      </c>
      <c r="M571" s="1" t="s">
        <v>284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 t="s">
        <v>280</v>
      </c>
      <c r="B572" s="1" t="s">
        <v>281</v>
      </c>
      <c r="C572" s="1" t="s">
        <v>1432</v>
      </c>
      <c r="D572" s="1">
        <v>843</v>
      </c>
      <c r="E572" s="1">
        <v>1</v>
      </c>
      <c r="F572" s="1" t="s">
        <v>289</v>
      </c>
      <c r="G572" s="1">
        <v>1.4333800000000001</v>
      </c>
      <c r="H572" s="1" t="s">
        <v>290</v>
      </c>
      <c r="I572" s="1" t="s">
        <v>291</v>
      </c>
      <c r="J572" s="1" t="s">
        <v>1433</v>
      </c>
      <c r="K572" s="1" t="s">
        <v>290</v>
      </c>
      <c r="L572" s="1" t="s">
        <v>284</v>
      </c>
      <c r="M572" s="1" t="s">
        <v>284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 t="s">
        <v>280</v>
      </c>
      <c r="B573" s="1" t="s">
        <v>281</v>
      </c>
      <c r="C573" s="1" t="s">
        <v>1434</v>
      </c>
      <c r="D573" s="1" t="s">
        <v>302</v>
      </c>
      <c r="E573" s="1"/>
      <c r="F573" s="1" t="s">
        <v>284</v>
      </c>
      <c r="G573" s="1"/>
      <c r="H573" s="1"/>
      <c r="I573" s="1" t="s">
        <v>284</v>
      </c>
      <c r="J573" s="1"/>
      <c r="K573" s="1"/>
      <c r="L573" s="1" t="s">
        <v>284</v>
      </c>
      <c r="M573" s="1" t="s">
        <v>284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 t="s">
        <v>280</v>
      </c>
      <c r="B574" s="1" t="s">
        <v>281</v>
      </c>
      <c r="C574" s="1" t="s">
        <v>1435</v>
      </c>
      <c r="D574" s="1">
        <v>844</v>
      </c>
      <c r="E574" s="1">
        <v>1</v>
      </c>
      <c r="F574" s="1" t="s">
        <v>289</v>
      </c>
      <c r="G574" s="1">
        <v>1.93313</v>
      </c>
      <c r="H574" s="1" t="s">
        <v>290</v>
      </c>
      <c r="I574" s="1" t="s">
        <v>291</v>
      </c>
      <c r="J574" s="1" t="s">
        <v>1436</v>
      </c>
      <c r="K574" s="1" t="s">
        <v>290</v>
      </c>
      <c r="L574" s="1" t="s">
        <v>284</v>
      </c>
      <c r="M574" s="1" t="s">
        <v>284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 t="s">
        <v>280</v>
      </c>
      <c r="B575" s="1" t="s">
        <v>281</v>
      </c>
      <c r="C575" s="1" t="s">
        <v>1437</v>
      </c>
      <c r="D575" s="1">
        <v>845</v>
      </c>
      <c r="E575" s="1">
        <v>1</v>
      </c>
      <c r="F575" s="1" t="s">
        <v>289</v>
      </c>
      <c r="G575" s="1">
        <v>0.26867000000000002</v>
      </c>
      <c r="H575" s="1" t="s">
        <v>290</v>
      </c>
      <c r="I575" s="1" t="s">
        <v>291</v>
      </c>
      <c r="J575" s="1" t="s">
        <v>1438</v>
      </c>
      <c r="K575" s="1" t="s">
        <v>290</v>
      </c>
      <c r="L575" s="1" t="s">
        <v>284</v>
      </c>
      <c r="M575" s="1" t="s">
        <v>284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 t="s">
        <v>280</v>
      </c>
      <c r="B576" s="1" t="s">
        <v>281</v>
      </c>
      <c r="C576" s="1" t="s">
        <v>1439</v>
      </c>
      <c r="D576" s="1">
        <v>846</v>
      </c>
      <c r="E576" s="1">
        <v>1</v>
      </c>
      <c r="F576" s="1" t="s">
        <v>289</v>
      </c>
      <c r="G576" s="1">
        <v>0.61495</v>
      </c>
      <c r="H576" s="1" t="s">
        <v>290</v>
      </c>
      <c r="I576" s="1" t="s">
        <v>291</v>
      </c>
      <c r="J576" s="1" t="s">
        <v>1440</v>
      </c>
      <c r="K576" s="1" t="s">
        <v>290</v>
      </c>
      <c r="L576" s="1" t="s">
        <v>284</v>
      </c>
      <c r="M576" s="1" t="s">
        <v>284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 t="s">
        <v>280</v>
      </c>
      <c r="B577" s="1" t="s">
        <v>281</v>
      </c>
      <c r="C577" s="1" t="s">
        <v>1441</v>
      </c>
      <c r="D577" s="1">
        <v>847</v>
      </c>
      <c r="E577" s="1">
        <v>1</v>
      </c>
      <c r="F577" s="1" t="s">
        <v>289</v>
      </c>
      <c r="G577" s="1">
        <v>0.95540999999999998</v>
      </c>
      <c r="H577" s="1" t="s">
        <v>290</v>
      </c>
      <c r="I577" s="1" t="s">
        <v>291</v>
      </c>
      <c r="J577" s="1" t="s">
        <v>1442</v>
      </c>
      <c r="K577" s="1" t="s">
        <v>290</v>
      </c>
      <c r="L577" s="1" t="s">
        <v>284</v>
      </c>
      <c r="M577" s="1" t="s">
        <v>284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 t="s">
        <v>280</v>
      </c>
      <c r="B578" s="1" t="s">
        <v>281</v>
      </c>
      <c r="C578" s="1" t="s">
        <v>1443</v>
      </c>
      <c r="D578" s="1">
        <v>848</v>
      </c>
      <c r="E578" s="1">
        <v>1</v>
      </c>
      <c r="F578" s="1" t="s">
        <v>289</v>
      </c>
      <c r="G578" s="1">
        <v>1.6777599999999999</v>
      </c>
      <c r="H578" s="1" t="s">
        <v>290</v>
      </c>
      <c r="I578" s="1" t="s">
        <v>291</v>
      </c>
      <c r="J578" s="1" t="s">
        <v>1444</v>
      </c>
      <c r="K578" s="1" t="s">
        <v>290</v>
      </c>
      <c r="L578" s="1" t="s">
        <v>284</v>
      </c>
      <c r="M578" s="1" t="s">
        <v>284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 t="s">
        <v>280</v>
      </c>
      <c r="B579" s="1" t="s">
        <v>281</v>
      </c>
      <c r="C579" s="1" t="s">
        <v>1445</v>
      </c>
      <c r="D579" s="1">
        <v>849</v>
      </c>
      <c r="E579" s="1">
        <v>1</v>
      </c>
      <c r="F579" s="1" t="s">
        <v>289</v>
      </c>
      <c r="G579" s="1">
        <v>0.35322999999999999</v>
      </c>
      <c r="H579" s="1" t="s">
        <v>290</v>
      </c>
      <c r="I579" s="1" t="s">
        <v>291</v>
      </c>
      <c r="J579" s="1" t="s">
        <v>1446</v>
      </c>
      <c r="K579" s="1" t="s">
        <v>290</v>
      </c>
      <c r="L579" s="1" t="s">
        <v>284</v>
      </c>
      <c r="M579" s="1" t="s">
        <v>284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 t="s">
        <v>280</v>
      </c>
      <c r="B580" s="1" t="s">
        <v>281</v>
      </c>
      <c r="C580" s="1" t="s">
        <v>1447</v>
      </c>
      <c r="D580" s="1" t="s">
        <v>302</v>
      </c>
      <c r="E580" s="1"/>
      <c r="F580" s="1" t="s">
        <v>284</v>
      </c>
      <c r="G580" s="1"/>
      <c r="H580" s="1"/>
      <c r="I580" s="1" t="s">
        <v>284</v>
      </c>
      <c r="J580" s="1"/>
      <c r="K580" s="1"/>
      <c r="L580" s="1" t="s">
        <v>284</v>
      </c>
      <c r="M580" s="1" t="s">
        <v>284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 t="s">
        <v>280</v>
      </c>
      <c r="B581" s="1" t="s">
        <v>281</v>
      </c>
      <c r="C581" s="1" t="s">
        <v>1448</v>
      </c>
      <c r="D581" s="1">
        <v>850</v>
      </c>
      <c r="E581" s="1">
        <v>1</v>
      </c>
      <c r="F581" s="1" t="s">
        <v>289</v>
      </c>
      <c r="G581" s="1">
        <v>1.9083600000000001</v>
      </c>
      <c r="H581" s="1" t="s">
        <v>290</v>
      </c>
      <c r="I581" s="1" t="s">
        <v>291</v>
      </c>
      <c r="J581" s="1" t="s">
        <v>1449</v>
      </c>
      <c r="K581" s="1" t="s">
        <v>290</v>
      </c>
      <c r="L581" s="1" t="s">
        <v>284</v>
      </c>
      <c r="M581" s="1" t="s">
        <v>284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 t="s">
        <v>280</v>
      </c>
      <c r="B582" s="1" t="s">
        <v>281</v>
      </c>
      <c r="C582" s="1" t="s">
        <v>1450</v>
      </c>
      <c r="D582" s="1">
        <v>851</v>
      </c>
      <c r="E582" s="1">
        <v>1</v>
      </c>
      <c r="F582" s="1" t="s">
        <v>289</v>
      </c>
      <c r="G582" s="1">
        <v>0.22806000000000001</v>
      </c>
      <c r="H582" s="1" t="s">
        <v>290</v>
      </c>
      <c r="I582" s="1" t="s">
        <v>291</v>
      </c>
      <c r="J582" s="1" t="s">
        <v>1451</v>
      </c>
      <c r="K582" s="1" t="s">
        <v>290</v>
      </c>
      <c r="L582" s="1" t="s">
        <v>284</v>
      </c>
      <c r="M582" s="1" t="s">
        <v>284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 t="s">
        <v>280</v>
      </c>
      <c r="B583" s="1" t="s">
        <v>281</v>
      </c>
      <c r="C583" s="1" t="s">
        <v>1452</v>
      </c>
      <c r="D583" s="1">
        <v>852</v>
      </c>
      <c r="E583" s="1">
        <v>1</v>
      </c>
      <c r="F583" s="1" t="s">
        <v>289</v>
      </c>
      <c r="G583" s="1">
        <v>0.84789000000000003</v>
      </c>
      <c r="H583" s="1" t="s">
        <v>290</v>
      </c>
      <c r="I583" s="1" t="s">
        <v>291</v>
      </c>
      <c r="J583" s="1" t="s">
        <v>1453</v>
      </c>
      <c r="K583" s="1" t="s">
        <v>290</v>
      </c>
      <c r="L583" s="1" t="s">
        <v>284</v>
      </c>
      <c r="M583" s="1" t="s">
        <v>284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 t="s">
        <v>280</v>
      </c>
      <c r="B584" s="1" t="s">
        <v>281</v>
      </c>
      <c r="C584" s="1" t="s">
        <v>1454</v>
      </c>
      <c r="D584" s="1">
        <v>853</v>
      </c>
      <c r="E584" s="1">
        <v>1</v>
      </c>
      <c r="F584" s="1" t="s">
        <v>289</v>
      </c>
      <c r="G584" s="1">
        <v>1.19469</v>
      </c>
      <c r="H584" s="1" t="s">
        <v>290</v>
      </c>
      <c r="I584" s="1" t="s">
        <v>291</v>
      </c>
      <c r="J584" s="1" t="s">
        <v>1455</v>
      </c>
      <c r="K584" s="1" t="s">
        <v>290</v>
      </c>
      <c r="L584" s="1" t="s">
        <v>284</v>
      </c>
      <c r="M584" s="1" t="s">
        <v>284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 t="s">
        <v>280</v>
      </c>
      <c r="B585" s="1" t="s">
        <v>281</v>
      </c>
      <c r="C585" s="1" t="s">
        <v>1456</v>
      </c>
      <c r="D585" s="1">
        <v>854</v>
      </c>
      <c r="E585" s="1">
        <v>1</v>
      </c>
      <c r="F585" s="1" t="s">
        <v>289</v>
      </c>
      <c r="G585" s="1">
        <v>1.59362</v>
      </c>
      <c r="H585" s="1" t="s">
        <v>290</v>
      </c>
      <c r="I585" s="1" t="s">
        <v>291</v>
      </c>
      <c r="J585" s="1" t="s">
        <v>1457</v>
      </c>
      <c r="K585" s="1" t="s">
        <v>290</v>
      </c>
      <c r="L585" s="1" t="s">
        <v>284</v>
      </c>
      <c r="M585" s="1" t="s">
        <v>284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 t="s">
        <v>280</v>
      </c>
      <c r="B586" s="1" t="s">
        <v>281</v>
      </c>
      <c r="C586" s="1" t="s">
        <v>1458</v>
      </c>
      <c r="D586" s="1">
        <v>855</v>
      </c>
      <c r="E586" s="1">
        <v>1</v>
      </c>
      <c r="F586" s="1" t="s">
        <v>289</v>
      </c>
      <c r="G586" s="1">
        <v>0.26169999999999999</v>
      </c>
      <c r="H586" s="1" t="s">
        <v>290</v>
      </c>
      <c r="I586" s="1" t="s">
        <v>291</v>
      </c>
      <c r="J586" s="1" t="s">
        <v>1459</v>
      </c>
      <c r="K586" s="1" t="s">
        <v>290</v>
      </c>
      <c r="L586" s="1" t="s">
        <v>284</v>
      </c>
      <c r="M586" s="1" t="s">
        <v>284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 t="s">
        <v>280</v>
      </c>
      <c r="B587" s="1" t="s">
        <v>281</v>
      </c>
      <c r="C587" s="1" t="s">
        <v>1460</v>
      </c>
      <c r="D587" s="1">
        <v>856</v>
      </c>
      <c r="E587" s="1">
        <v>1</v>
      </c>
      <c r="F587" s="1" t="s">
        <v>289</v>
      </c>
      <c r="G587" s="1">
        <v>0.93445</v>
      </c>
      <c r="H587" s="1" t="s">
        <v>290</v>
      </c>
      <c r="I587" s="1" t="s">
        <v>291</v>
      </c>
      <c r="J587" s="1" t="s">
        <v>1461</v>
      </c>
      <c r="K587" s="1" t="s">
        <v>290</v>
      </c>
      <c r="L587" s="1" t="s">
        <v>284</v>
      </c>
      <c r="M587" s="1" t="s">
        <v>284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 t="s">
        <v>280</v>
      </c>
      <c r="B588" s="1" t="s">
        <v>281</v>
      </c>
      <c r="C588" s="1" t="s">
        <v>1462</v>
      </c>
      <c r="D588" s="1">
        <v>857</v>
      </c>
      <c r="E588" s="1">
        <v>1</v>
      </c>
      <c r="F588" s="1" t="s">
        <v>289</v>
      </c>
      <c r="G588" s="1">
        <v>1.5841099999999999</v>
      </c>
      <c r="H588" s="1" t="s">
        <v>290</v>
      </c>
      <c r="I588" s="1" t="s">
        <v>291</v>
      </c>
      <c r="J588" s="1" t="s">
        <v>1463</v>
      </c>
      <c r="K588" s="1" t="s">
        <v>290</v>
      </c>
      <c r="L588" s="1" t="s">
        <v>284</v>
      </c>
      <c r="M588" s="1" t="s">
        <v>284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 t="s">
        <v>280</v>
      </c>
      <c r="B589" s="1" t="s">
        <v>281</v>
      </c>
      <c r="C589" s="1" t="s">
        <v>1464</v>
      </c>
      <c r="D589" s="1" t="s">
        <v>302</v>
      </c>
      <c r="E589" s="1"/>
      <c r="F589" s="1" t="s">
        <v>284</v>
      </c>
      <c r="G589" s="1"/>
      <c r="H589" s="1"/>
      <c r="I589" s="1" t="s">
        <v>284</v>
      </c>
      <c r="J589" s="1"/>
      <c r="K589" s="1"/>
      <c r="L589" s="1" t="s">
        <v>284</v>
      </c>
      <c r="M589" s="1" t="s">
        <v>284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 t="s">
        <v>280</v>
      </c>
      <c r="B590" s="1" t="s">
        <v>281</v>
      </c>
      <c r="C590" s="1" t="s">
        <v>1465</v>
      </c>
      <c r="D590" s="1">
        <v>858</v>
      </c>
      <c r="E590" s="1">
        <v>1</v>
      </c>
      <c r="F590" s="1" t="s">
        <v>289</v>
      </c>
      <c r="G590" s="1">
        <v>0.27855000000000002</v>
      </c>
      <c r="H590" s="1" t="s">
        <v>290</v>
      </c>
      <c r="I590" s="1" t="s">
        <v>291</v>
      </c>
      <c r="J590" s="1" t="s">
        <v>1466</v>
      </c>
      <c r="K590" s="1" t="s">
        <v>290</v>
      </c>
      <c r="L590" s="1" t="s">
        <v>284</v>
      </c>
      <c r="M590" s="1" t="s">
        <v>284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 t="s">
        <v>280</v>
      </c>
      <c r="B591" s="1" t="s">
        <v>281</v>
      </c>
      <c r="C591" s="1" t="s">
        <v>1467</v>
      </c>
      <c r="D591" s="1">
        <v>859</v>
      </c>
      <c r="E591" s="1">
        <v>1</v>
      </c>
      <c r="F591" s="1" t="s">
        <v>289</v>
      </c>
      <c r="G591" s="1">
        <v>0.96960999999999997</v>
      </c>
      <c r="H591" s="1" t="s">
        <v>290</v>
      </c>
      <c r="I591" s="1" t="s">
        <v>291</v>
      </c>
      <c r="J591" s="1" t="s">
        <v>1468</v>
      </c>
      <c r="K591" s="1" t="s">
        <v>290</v>
      </c>
      <c r="L591" s="1" t="s">
        <v>284</v>
      </c>
      <c r="M591" s="1" t="s">
        <v>284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 t="s">
        <v>280</v>
      </c>
      <c r="B592" s="1" t="s">
        <v>281</v>
      </c>
      <c r="C592" s="1" t="s">
        <v>1469</v>
      </c>
      <c r="D592" s="1">
        <v>860</v>
      </c>
      <c r="E592" s="1">
        <v>1</v>
      </c>
      <c r="F592" s="1" t="s">
        <v>289</v>
      </c>
      <c r="G592" s="1">
        <v>1.45652</v>
      </c>
      <c r="H592" s="1" t="s">
        <v>290</v>
      </c>
      <c r="I592" s="1" t="s">
        <v>291</v>
      </c>
      <c r="J592" s="1" t="s">
        <v>1470</v>
      </c>
      <c r="K592" s="1" t="s">
        <v>290</v>
      </c>
      <c r="L592" s="1" t="s">
        <v>284</v>
      </c>
      <c r="M592" s="1" t="s">
        <v>284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 t="s">
        <v>280</v>
      </c>
      <c r="B593" s="1" t="s">
        <v>281</v>
      </c>
      <c r="C593" s="1" t="s">
        <v>1471</v>
      </c>
      <c r="D593" s="1">
        <v>861</v>
      </c>
      <c r="E593" s="1">
        <v>1</v>
      </c>
      <c r="F593" s="1" t="s">
        <v>289</v>
      </c>
      <c r="G593" s="1">
        <v>0.67962999999999996</v>
      </c>
      <c r="H593" s="1" t="s">
        <v>290</v>
      </c>
      <c r="I593" s="1" t="s">
        <v>291</v>
      </c>
      <c r="J593" s="1" t="s">
        <v>1472</v>
      </c>
      <c r="K593" s="1" t="s">
        <v>290</v>
      </c>
      <c r="L593" s="1" t="s">
        <v>284</v>
      </c>
      <c r="M593" s="1" t="s">
        <v>284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 t="s">
        <v>280</v>
      </c>
      <c r="B594" s="1" t="s">
        <v>281</v>
      </c>
      <c r="C594" s="1" t="s">
        <v>1473</v>
      </c>
      <c r="D594" s="1">
        <v>862</v>
      </c>
      <c r="E594" s="1">
        <v>1</v>
      </c>
      <c r="F594" s="1" t="s">
        <v>289</v>
      </c>
      <c r="G594" s="1">
        <v>1.16933</v>
      </c>
      <c r="H594" s="1" t="s">
        <v>290</v>
      </c>
      <c r="I594" s="1" t="s">
        <v>291</v>
      </c>
      <c r="J594" s="1" t="s">
        <v>1474</v>
      </c>
      <c r="K594" s="1" t="s">
        <v>290</v>
      </c>
      <c r="L594" s="1" t="s">
        <v>284</v>
      </c>
      <c r="M594" s="1" t="s">
        <v>284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 t="s">
        <v>280</v>
      </c>
      <c r="B595" s="1" t="s">
        <v>281</v>
      </c>
      <c r="C595" s="1" t="s">
        <v>1475</v>
      </c>
      <c r="D595" s="1">
        <v>863</v>
      </c>
      <c r="E595" s="1">
        <v>1</v>
      </c>
      <c r="F595" s="1" t="s">
        <v>289</v>
      </c>
      <c r="G595" s="1">
        <v>1.57619</v>
      </c>
      <c r="H595" s="1" t="s">
        <v>290</v>
      </c>
      <c r="I595" s="1" t="s">
        <v>291</v>
      </c>
      <c r="J595" s="1" t="s">
        <v>1476</v>
      </c>
      <c r="K595" s="1" t="s">
        <v>290</v>
      </c>
      <c r="L595" s="1" t="s">
        <v>284</v>
      </c>
      <c r="M595" s="1" t="s">
        <v>284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 t="s">
        <v>280</v>
      </c>
      <c r="B596" s="1" t="s">
        <v>281</v>
      </c>
      <c r="C596" s="1" t="s">
        <v>1477</v>
      </c>
      <c r="D596" s="1">
        <v>864</v>
      </c>
      <c r="E596" s="1">
        <v>1</v>
      </c>
      <c r="F596" s="1" t="s">
        <v>289</v>
      </c>
      <c r="G596" s="1">
        <v>0.91400000000000003</v>
      </c>
      <c r="H596" s="1" t="s">
        <v>290</v>
      </c>
      <c r="I596" s="1" t="s">
        <v>291</v>
      </c>
      <c r="J596" s="1" t="s">
        <v>1478</v>
      </c>
      <c r="K596" s="1" t="s">
        <v>290</v>
      </c>
      <c r="L596" s="1" t="s">
        <v>284</v>
      </c>
      <c r="M596" s="1" t="s">
        <v>284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 t="s">
        <v>280</v>
      </c>
      <c r="B597" s="1" t="s">
        <v>281</v>
      </c>
      <c r="C597" s="1" t="s">
        <v>1479</v>
      </c>
      <c r="D597" s="1">
        <v>865</v>
      </c>
      <c r="E597" s="1">
        <v>1</v>
      </c>
      <c r="F597" s="1" t="s">
        <v>289</v>
      </c>
      <c r="G597" s="1">
        <v>1.23739</v>
      </c>
      <c r="H597" s="1" t="s">
        <v>290</v>
      </c>
      <c r="I597" s="1" t="s">
        <v>291</v>
      </c>
      <c r="J597" s="1" t="s">
        <v>1480</v>
      </c>
      <c r="K597" s="1" t="s">
        <v>290</v>
      </c>
      <c r="L597" s="1" t="s">
        <v>284</v>
      </c>
      <c r="M597" s="1" t="s">
        <v>284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 t="s">
        <v>280</v>
      </c>
      <c r="B598" s="1" t="s">
        <v>281</v>
      </c>
      <c r="C598" s="1" t="s">
        <v>1481</v>
      </c>
      <c r="D598" s="1">
        <v>866</v>
      </c>
      <c r="E598" s="1">
        <v>1</v>
      </c>
      <c r="F598" s="1" t="s">
        <v>289</v>
      </c>
      <c r="G598" s="1">
        <v>1.48566</v>
      </c>
      <c r="H598" s="1" t="s">
        <v>290</v>
      </c>
      <c r="I598" s="1" t="s">
        <v>291</v>
      </c>
      <c r="J598" s="1" t="s">
        <v>1482</v>
      </c>
      <c r="K598" s="1" t="s">
        <v>290</v>
      </c>
      <c r="L598" s="1" t="s">
        <v>284</v>
      </c>
      <c r="M598" s="1" t="s">
        <v>284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 t="s">
        <v>280</v>
      </c>
      <c r="B599" s="1" t="s">
        <v>281</v>
      </c>
      <c r="C599" s="1" t="s">
        <v>1483</v>
      </c>
      <c r="D599" s="1">
        <v>900</v>
      </c>
      <c r="E599" s="1">
        <v>1</v>
      </c>
      <c r="F599" s="1" t="s">
        <v>289</v>
      </c>
      <c r="G599" s="1">
        <v>0.80620000000000003</v>
      </c>
      <c r="H599" s="1" t="s">
        <v>290</v>
      </c>
      <c r="I599" s="1" t="s">
        <v>291</v>
      </c>
      <c r="J599" s="1" t="s">
        <v>1484</v>
      </c>
      <c r="K599" s="1" t="s">
        <v>290</v>
      </c>
      <c r="L599" s="1" t="s">
        <v>284</v>
      </c>
      <c r="M599" s="1" t="s">
        <v>284</v>
      </c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 t="s">
        <v>280</v>
      </c>
      <c r="B600" s="1" t="s">
        <v>281</v>
      </c>
      <c r="C600" s="1" t="s">
        <v>1485</v>
      </c>
      <c r="D600" s="1">
        <v>901</v>
      </c>
      <c r="E600" s="1">
        <v>1</v>
      </c>
      <c r="F600" s="1" t="s">
        <v>289</v>
      </c>
      <c r="G600" s="1">
        <v>0.79800000000000004</v>
      </c>
      <c r="H600" s="1" t="s">
        <v>290</v>
      </c>
      <c r="I600" s="1" t="s">
        <v>291</v>
      </c>
      <c r="J600" s="1" t="s">
        <v>1486</v>
      </c>
      <c r="K600" s="1" t="s">
        <v>290</v>
      </c>
      <c r="L600" s="1" t="s">
        <v>284</v>
      </c>
      <c r="M600" s="1" t="s">
        <v>284</v>
      </c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 t="s">
        <v>280</v>
      </c>
      <c r="B601" s="1" t="s">
        <v>281</v>
      </c>
      <c r="C601" s="1" t="s">
        <v>1487</v>
      </c>
      <c r="D601" s="1">
        <v>902</v>
      </c>
      <c r="E601" s="1">
        <v>1</v>
      </c>
      <c r="F601" s="1" t="s">
        <v>289</v>
      </c>
      <c r="G601" s="1">
        <v>1.53786</v>
      </c>
      <c r="H601" s="1" t="s">
        <v>290</v>
      </c>
      <c r="I601" s="1" t="s">
        <v>291</v>
      </c>
      <c r="J601" s="1" t="s">
        <v>1488</v>
      </c>
      <c r="K601" s="1" t="s">
        <v>290</v>
      </c>
      <c r="L601" s="1" t="s">
        <v>284</v>
      </c>
      <c r="M601" s="1" t="s">
        <v>284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 t="s">
        <v>280</v>
      </c>
      <c r="B602" s="1" t="s">
        <v>281</v>
      </c>
      <c r="C602" s="1" t="s">
        <v>1489</v>
      </c>
      <c r="D602" s="1">
        <v>903</v>
      </c>
      <c r="E602" s="1">
        <v>1</v>
      </c>
      <c r="F602" s="1" t="s">
        <v>289</v>
      </c>
      <c r="G602" s="1">
        <v>0.37489</v>
      </c>
      <c r="H602" s="1" t="s">
        <v>290</v>
      </c>
      <c r="I602" s="1" t="s">
        <v>291</v>
      </c>
      <c r="J602" s="1" t="s">
        <v>1490</v>
      </c>
      <c r="K602" s="1" t="s">
        <v>290</v>
      </c>
      <c r="L602" s="1" t="s">
        <v>284</v>
      </c>
      <c r="M602" s="1" t="s">
        <v>284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 t="s">
        <v>280</v>
      </c>
      <c r="B603" s="1" t="s">
        <v>281</v>
      </c>
      <c r="C603" s="1" t="s">
        <v>1491</v>
      </c>
      <c r="D603" s="1">
        <v>904</v>
      </c>
      <c r="E603" s="1">
        <v>1</v>
      </c>
      <c r="F603" s="1" t="s">
        <v>289</v>
      </c>
      <c r="G603" s="1">
        <v>1.0868</v>
      </c>
      <c r="H603" s="1" t="s">
        <v>290</v>
      </c>
      <c r="I603" s="1" t="s">
        <v>291</v>
      </c>
      <c r="J603" s="1" t="s">
        <v>1492</v>
      </c>
      <c r="K603" s="1" t="s">
        <v>290</v>
      </c>
      <c r="L603" s="1" t="s">
        <v>284</v>
      </c>
      <c r="M603" s="1" t="s">
        <v>284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 t="s">
        <v>280</v>
      </c>
      <c r="B604" s="1" t="s">
        <v>281</v>
      </c>
      <c r="C604" s="1" t="s">
        <v>1493</v>
      </c>
      <c r="D604" s="1">
        <v>905</v>
      </c>
      <c r="E604" s="1">
        <v>1</v>
      </c>
      <c r="F604" s="1" t="s">
        <v>289</v>
      </c>
      <c r="G604" s="1">
        <v>1.7910900000000001</v>
      </c>
      <c r="H604" s="1" t="s">
        <v>290</v>
      </c>
      <c r="I604" s="1" t="s">
        <v>291</v>
      </c>
      <c r="J604" s="1" t="s">
        <v>1494</v>
      </c>
      <c r="K604" s="1" t="s">
        <v>290</v>
      </c>
      <c r="L604" s="1" t="s">
        <v>284</v>
      </c>
      <c r="M604" s="1" t="s">
        <v>284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 t="s">
        <v>280</v>
      </c>
      <c r="B605" s="1" t="s">
        <v>281</v>
      </c>
      <c r="C605" s="1" t="s">
        <v>1495</v>
      </c>
      <c r="D605" s="1">
        <v>906</v>
      </c>
      <c r="E605" s="1">
        <v>1</v>
      </c>
      <c r="F605" s="1" t="s">
        <v>289</v>
      </c>
      <c r="G605" s="1">
        <v>0.29721999999999998</v>
      </c>
      <c r="H605" s="1" t="s">
        <v>290</v>
      </c>
      <c r="I605" s="1" t="s">
        <v>291</v>
      </c>
      <c r="J605" s="1" t="s">
        <v>1496</v>
      </c>
      <c r="K605" s="1" t="s">
        <v>290</v>
      </c>
      <c r="L605" s="1" t="s">
        <v>284</v>
      </c>
      <c r="M605" s="1" t="s">
        <v>284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 t="s">
        <v>280</v>
      </c>
      <c r="B606" s="1" t="s">
        <v>281</v>
      </c>
      <c r="C606" s="1" t="s">
        <v>1497</v>
      </c>
      <c r="D606" s="1">
        <v>907</v>
      </c>
      <c r="E606" s="1">
        <v>1</v>
      </c>
      <c r="F606" s="1" t="s">
        <v>289</v>
      </c>
      <c r="G606" s="1">
        <v>1.0521100000000001</v>
      </c>
      <c r="H606" s="1" t="s">
        <v>290</v>
      </c>
      <c r="I606" s="1" t="s">
        <v>291</v>
      </c>
      <c r="J606" s="1" t="s">
        <v>1498</v>
      </c>
      <c r="K606" s="1" t="s">
        <v>290</v>
      </c>
      <c r="L606" s="1" t="s">
        <v>284</v>
      </c>
      <c r="M606" s="1" t="s">
        <v>284</v>
      </c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 t="s">
        <v>280</v>
      </c>
      <c r="B607" s="1" t="s">
        <v>281</v>
      </c>
      <c r="C607" s="1" t="s">
        <v>1499</v>
      </c>
      <c r="D607" s="1">
        <v>908</v>
      </c>
      <c r="E607" s="1">
        <v>1</v>
      </c>
      <c r="F607" s="1" t="s">
        <v>289</v>
      </c>
      <c r="G607" s="1">
        <v>1.87781</v>
      </c>
      <c r="H607" s="1" t="s">
        <v>290</v>
      </c>
      <c r="I607" s="1" t="s">
        <v>291</v>
      </c>
      <c r="J607" s="1" t="s">
        <v>1500</v>
      </c>
      <c r="K607" s="1" t="s">
        <v>290</v>
      </c>
      <c r="L607" s="1" t="s">
        <v>284</v>
      </c>
      <c r="M607" s="1" t="s">
        <v>284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 t="s">
        <v>280</v>
      </c>
      <c r="B608" s="1" t="s">
        <v>281</v>
      </c>
      <c r="C608" s="1" t="s">
        <v>1501</v>
      </c>
      <c r="D608" s="1">
        <v>909</v>
      </c>
      <c r="E608" s="1">
        <v>1</v>
      </c>
      <c r="F608" s="1" t="s">
        <v>289</v>
      </c>
      <c r="G608" s="1">
        <v>0.71404999999999996</v>
      </c>
      <c r="H608" s="1" t="s">
        <v>290</v>
      </c>
      <c r="I608" s="1" t="s">
        <v>291</v>
      </c>
      <c r="J608" s="1" t="s">
        <v>1502</v>
      </c>
      <c r="K608" s="1" t="s">
        <v>290</v>
      </c>
      <c r="L608" s="1" t="s">
        <v>284</v>
      </c>
      <c r="M608" s="1" t="s">
        <v>284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 t="s">
        <v>280</v>
      </c>
      <c r="B609" s="1" t="s">
        <v>281</v>
      </c>
      <c r="C609" s="1" t="s">
        <v>1503</v>
      </c>
      <c r="D609" s="1">
        <v>910</v>
      </c>
      <c r="E609" s="1">
        <v>1</v>
      </c>
      <c r="F609" s="1" t="s">
        <v>289</v>
      </c>
      <c r="G609" s="1">
        <v>1.8469800000000001</v>
      </c>
      <c r="H609" s="1" t="s">
        <v>290</v>
      </c>
      <c r="I609" s="1" t="s">
        <v>291</v>
      </c>
      <c r="J609" s="1" t="s">
        <v>1504</v>
      </c>
      <c r="K609" s="1" t="s">
        <v>290</v>
      </c>
      <c r="L609" s="1" t="s">
        <v>284</v>
      </c>
      <c r="M609" s="1" t="s">
        <v>284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 t="s">
        <v>280</v>
      </c>
      <c r="B610" s="1" t="s">
        <v>281</v>
      </c>
      <c r="C610" s="1" t="s">
        <v>1505</v>
      </c>
      <c r="D610" s="1">
        <v>911</v>
      </c>
      <c r="E610" s="1">
        <v>1</v>
      </c>
      <c r="F610" s="1" t="s">
        <v>289</v>
      </c>
      <c r="G610" s="1">
        <v>1.2099299999999999</v>
      </c>
      <c r="H610" s="1" t="s">
        <v>290</v>
      </c>
      <c r="I610" s="1" t="s">
        <v>291</v>
      </c>
      <c r="J610" s="1" t="s">
        <v>1506</v>
      </c>
      <c r="K610" s="1" t="s">
        <v>290</v>
      </c>
      <c r="L610" s="1" t="s">
        <v>284</v>
      </c>
      <c r="M610" s="1" t="s">
        <v>284</v>
      </c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 t="s">
        <v>280</v>
      </c>
      <c r="B611" s="1" t="s">
        <v>281</v>
      </c>
      <c r="C611" s="1" t="s">
        <v>1507</v>
      </c>
      <c r="D611" s="1">
        <v>912</v>
      </c>
      <c r="E611" s="1">
        <v>1</v>
      </c>
      <c r="F611" s="1" t="s">
        <v>289</v>
      </c>
      <c r="G611" s="1">
        <v>1.3183100000000001</v>
      </c>
      <c r="H611" s="1" t="s">
        <v>290</v>
      </c>
      <c r="I611" s="1" t="s">
        <v>291</v>
      </c>
      <c r="J611" s="1" t="s">
        <v>1508</v>
      </c>
      <c r="K611" s="1" t="s">
        <v>290</v>
      </c>
      <c r="L611" s="1" t="s">
        <v>284</v>
      </c>
      <c r="M611" s="1" t="s">
        <v>284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 t="s">
        <v>280</v>
      </c>
      <c r="B612" s="1" t="s">
        <v>281</v>
      </c>
      <c r="C612" s="1" t="s">
        <v>1509</v>
      </c>
      <c r="D612" s="1">
        <v>913</v>
      </c>
      <c r="E612" s="1">
        <v>1</v>
      </c>
      <c r="F612" s="1" t="s">
        <v>289</v>
      </c>
      <c r="G612" s="1">
        <v>1.6102799999999999</v>
      </c>
      <c r="H612" s="1" t="s">
        <v>290</v>
      </c>
      <c r="I612" s="1" t="s">
        <v>291</v>
      </c>
      <c r="J612" s="1" t="s">
        <v>1510</v>
      </c>
      <c r="K612" s="1" t="s">
        <v>290</v>
      </c>
      <c r="L612" s="1" t="s">
        <v>284</v>
      </c>
      <c r="M612" s="1" t="s">
        <v>284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 t="s">
        <v>280</v>
      </c>
      <c r="B613" s="1" t="s">
        <v>281</v>
      </c>
      <c r="C613" s="1" t="s">
        <v>1511</v>
      </c>
      <c r="D613" s="1">
        <v>914</v>
      </c>
      <c r="E613" s="1">
        <v>1</v>
      </c>
      <c r="F613" s="1" t="s">
        <v>289</v>
      </c>
      <c r="G613" s="1">
        <v>1.3284499999999999</v>
      </c>
      <c r="H613" s="1" t="s">
        <v>290</v>
      </c>
      <c r="I613" s="1" t="s">
        <v>291</v>
      </c>
      <c r="J613" s="1" t="s">
        <v>1512</v>
      </c>
      <c r="K613" s="1" t="s">
        <v>290</v>
      </c>
      <c r="L613" s="1" t="s">
        <v>284</v>
      </c>
      <c r="M613" s="1" t="s">
        <v>284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 t="s">
        <v>280</v>
      </c>
      <c r="B614" s="1" t="s">
        <v>281</v>
      </c>
      <c r="C614" s="1" t="s">
        <v>1513</v>
      </c>
      <c r="D614" s="1">
        <v>915</v>
      </c>
      <c r="E614" s="1">
        <v>1</v>
      </c>
      <c r="F614" s="1" t="s">
        <v>289</v>
      </c>
      <c r="G614" s="1">
        <v>1.2738</v>
      </c>
      <c r="H614" s="1" t="s">
        <v>290</v>
      </c>
      <c r="I614" s="1" t="s">
        <v>291</v>
      </c>
      <c r="J614" s="1" t="s">
        <v>1514</v>
      </c>
      <c r="K614" s="1" t="s">
        <v>290</v>
      </c>
      <c r="L614" s="1" t="s">
        <v>284</v>
      </c>
      <c r="M614" s="1" t="s">
        <v>284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 t="s">
        <v>280</v>
      </c>
      <c r="B615" s="1" t="s">
        <v>281</v>
      </c>
      <c r="C615" s="1" t="s">
        <v>1515</v>
      </c>
      <c r="D615" s="1">
        <v>916</v>
      </c>
      <c r="E615" s="1">
        <v>1</v>
      </c>
      <c r="F615" s="1" t="s">
        <v>289</v>
      </c>
      <c r="G615" s="1">
        <v>1.4253899999999999</v>
      </c>
      <c r="H615" s="1" t="s">
        <v>290</v>
      </c>
      <c r="I615" s="1" t="s">
        <v>291</v>
      </c>
      <c r="J615" s="1" t="s">
        <v>1516</v>
      </c>
      <c r="K615" s="1" t="s">
        <v>290</v>
      </c>
      <c r="L615" s="1" t="s">
        <v>284</v>
      </c>
      <c r="M615" s="1" t="s">
        <v>284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 t="s">
        <v>280</v>
      </c>
      <c r="B616" s="1" t="s">
        <v>281</v>
      </c>
      <c r="C616" s="1" t="s">
        <v>1517</v>
      </c>
      <c r="D616" s="1">
        <v>917</v>
      </c>
      <c r="E616" s="1">
        <v>1</v>
      </c>
      <c r="F616" s="1" t="s">
        <v>289</v>
      </c>
      <c r="G616" s="1">
        <v>1.61083</v>
      </c>
      <c r="H616" s="1" t="s">
        <v>290</v>
      </c>
      <c r="I616" s="1" t="s">
        <v>291</v>
      </c>
      <c r="J616" s="1" t="s">
        <v>1518</v>
      </c>
      <c r="K616" s="1" t="s">
        <v>290</v>
      </c>
      <c r="L616" s="1" t="s">
        <v>284</v>
      </c>
      <c r="M616" s="1" t="s">
        <v>284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 t="s">
        <v>280</v>
      </c>
      <c r="B617" s="1" t="s">
        <v>281</v>
      </c>
      <c r="C617" s="1" t="s">
        <v>1519</v>
      </c>
      <c r="D617" s="1">
        <v>918</v>
      </c>
      <c r="E617" s="1">
        <v>1</v>
      </c>
      <c r="F617" s="1" t="s">
        <v>289</v>
      </c>
      <c r="G617" s="1">
        <v>1.0623800000000001</v>
      </c>
      <c r="H617" s="1" t="s">
        <v>290</v>
      </c>
      <c r="I617" s="1" t="s">
        <v>291</v>
      </c>
      <c r="J617" s="1" t="s">
        <v>1520</v>
      </c>
      <c r="K617" s="1" t="s">
        <v>290</v>
      </c>
      <c r="L617" s="1" t="s">
        <v>284</v>
      </c>
      <c r="M617" s="1" t="s">
        <v>284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 t="s">
        <v>280</v>
      </c>
      <c r="B618" s="1" t="s">
        <v>281</v>
      </c>
      <c r="C618" s="1" t="s">
        <v>1521</v>
      </c>
      <c r="D618" s="1">
        <v>919</v>
      </c>
      <c r="E618" s="1">
        <v>1</v>
      </c>
      <c r="F618" s="1" t="s">
        <v>289</v>
      </c>
      <c r="G618" s="1">
        <v>0.99300999999999995</v>
      </c>
      <c r="H618" s="1" t="s">
        <v>290</v>
      </c>
      <c r="I618" s="1" t="s">
        <v>291</v>
      </c>
      <c r="J618" s="1" t="s">
        <v>1522</v>
      </c>
      <c r="K618" s="1" t="s">
        <v>290</v>
      </c>
      <c r="L618" s="1" t="s">
        <v>284</v>
      </c>
      <c r="M618" s="1" t="s">
        <v>284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 t="s">
        <v>280</v>
      </c>
      <c r="B619" s="1" t="s">
        <v>281</v>
      </c>
      <c r="C619" s="1" t="s">
        <v>1523</v>
      </c>
      <c r="D619" s="1">
        <v>920</v>
      </c>
      <c r="E619" s="1">
        <v>1</v>
      </c>
      <c r="F619" s="1" t="s">
        <v>289</v>
      </c>
      <c r="G619" s="1">
        <v>1.4359999999999999</v>
      </c>
      <c r="H619" s="1" t="s">
        <v>290</v>
      </c>
      <c r="I619" s="1" t="s">
        <v>291</v>
      </c>
      <c r="J619" s="1" t="s">
        <v>1524</v>
      </c>
      <c r="K619" s="1" t="s">
        <v>290</v>
      </c>
      <c r="L619" s="1" t="s">
        <v>284</v>
      </c>
      <c r="M619" s="1" t="s">
        <v>284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 t="s">
        <v>280</v>
      </c>
      <c r="B620" s="1" t="s">
        <v>281</v>
      </c>
      <c r="C620" s="1" t="s">
        <v>1525</v>
      </c>
      <c r="D620" s="1">
        <v>921</v>
      </c>
      <c r="E620" s="1">
        <v>1</v>
      </c>
      <c r="F620" s="1" t="s">
        <v>289</v>
      </c>
      <c r="G620" s="1">
        <v>1.8869199999999999</v>
      </c>
      <c r="H620" s="1" t="s">
        <v>290</v>
      </c>
      <c r="I620" s="1" t="s">
        <v>291</v>
      </c>
      <c r="J620" s="1" t="s">
        <v>1526</v>
      </c>
      <c r="K620" s="1" t="s">
        <v>290</v>
      </c>
      <c r="L620" s="1" t="s">
        <v>284</v>
      </c>
      <c r="M620" s="1" t="s">
        <v>284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 t="s">
        <v>280</v>
      </c>
      <c r="B621" s="1" t="s">
        <v>281</v>
      </c>
      <c r="C621" s="1" t="s">
        <v>1527</v>
      </c>
      <c r="D621" s="1">
        <v>922</v>
      </c>
      <c r="E621" s="1">
        <v>1</v>
      </c>
      <c r="F621" s="1" t="s">
        <v>289</v>
      </c>
      <c r="G621" s="1">
        <v>0.24451000000000001</v>
      </c>
      <c r="H621" s="1" t="s">
        <v>290</v>
      </c>
      <c r="I621" s="1" t="s">
        <v>291</v>
      </c>
      <c r="J621" s="1" t="s">
        <v>1528</v>
      </c>
      <c r="K621" s="1" t="s">
        <v>290</v>
      </c>
      <c r="L621" s="1" t="s">
        <v>284</v>
      </c>
      <c r="M621" s="1" t="s">
        <v>284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 t="s">
        <v>280</v>
      </c>
      <c r="B622" s="1" t="s">
        <v>281</v>
      </c>
      <c r="C622" s="1" t="s">
        <v>1529</v>
      </c>
      <c r="D622" s="1">
        <v>923</v>
      </c>
      <c r="E622" s="1">
        <v>1</v>
      </c>
      <c r="F622" s="1" t="s">
        <v>289</v>
      </c>
      <c r="G622" s="1">
        <v>0.97606999999999999</v>
      </c>
      <c r="H622" s="1" t="s">
        <v>290</v>
      </c>
      <c r="I622" s="1" t="s">
        <v>291</v>
      </c>
      <c r="J622" s="1" t="s">
        <v>1530</v>
      </c>
      <c r="K622" s="1" t="s">
        <v>290</v>
      </c>
      <c r="L622" s="1" t="s">
        <v>284</v>
      </c>
      <c r="M622" s="1" t="s">
        <v>284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 t="s">
        <v>280</v>
      </c>
      <c r="B623" s="1" t="s">
        <v>281</v>
      </c>
      <c r="C623" s="1" t="s">
        <v>1531</v>
      </c>
      <c r="D623" s="1">
        <v>924</v>
      </c>
      <c r="E623" s="1">
        <v>1</v>
      </c>
      <c r="F623" s="1" t="s">
        <v>289</v>
      </c>
      <c r="G623" s="1">
        <v>1.69512</v>
      </c>
      <c r="H623" s="1" t="s">
        <v>290</v>
      </c>
      <c r="I623" s="1" t="s">
        <v>291</v>
      </c>
      <c r="J623" s="1" t="s">
        <v>1532</v>
      </c>
      <c r="K623" s="1" t="s">
        <v>290</v>
      </c>
      <c r="L623" s="1" t="s">
        <v>284</v>
      </c>
      <c r="M623" s="1" t="s">
        <v>284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 t="s">
        <v>280</v>
      </c>
      <c r="B624" s="1" t="s">
        <v>281</v>
      </c>
      <c r="C624" s="1" t="s">
        <v>1533</v>
      </c>
      <c r="D624" s="1">
        <v>925</v>
      </c>
      <c r="E624" s="1">
        <v>1</v>
      </c>
      <c r="F624" s="1" t="s">
        <v>289</v>
      </c>
      <c r="G624" s="1">
        <v>0.38873000000000002</v>
      </c>
      <c r="H624" s="1" t="s">
        <v>290</v>
      </c>
      <c r="I624" s="1" t="s">
        <v>291</v>
      </c>
      <c r="J624" s="1" t="s">
        <v>1534</v>
      </c>
      <c r="K624" s="1" t="s">
        <v>290</v>
      </c>
      <c r="L624" s="1" t="s">
        <v>284</v>
      </c>
      <c r="M624" s="1" t="s">
        <v>284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 t="s">
        <v>280</v>
      </c>
      <c r="B625" s="1" t="s">
        <v>281</v>
      </c>
      <c r="C625" s="1" t="s">
        <v>1535</v>
      </c>
      <c r="D625" s="1">
        <v>926</v>
      </c>
      <c r="E625" s="1">
        <v>1</v>
      </c>
      <c r="F625" s="1" t="s">
        <v>289</v>
      </c>
      <c r="G625" s="1">
        <v>1.0921000000000001</v>
      </c>
      <c r="H625" s="1" t="s">
        <v>290</v>
      </c>
      <c r="I625" s="1" t="s">
        <v>291</v>
      </c>
      <c r="J625" s="1" t="s">
        <v>1536</v>
      </c>
      <c r="K625" s="1" t="s">
        <v>290</v>
      </c>
      <c r="L625" s="1" t="s">
        <v>284</v>
      </c>
      <c r="M625" s="1" t="s">
        <v>284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 t="s">
        <v>280</v>
      </c>
      <c r="B626" s="1" t="s">
        <v>281</v>
      </c>
      <c r="C626" s="1" t="s">
        <v>1537</v>
      </c>
      <c r="D626" s="1">
        <v>927</v>
      </c>
      <c r="E626" s="1">
        <v>1</v>
      </c>
      <c r="F626" s="1" t="s">
        <v>289</v>
      </c>
      <c r="G626" s="1">
        <v>1.88121</v>
      </c>
      <c r="H626" s="1" t="s">
        <v>290</v>
      </c>
      <c r="I626" s="1" t="s">
        <v>291</v>
      </c>
      <c r="J626" s="1" t="s">
        <v>1538</v>
      </c>
      <c r="K626" s="1" t="s">
        <v>290</v>
      </c>
      <c r="L626" s="1" t="s">
        <v>284</v>
      </c>
      <c r="M626" s="1" t="s">
        <v>284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 t="s">
        <v>280</v>
      </c>
      <c r="B627" s="1" t="s">
        <v>281</v>
      </c>
      <c r="C627" s="1" t="s">
        <v>1539</v>
      </c>
      <c r="D627" s="1">
        <v>928</v>
      </c>
      <c r="E627" s="1">
        <v>1</v>
      </c>
      <c r="F627" s="1" t="s">
        <v>289</v>
      </c>
      <c r="G627" s="1">
        <v>0.40588999999999997</v>
      </c>
      <c r="H627" s="1" t="s">
        <v>290</v>
      </c>
      <c r="I627" s="1" t="s">
        <v>291</v>
      </c>
      <c r="J627" s="1" t="s">
        <v>1540</v>
      </c>
      <c r="K627" s="1" t="s">
        <v>290</v>
      </c>
      <c r="L627" s="1" t="s">
        <v>284</v>
      </c>
      <c r="M627" s="1" t="s">
        <v>284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 t="s">
        <v>280</v>
      </c>
      <c r="B628" s="1" t="s">
        <v>281</v>
      </c>
      <c r="C628" s="1" t="s">
        <v>1541</v>
      </c>
      <c r="D628" s="1">
        <v>929</v>
      </c>
      <c r="E628" s="1">
        <v>1</v>
      </c>
      <c r="F628" s="1" t="s">
        <v>289</v>
      </c>
      <c r="G628" s="1">
        <v>1.1906699999999999</v>
      </c>
      <c r="H628" s="1" t="s">
        <v>290</v>
      </c>
      <c r="I628" s="1" t="s">
        <v>291</v>
      </c>
      <c r="J628" s="1" t="s">
        <v>1542</v>
      </c>
      <c r="K628" s="1" t="s">
        <v>290</v>
      </c>
      <c r="L628" s="1" t="s">
        <v>284</v>
      </c>
      <c r="M628" s="1" t="s">
        <v>284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 t="s">
        <v>280</v>
      </c>
      <c r="B629" s="1" t="s">
        <v>281</v>
      </c>
      <c r="C629" s="1" t="s">
        <v>1543</v>
      </c>
      <c r="D629" s="1">
        <v>930</v>
      </c>
      <c r="E629" s="1">
        <v>1</v>
      </c>
      <c r="F629" s="1" t="s">
        <v>289</v>
      </c>
      <c r="G629" s="1">
        <v>1.91117</v>
      </c>
      <c r="H629" s="1" t="s">
        <v>290</v>
      </c>
      <c r="I629" s="1" t="s">
        <v>291</v>
      </c>
      <c r="J629" s="1" t="s">
        <v>1544</v>
      </c>
      <c r="K629" s="1" t="s">
        <v>290</v>
      </c>
      <c r="L629" s="1" t="s">
        <v>284</v>
      </c>
      <c r="M629" s="1" t="s">
        <v>284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 t="s">
        <v>280</v>
      </c>
      <c r="B630" s="1" t="s">
        <v>281</v>
      </c>
      <c r="C630" s="1" t="s">
        <v>1545</v>
      </c>
      <c r="D630" s="1">
        <v>931</v>
      </c>
      <c r="E630" s="1">
        <v>1</v>
      </c>
      <c r="F630" s="1" t="s">
        <v>289</v>
      </c>
      <c r="G630" s="1">
        <v>0.41711999999999999</v>
      </c>
      <c r="H630" s="1" t="s">
        <v>290</v>
      </c>
      <c r="I630" s="1" t="s">
        <v>291</v>
      </c>
      <c r="J630" s="1" t="s">
        <v>1546</v>
      </c>
      <c r="K630" s="1" t="s">
        <v>290</v>
      </c>
      <c r="L630" s="1" t="s">
        <v>284</v>
      </c>
      <c r="M630" s="1" t="s">
        <v>284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 t="s">
        <v>280</v>
      </c>
      <c r="B631" s="1" t="s">
        <v>281</v>
      </c>
      <c r="C631" s="1" t="s">
        <v>1547</v>
      </c>
      <c r="D631" s="1">
        <v>932</v>
      </c>
      <c r="E631" s="1">
        <v>1</v>
      </c>
      <c r="F631" s="1" t="s">
        <v>289</v>
      </c>
      <c r="G631" s="1">
        <v>1.0497399999999999</v>
      </c>
      <c r="H631" s="1" t="s">
        <v>290</v>
      </c>
      <c r="I631" s="1" t="s">
        <v>291</v>
      </c>
      <c r="J631" s="1" t="s">
        <v>569</v>
      </c>
      <c r="K631" s="1" t="s">
        <v>290</v>
      </c>
      <c r="L631" s="1" t="s">
        <v>284</v>
      </c>
      <c r="M631" s="1" t="s">
        <v>284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 t="s">
        <v>280</v>
      </c>
      <c r="B632" s="1" t="s">
        <v>281</v>
      </c>
      <c r="C632" s="1" t="s">
        <v>1548</v>
      </c>
      <c r="D632" s="1">
        <v>933</v>
      </c>
      <c r="E632" s="1">
        <v>1</v>
      </c>
      <c r="F632" s="1" t="s">
        <v>289</v>
      </c>
      <c r="G632" s="1">
        <v>1.74159</v>
      </c>
      <c r="H632" s="1" t="s">
        <v>290</v>
      </c>
      <c r="I632" s="1" t="s">
        <v>291</v>
      </c>
      <c r="J632" s="1" t="s">
        <v>1549</v>
      </c>
      <c r="K632" s="1" t="s">
        <v>290</v>
      </c>
      <c r="L632" s="1" t="s">
        <v>284</v>
      </c>
      <c r="M632" s="1" t="s">
        <v>284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 t="s">
        <v>280</v>
      </c>
      <c r="B633" s="1" t="s">
        <v>281</v>
      </c>
      <c r="C633" s="1" t="s">
        <v>1550</v>
      </c>
      <c r="D633" s="1">
        <v>934</v>
      </c>
      <c r="E633" s="1">
        <v>1</v>
      </c>
      <c r="F633" s="1" t="s">
        <v>289</v>
      </c>
      <c r="G633" s="1">
        <v>0.40661000000000003</v>
      </c>
      <c r="H633" s="1" t="s">
        <v>290</v>
      </c>
      <c r="I633" s="1" t="s">
        <v>291</v>
      </c>
      <c r="J633" s="1" t="s">
        <v>1551</v>
      </c>
      <c r="K633" s="1" t="s">
        <v>290</v>
      </c>
      <c r="L633" s="1" t="s">
        <v>284</v>
      </c>
      <c r="M633" s="1" t="s">
        <v>284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 t="s">
        <v>280</v>
      </c>
      <c r="B634" s="1" t="s">
        <v>281</v>
      </c>
      <c r="C634" s="1" t="s">
        <v>1552</v>
      </c>
      <c r="D634" s="1">
        <v>935</v>
      </c>
      <c r="E634" s="1">
        <v>1</v>
      </c>
      <c r="F634" s="1" t="s">
        <v>289</v>
      </c>
      <c r="G634" s="1">
        <v>1.0748800000000001</v>
      </c>
      <c r="H634" s="1" t="s">
        <v>290</v>
      </c>
      <c r="I634" s="1" t="s">
        <v>291</v>
      </c>
      <c r="J634" s="1" t="s">
        <v>1553</v>
      </c>
      <c r="K634" s="1" t="s">
        <v>290</v>
      </c>
      <c r="L634" s="1" t="s">
        <v>284</v>
      </c>
      <c r="M634" s="1" t="s">
        <v>284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 t="s">
        <v>280</v>
      </c>
      <c r="B635" s="1" t="s">
        <v>281</v>
      </c>
      <c r="C635" s="1" t="s">
        <v>1554</v>
      </c>
      <c r="D635" s="1">
        <v>936</v>
      </c>
      <c r="E635" s="1">
        <v>1</v>
      </c>
      <c r="F635" s="1" t="s">
        <v>289</v>
      </c>
      <c r="G635" s="1">
        <v>1.75885</v>
      </c>
      <c r="H635" s="1" t="s">
        <v>290</v>
      </c>
      <c r="I635" s="1" t="s">
        <v>291</v>
      </c>
      <c r="J635" s="1" t="s">
        <v>1555</v>
      </c>
      <c r="K635" s="1" t="s">
        <v>290</v>
      </c>
      <c r="L635" s="1" t="s">
        <v>284</v>
      </c>
      <c r="M635" s="1" t="s">
        <v>284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 t="s">
        <v>280</v>
      </c>
      <c r="B636" s="1" t="s">
        <v>281</v>
      </c>
      <c r="C636" s="1" t="s">
        <v>1556</v>
      </c>
      <c r="D636" s="1">
        <v>937</v>
      </c>
      <c r="E636" s="1">
        <v>1</v>
      </c>
      <c r="F636" s="1" t="s">
        <v>289</v>
      </c>
      <c r="G636" s="1">
        <v>0.64036000000000004</v>
      </c>
      <c r="H636" s="1" t="s">
        <v>290</v>
      </c>
      <c r="I636" s="1" t="s">
        <v>291</v>
      </c>
      <c r="J636" s="1" t="s">
        <v>1557</v>
      </c>
      <c r="K636" s="1" t="s">
        <v>290</v>
      </c>
      <c r="L636" s="1" t="s">
        <v>284</v>
      </c>
      <c r="M636" s="1" t="s">
        <v>284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 t="s">
        <v>280</v>
      </c>
      <c r="B637" s="1" t="s">
        <v>281</v>
      </c>
      <c r="C637" s="1" t="s">
        <v>1558</v>
      </c>
      <c r="D637" s="1">
        <v>938</v>
      </c>
      <c r="E637" s="1">
        <v>1</v>
      </c>
      <c r="F637" s="1" t="s">
        <v>289</v>
      </c>
      <c r="G637" s="1">
        <v>1.1094299999999999</v>
      </c>
      <c r="H637" s="1" t="s">
        <v>290</v>
      </c>
      <c r="I637" s="1" t="s">
        <v>291</v>
      </c>
      <c r="J637" s="1" t="s">
        <v>1559</v>
      </c>
      <c r="K637" s="1" t="s">
        <v>290</v>
      </c>
      <c r="L637" s="1" t="s">
        <v>284</v>
      </c>
      <c r="M637" s="1" t="s">
        <v>284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 t="s">
        <v>280</v>
      </c>
      <c r="B638" s="1" t="s">
        <v>281</v>
      </c>
      <c r="C638" s="1" t="s">
        <v>1560</v>
      </c>
      <c r="D638" s="1">
        <v>939</v>
      </c>
      <c r="E638" s="1">
        <v>1</v>
      </c>
      <c r="F638" s="1" t="s">
        <v>289</v>
      </c>
      <c r="G638" s="1">
        <v>1.5819000000000001</v>
      </c>
      <c r="H638" s="1" t="s">
        <v>290</v>
      </c>
      <c r="I638" s="1" t="s">
        <v>291</v>
      </c>
      <c r="J638" s="1" t="s">
        <v>1561</v>
      </c>
      <c r="K638" s="1" t="s">
        <v>290</v>
      </c>
      <c r="L638" s="1" t="s">
        <v>284</v>
      </c>
      <c r="M638" s="1" t="s">
        <v>284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 t="s">
        <v>280</v>
      </c>
      <c r="B639" s="1" t="s">
        <v>281</v>
      </c>
      <c r="C639" s="1" t="s">
        <v>1562</v>
      </c>
      <c r="D639" s="1">
        <v>940</v>
      </c>
      <c r="E639" s="1">
        <v>1</v>
      </c>
      <c r="F639" s="1" t="s">
        <v>289</v>
      </c>
      <c r="G639" s="1">
        <v>0.75566999999999995</v>
      </c>
      <c r="H639" s="1" t="s">
        <v>290</v>
      </c>
      <c r="I639" s="1" t="s">
        <v>291</v>
      </c>
      <c r="J639" s="1" t="s">
        <v>1563</v>
      </c>
      <c r="K639" s="1" t="s">
        <v>290</v>
      </c>
      <c r="L639" s="1" t="s">
        <v>284</v>
      </c>
      <c r="M639" s="1" t="s">
        <v>284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 t="s">
        <v>280</v>
      </c>
      <c r="B640" s="1" t="s">
        <v>281</v>
      </c>
      <c r="C640" s="1" t="s">
        <v>1564</v>
      </c>
      <c r="D640" s="1">
        <v>941</v>
      </c>
      <c r="E640" s="1">
        <v>1</v>
      </c>
      <c r="F640" s="1" t="s">
        <v>289</v>
      </c>
      <c r="G640" s="1">
        <v>1.1474899999999999</v>
      </c>
      <c r="H640" s="1" t="s">
        <v>290</v>
      </c>
      <c r="I640" s="1" t="s">
        <v>291</v>
      </c>
      <c r="J640" s="1" t="s">
        <v>1565</v>
      </c>
      <c r="K640" s="1" t="s">
        <v>290</v>
      </c>
      <c r="L640" s="1" t="s">
        <v>284</v>
      </c>
      <c r="M640" s="1" t="s">
        <v>284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 t="s">
        <v>280</v>
      </c>
      <c r="B641" s="1" t="s">
        <v>281</v>
      </c>
      <c r="C641" s="1" t="s">
        <v>1566</v>
      </c>
      <c r="D641" s="1">
        <v>942</v>
      </c>
      <c r="E641" s="1">
        <v>1</v>
      </c>
      <c r="F641" s="1" t="s">
        <v>289</v>
      </c>
      <c r="G641" s="1">
        <v>1.45957</v>
      </c>
      <c r="H641" s="1" t="s">
        <v>290</v>
      </c>
      <c r="I641" s="1" t="s">
        <v>291</v>
      </c>
      <c r="J641" s="1" t="s">
        <v>1567</v>
      </c>
      <c r="K641" s="1" t="s">
        <v>290</v>
      </c>
      <c r="L641" s="1" t="s">
        <v>284</v>
      </c>
      <c r="M641" s="1" t="s">
        <v>284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 t="s">
        <v>280</v>
      </c>
      <c r="B642" s="1" t="s">
        <v>281</v>
      </c>
      <c r="C642" s="1" t="s">
        <v>1568</v>
      </c>
      <c r="D642" s="1">
        <v>943</v>
      </c>
      <c r="E642" s="1">
        <v>1</v>
      </c>
      <c r="F642" s="1" t="s">
        <v>289</v>
      </c>
      <c r="G642" s="1">
        <v>1.72194</v>
      </c>
      <c r="H642" s="1" t="s">
        <v>290</v>
      </c>
      <c r="I642" s="1" t="s">
        <v>291</v>
      </c>
      <c r="J642" s="1" t="s">
        <v>1569</v>
      </c>
      <c r="K642" s="1" t="s">
        <v>290</v>
      </c>
      <c r="L642" s="1" t="s">
        <v>284</v>
      </c>
      <c r="M642" s="1" t="s">
        <v>284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 t="s">
        <v>280</v>
      </c>
      <c r="B643" s="1" t="s">
        <v>281</v>
      </c>
      <c r="C643" s="1" t="s">
        <v>1570</v>
      </c>
      <c r="D643" s="1">
        <v>10000</v>
      </c>
      <c r="E643" s="1">
        <v>1</v>
      </c>
      <c r="F643" s="1" t="s">
        <v>289</v>
      </c>
      <c r="G643" s="1">
        <v>1.13924</v>
      </c>
      <c r="H643" s="1" t="s">
        <v>290</v>
      </c>
      <c r="I643" s="1" t="s">
        <v>291</v>
      </c>
      <c r="J643" s="1" t="s">
        <v>1080</v>
      </c>
      <c r="K643" s="1" t="s">
        <v>290</v>
      </c>
      <c r="L643" s="1" t="s">
        <v>284</v>
      </c>
      <c r="M643" s="1" t="s">
        <v>284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 t="s">
        <v>280</v>
      </c>
      <c r="B644" s="1" t="s">
        <v>281</v>
      </c>
      <c r="C644" s="1" t="s">
        <v>1571</v>
      </c>
      <c r="D644" s="1">
        <v>10001</v>
      </c>
      <c r="E644" s="1">
        <v>1</v>
      </c>
      <c r="F644" s="1" t="s">
        <v>289</v>
      </c>
      <c r="G644" s="1">
        <v>1.2990999999999999</v>
      </c>
      <c r="H644" s="1" t="s">
        <v>290</v>
      </c>
      <c r="I644" s="1" t="s">
        <v>291</v>
      </c>
      <c r="J644" s="1" t="s">
        <v>1572</v>
      </c>
      <c r="K644" s="1" t="s">
        <v>290</v>
      </c>
      <c r="L644" s="1" t="s">
        <v>284</v>
      </c>
      <c r="M644" s="1" t="s">
        <v>284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 t="s">
        <v>280</v>
      </c>
      <c r="B645" s="1" t="s">
        <v>281</v>
      </c>
      <c r="C645" s="1" t="s">
        <v>1573</v>
      </c>
      <c r="D645" s="1">
        <v>10002</v>
      </c>
      <c r="E645" s="1">
        <v>1</v>
      </c>
      <c r="F645" s="1" t="s">
        <v>289</v>
      </c>
      <c r="G645" s="1">
        <v>1.38439</v>
      </c>
      <c r="H645" s="1" t="s">
        <v>290</v>
      </c>
      <c r="I645" s="1" t="s">
        <v>291</v>
      </c>
      <c r="J645" s="1" t="s">
        <v>1574</v>
      </c>
      <c r="K645" s="1" t="s">
        <v>290</v>
      </c>
      <c r="L645" s="1" t="s">
        <v>284</v>
      </c>
      <c r="M645" s="1" t="s">
        <v>284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 t="s">
        <v>280</v>
      </c>
      <c r="B646" s="1" t="s">
        <v>281</v>
      </c>
      <c r="C646" s="1" t="s">
        <v>1575</v>
      </c>
      <c r="D646" s="1">
        <v>10003</v>
      </c>
      <c r="E646" s="1">
        <v>1</v>
      </c>
      <c r="F646" s="1" t="s">
        <v>289</v>
      </c>
      <c r="G646" s="1">
        <v>1.3913199999999999</v>
      </c>
      <c r="H646" s="1" t="s">
        <v>290</v>
      </c>
      <c r="I646" s="1" t="s">
        <v>291</v>
      </c>
      <c r="J646" s="1" t="s">
        <v>1576</v>
      </c>
      <c r="K646" s="1" t="s">
        <v>290</v>
      </c>
      <c r="L646" s="1" t="s">
        <v>284</v>
      </c>
      <c r="M646" s="1" t="s">
        <v>284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 t="s">
        <v>280</v>
      </c>
      <c r="B647" s="1" t="s">
        <v>281</v>
      </c>
      <c r="C647" s="1" t="s">
        <v>1577</v>
      </c>
      <c r="D647" s="1">
        <v>10004</v>
      </c>
      <c r="E647" s="1">
        <v>1</v>
      </c>
      <c r="F647" s="1" t="s">
        <v>289</v>
      </c>
      <c r="G647" s="1">
        <v>1.3431200000000001</v>
      </c>
      <c r="H647" s="1" t="s">
        <v>290</v>
      </c>
      <c r="I647" s="1" t="s">
        <v>291</v>
      </c>
      <c r="J647" s="1" t="s">
        <v>1578</v>
      </c>
      <c r="K647" s="1" t="s">
        <v>290</v>
      </c>
      <c r="L647" s="1" t="s">
        <v>284</v>
      </c>
      <c r="M647" s="1" t="s">
        <v>284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 t="s">
        <v>280</v>
      </c>
      <c r="B648" s="1" t="s">
        <v>281</v>
      </c>
      <c r="C648" s="1" t="s">
        <v>1579</v>
      </c>
      <c r="D648" s="1">
        <v>10005</v>
      </c>
      <c r="E648" s="1">
        <v>1</v>
      </c>
      <c r="F648" s="1" t="s">
        <v>289</v>
      </c>
      <c r="G648" s="1">
        <v>1.2827900000000001</v>
      </c>
      <c r="H648" s="1" t="s">
        <v>290</v>
      </c>
      <c r="I648" s="1" t="s">
        <v>291</v>
      </c>
      <c r="J648" s="1" t="s">
        <v>1580</v>
      </c>
      <c r="K648" s="1" t="s">
        <v>290</v>
      </c>
      <c r="L648" s="1" t="s">
        <v>284</v>
      </c>
      <c r="M648" s="1" t="s">
        <v>284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 t="s">
        <v>280</v>
      </c>
      <c r="B649" s="1" t="s">
        <v>281</v>
      </c>
      <c r="C649" s="1" t="s">
        <v>1581</v>
      </c>
      <c r="D649" s="1">
        <v>10006</v>
      </c>
      <c r="E649" s="1">
        <v>1</v>
      </c>
      <c r="F649" s="1" t="s">
        <v>289</v>
      </c>
      <c r="G649" s="1">
        <v>1.45377</v>
      </c>
      <c r="H649" s="1" t="s">
        <v>290</v>
      </c>
      <c r="I649" s="1" t="s">
        <v>291</v>
      </c>
      <c r="J649" s="1" t="s">
        <v>1582</v>
      </c>
      <c r="K649" s="1" t="s">
        <v>290</v>
      </c>
      <c r="L649" s="1" t="s">
        <v>284</v>
      </c>
      <c r="M649" s="1" t="s">
        <v>284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 t="s">
        <v>280</v>
      </c>
      <c r="B650" s="1" t="s">
        <v>281</v>
      </c>
      <c r="C650" s="1" t="s">
        <v>1583</v>
      </c>
      <c r="D650" s="1">
        <v>10007</v>
      </c>
      <c r="E650" s="1">
        <v>1</v>
      </c>
      <c r="F650" s="1" t="s">
        <v>289</v>
      </c>
      <c r="G650" s="1">
        <v>1.29758</v>
      </c>
      <c r="H650" s="1" t="s">
        <v>290</v>
      </c>
      <c r="I650" s="1" t="s">
        <v>291</v>
      </c>
      <c r="J650" s="1" t="s">
        <v>1584</v>
      </c>
      <c r="K650" s="1" t="s">
        <v>290</v>
      </c>
      <c r="L650" s="1" t="s">
        <v>284</v>
      </c>
      <c r="M650" s="1" t="s">
        <v>284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 t="s">
        <v>280</v>
      </c>
      <c r="B651" s="1" t="s">
        <v>281</v>
      </c>
      <c r="C651" s="1" t="s">
        <v>1585</v>
      </c>
      <c r="D651" s="1">
        <v>10008</v>
      </c>
      <c r="E651" s="1">
        <v>1</v>
      </c>
      <c r="F651" s="1" t="s">
        <v>289</v>
      </c>
      <c r="G651" s="1">
        <v>1.20211</v>
      </c>
      <c r="H651" s="1" t="s">
        <v>290</v>
      </c>
      <c r="I651" s="1" t="s">
        <v>291</v>
      </c>
      <c r="J651" s="1" t="s">
        <v>1586</v>
      </c>
      <c r="K651" s="1" t="s">
        <v>290</v>
      </c>
      <c r="L651" s="1" t="s">
        <v>284</v>
      </c>
      <c r="M651" s="1" t="s">
        <v>284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 t="s">
        <v>280</v>
      </c>
      <c r="B652" s="1" t="s">
        <v>281</v>
      </c>
      <c r="C652" s="1" t="s">
        <v>1587</v>
      </c>
      <c r="D652" s="1">
        <v>10009</v>
      </c>
      <c r="E652" s="1">
        <v>1</v>
      </c>
      <c r="F652" s="1" t="s">
        <v>289</v>
      </c>
      <c r="G652" s="1">
        <v>1.14815</v>
      </c>
      <c r="H652" s="1" t="s">
        <v>290</v>
      </c>
      <c r="I652" s="1" t="s">
        <v>291</v>
      </c>
      <c r="J652" s="1" t="s">
        <v>1588</v>
      </c>
      <c r="K652" s="1" t="s">
        <v>290</v>
      </c>
      <c r="L652" s="1" t="s">
        <v>284</v>
      </c>
      <c r="M652" s="1" t="s">
        <v>284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 t="s">
        <v>280</v>
      </c>
      <c r="B653" s="1" t="s">
        <v>281</v>
      </c>
      <c r="C653" s="1" t="s">
        <v>1589</v>
      </c>
      <c r="D653" s="1">
        <v>10010</v>
      </c>
      <c r="E653" s="1">
        <v>1</v>
      </c>
      <c r="F653" s="1" t="s">
        <v>289</v>
      </c>
      <c r="G653" s="1">
        <v>1.4548700000000001</v>
      </c>
      <c r="H653" s="1" t="s">
        <v>290</v>
      </c>
      <c r="I653" s="1" t="s">
        <v>291</v>
      </c>
      <c r="J653" s="1" t="s">
        <v>1590</v>
      </c>
      <c r="K653" s="1" t="s">
        <v>290</v>
      </c>
      <c r="L653" s="1" t="s">
        <v>284</v>
      </c>
      <c r="M653" s="1" t="s">
        <v>284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 t="s">
        <v>280</v>
      </c>
      <c r="B654" s="1" t="s">
        <v>281</v>
      </c>
      <c r="C654" s="1" t="s">
        <v>1591</v>
      </c>
      <c r="D654" s="1">
        <v>10011</v>
      </c>
      <c r="E654" s="1">
        <v>1</v>
      </c>
      <c r="F654" s="1" t="s">
        <v>289</v>
      </c>
      <c r="G654" s="1">
        <v>1.39463</v>
      </c>
      <c r="H654" s="1" t="s">
        <v>290</v>
      </c>
      <c r="I654" s="1" t="s">
        <v>291</v>
      </c>
      <c r="J654" s="1" t="s">
        <v>1592</v>
      </c>
      <c r="K654" s="1" t="s">
        <v>290</v>
      </c>
      <c r="L654" s="1" t="s">
        <v>284</v>
      </c>
      <c r="M654" s="1" t="s">
        <v>284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 t="s">
        <v>280</v>
      </c>
      <c r="B655" s="1" t="s">
        <v>281</v>
      </c>
      <c r="C655" s="1" t="s">
        <v>1593</v>
      </c>
      <c r="D655" s="1">
        <v>10012</v>
      </c>
      <c r="E655" s="1">
        <v>1</v>
      </c>
      <c r="F655" s="1" t="s">
        <v>289</v>
      </c>
      <c r="G655" s="1">
        <v>1.32795</v>
      </c>
      <c r="H655" s="1" t="s">
        <v>290</v>
      </c>
      <c r="I655" s="1" t="s">
        <v>291</v>
      </c>
      <c r="J655" s="1" t="s">
        <v>1594</v>
      </c>
      <c r="K655" s="1" t="s">
        <v>290</v>
      </c>
      <c r="L655" s="1" t="s">
        <v>284</v>
      </c>
      <c r="M655" s="1" t="s">
        <v>284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 t="s">
        <v>280</v>
      </c>
      <c r="B656" s="1" t="s">
        <v>281</v>
      </c>
      <c r="C656" s="1" t="s">
        <v>1595</v>
      </c>
      <c r="D656" s="1">
        <v>10013</v>
      </c>
      <c r="E656" s="1">
        <v>1</v>
      </c>
      <c r="F656" s="1" t="s">
        <v>289</v>
      </c>
      <c r="G656" s="1">
        <v>1.2703599999999999</v>
      </c>
      <c r="H656" s="1" t="s">
        <v>290</v>
      </c>
      <c r="I656" s="1" t="s">
        <v>291</v>
      </c>
      <c r="J656" s="1" t="s">
        <v>1596</v>
      </c>
      <c r="K656" s="1" t="s">
        <v>290</v>
      </c>
      <c r="L656" s="1" t="s">
        <v>284</v>
      </c>
      <c r="M656" s="1" t="s">
        <v>284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 t="s">
        <v>280</v>
      </c>
      <c r="B657" s="1" t="s">
        <v>281</v>
      </c>
      <c r="C657" s="1" t="s">
        <v>1597</v>
      </c>
      <c r="D657" s="1">
        <v>10014</v>
      </c>
      <c r="E657" s="1">
        <v>1</v>
      </c>
      <c r="F657" s="1" t="s">
        <v>289</v>
      </c>
      <c r="G657" s="1">
        <v>1.21184</v>
      </c>
      <c r="H657" s="1" t="s">
        <v>290</v>
      </c>
      <c r="I657" s="1" t="s">
        <v>291</v>
      </c>
      <c r="J657" s="1" t="s">
        <v>1598</v>
      </c>
      <c r="K657" s="1" t="s">
        <v>290</v>
      </c>
      <c r="L657" s="1" t="s">
        <v>284</v>
      </c>
      <c r="M657" s="1" t="s">
        <v>284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 t="s">
        <v>280</v>
      </c>
      <c r="B658" s="1" t="s">
        <v>281</v>
      </c>
      <c r="C658" s="1" t="s">
        <v>1599</v>
      </c>
      <c r="D658" s="1">
        <v>10015</v>
      </c>
      <c r="E658" s="1">
        <v>1</v>
      </c>
      <c r="F658" s="1" t="s">
        <v>289</v>
      </c>
      <c r="G658" s="1">
        <v>1.1582699999999999</v>
      </c>
      <c r="H658" s="1" t="s">
        <v>290</v>
      </c>
      <c r="I658" s="1" t="s">
        <v>291</v>
      </c>
      <c r="J658" s="1" t="s">
        <v>1600</v>
      </c>
      <c r="K658" s="1" t="s">
        <v>290</v>
      </c>
      <c r="L658" s="1" t="s">
        <v>284</v>
      </c>
      <c r="M658" s="1" t="s">
        <v>284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 t="s">
        <v>280</v>
      </c>
      <c r="B659" s="1" t="s">
        <v>281</v>
      </c>
      <c r="C659" s="1" t="s">
        <v>1601</v>
      </c>
      <c r="D659" s="1">
        <v>10016</v>
      </c>
      <c r="E659" s="1">
        <v>1</v>
      </c>
      <c r="F659" s="1" t="s">
        <v>289</v>
      </c>
      <c r="G659" s="1">
        <v>1.48407</v>
      </c>
      <c r="H659" s="1" t="s">
        <v>290</v>
      </c>
      <c r="I659" s="1" t="s">
        <v>291</v>
      </c>
      <c r="J659" s="1" t="s">
        <v>1602</v>
      </c>
      <c r="K659" s="1" t="s">
        <v>290</v>
      </c>
      <c r="L659" s="1" t="s">
        <v>284</v>
      </c>
      <c r="M659" s="1" t="s">
        <v>284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 t="s">
        <v>280</v>
      </c>
      <c r="B660" s="1" t="s">
        <v>281</v>
      </c>
      <c r="C660" s="1" t="s">
        <v>1603</v>
      </c>
      <c r="D660" s="1">
        <v>10017</v>
      </c>
      <c r="E660" s="1">
        <v>1</v>
      </c>
      <c r="F660" s="1" t="s">
        <v>289</v>
      </c>
      <c r="G660" s="1">
        <v>1.4164000000000001</v>
      </c>
      <c r="H660" s="1" t="s">
        <v>290</v>
      </c>
      <c r="I660" s="1" t="s">
        <v>291</v>
      </c>
      <c r="J660" s="1" t="s">
        <v>1604</v>
      </c>
      <c r="K660" s="1" t="s">
        <v>290</v>
      </c>
      <c r="L660" s="1" t="s">
        <v>284</v>
      </c>
      <c r="M660" s="1" t="s">
        <v>284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 t="s">
        <v>280</v>
      </c>
      <c r="B661" s="1" t="s">
        <v>281</v>
      </c>
      <c r="C661" s="1" t="s">
        <v>1605</v>
      </c>
      <c r="D661" s="1">
        <v>10018</v>
      </c>
      <c r="E661" s="1">
        <v>1</v>
      </c>
      <c r="F661" s="1" t="s">
        <v>289</v>
      </c>
      <c r="G661" s="1">
        <v>1.3575699999999999</v>
      </c>
      <c r="H661" s="1" t="s">
        <v>290</v>
      </c>
      <c r="I661" s="1" t="s">
        <v>291</v>
      </c>
      <c r="J661" s="1" t="s">
        <v>1606</v>
      </c>
      <c r="K661" s="1" t="s">
        <v>290</v>
      </c>
      <c r="L661" s="1" t="s">
        <v>284</v>
      </c>
      <c r="M661" s="1" t="s">
        <v>284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 t="s">
        <v>280</v>
      </c>
      <c r="B662" s="1" t="s">
        <v>281</v>
      </c>
      <c r="C662" s="1" t="s">
        <v>1607</v>
      </c>
      <c r="D662" s="1">
        <v>10019</v>
      </c>
      <c r="E662" s="1">
        <v>1</v>
      </c>
      <c r="F662" s="1" t="s">
        <v>289</v>
      </c>
      <c r="G662" s="1">
        <v>1.29786</v>
      </c>
      <c r="H662" s="1" t="s">
        <v>290</v>
      </c>
      <c r="I662" s="1" t="s">
        <v>291</v>
      </c>
      <c r="J662" s="1" t="s">
        <v>1608</v>
      </c>
      <c r="K662" s="1" t="s">
        <v>290</v>
      </c>
      <c r="L662" s="1" t="s">
        <v>284</v>
      </c>
      <c r="M662" s="1" t="s">
        <v>284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 t="s">
        <v>280</v>
      </c>
      <c r="B663" s="1" t="s">
        <v>281</v>
      </c>
      <c r="C663" s="1" t="s">
        <v>1609</v>
      </c>
      <c r="D663" s="1">
        <v>10020</v>
      </c>
      <c r="E663" s="1">
        <v>1</v>
      </c>
      <c r="F663" s="1" t="s">
        <v>289</v>
      </c>
      <c r="G663" s="1">
        <v>1.23997</v>
      </c>
      <c r="H663" s="1" t="s">
        <v>290</v>
      </c>
      <c r="I663" s="1" t="s">
        <v>291</v>
      </c>
      <c r="J663" s="1" t="s">
        <v>1610</v>
      </c>
      <c r="K663" s="1" t="s">
        <v>290</v>
      </c>
      <c r="L663" s="1" t="s">
        <v>284</v>
      </c>
      <c r="M663" s="1" t="s">
        <v>284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 t="s">
        <v>280</v>
      </c>
      <c r="B664" s="1" t="s">
        <v>281</v>
      </c>
      <c r="C664" s="1" t="s">
        <v>1611</v>
      </c>
      <c r="D664" s="1">
        <v>10021</v>
      </c>
      <c r="E664" s="1">
        <v>1</v>
      </c>
      <c r="F664" s="1" t="s">
        <v>289</v>
      </c>
      <c r="G664" s="1">
        <v>1.18574</v>
      </c>
      <c r="H664" s="1" t="s">
        <v>290</v>
      </c>
      <c r="I664" s="1" t="s">
        <v>291</v>
      </c>
      <c r="J664" s="1" t="s">
        <v>1612</v>
      </c>
      <c r="K664" s="1" t="s">
        <v>290</v>
      </c>
      <c r="L664" s="1" t="s">
        <v>284</v>
      </c>
      <c r="M664" s="1" t="s">
        <v>284</v>
      </c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 t="s">
        <v>280</v>
      </c>
      <c r="B665" s="1" t="s">
        <v>281</v>
      </c>
      <c r="C665" s="1" t="s">
        <v>1613</v>
      </c>
      <c r="D665" s="1">
        <v>10022</v>
      </c>
      <c r="E665" s="1">
        <v>1</v>
      </c>
      <c r="F665" s="1" t="s">
        <v>289</v>
      </c>
      <c r="G665" s="1">
        <v>1.46167</v>
      </c>
      <c r="H665" s="1" t="s">
        <v>290</v>
      </c>
      <c r="I665" s="1" t="s">
        <v>291</v>
      </c>
      <c r="J665" s="1" t="s">
        <v>1614</v>
      </c>
      <c r="K665" s="1" t="s">
        <v>290</v>
      </c>
      <c r="L665" s="1" t="s">
        <v>284</v>
      </c>
      <c r="M665" s="1" t="s">
        <v>284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 t="s">
        <v>280</v>
      </c>
      <c r="B666" s="1" t="s">
        <v>281</v>
      </c>
      <c r="C666" s="1" t="s">
        <v>1615</v>
      </c>
      <c r="D666" s="1">
        <v>10023</v>
      </c>
      <c r="E666" s="1">
        <v>1</v>
      </c>
      <c r="F666" s="1" t="s">
        <v>289</v>
      </c>
      <c r="G666" s="1">
        <v>1.3997999999999999</v>
      </c>
      <c r="H666" s="1" t="s">
        <v>290</v>
      </c>
      <c r="I666" s="1" t="s">
        <v>291</v>
      </c>
      <c r="J666" s="1" t="s">
        <v>1616</v>
      </c>
      <c r="K666" s="1" t="s">
        <v>290</v>
      </c>
      <c r="L666" s="1" t="s">
        <v>284</v>
      </c>
      <c r="M666" s="1" t="s">
        <v>284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 t="s">
        <v>280</v>
      </c>
      <c r="B667" s="1" t="s">
        <v>281</v>
      </c>
      <c r="C667" s="1" t="s">
        <v>1617</v>
      </c>
      <c r="D667" s="1">
        <v>10024</v>
      </c>
      <c r="E667" s="1">
        <v>1</v>
      </c>
      <c r="F667" s="1" t="s">
        <v>289</v>
      </c>
      <c r="G667" s="1">
        <v>1.3310900000000001</v>
      </c>
      <c r="H667" s="1" t="s">
        <v>290</v>
      </c>
      <c r="I667" s="1" t="s">
        <v>291</v>
      </c>
      <c r="J667" s="1" t="s">
        <v>1618</v>
      </c>
      <c r="K667" s="1" t="s">
        <v>290</v>
      </c>
      <c r="L667" s="1" t="s">
        <v>284</v>
      </c>
      <c r="M667" s="1" t="s">
        <v>284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 t="s">
        <v>280</v>
      </c>
      <c r="B668" s="1" t="s">
        <v>281</v>
      </c>
      <c r="C668" s="1" t="s">
        <v>1619</v>
      </c>
      <c r="D668" s="1">
        <v>10025</v>
      </c>
      <c r="E668" s="1">
        <v>1</v>
      </c>
      <c r="F668" s="1" t="s">
        <v>289</v>
      </c>
      <c r="G668" s="1">
        <v>1.2849299999999999</v>
      </c>
      <c r="H668" s="1" t="s">
        <v>290</v>
      </c>
      <c r="I668" s="1" t="s">
        <v>291</v>
      </c>
      <c r="J668" s="1" t="s">
        <v>1620</v>
      </c>
      <c r="K668" s="1" t="s">
        <v>290</v>
      </c>
      <c r="L668" s="1" t="s">
        <v>284</v>
      </c>
      <c r="M668" s="1" t="s">
        <v>284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 t="s">
        <v>280</v>
      </c>
      <c r="B669" s="1" t="s">
        <v>281</v>
      </c>
      <c r="C669" s="1" t="s">
        <v>1621</v>
      </c>
      <c r="D669" s="1">
        <v>10026</v>
      </c>
      <c r="E669" s="1">
        <v>1</v>
      </c>
      <c r="F669" s="1" t="s">
        <v>289</v>
      </c>
      <c r="G669" s="1">
        <v>1.20041</v>
      </c>
      <c r="H669" s="1" t="s">
        <v>290</v>
      </c>
      <c r="I669" s="1" t="s">
        <v>291</v>
      </c>
      <c r="J669" s="1" t="s">
        <v>1622</v>
      </c>
      <c r="K669" s="1" t="s">
        <v>290</v>
      </c>
      <c r="L669" s="1" t="s">
        <v>284</v>
      </c>
      <c r="M669" s="1" t="s">
        <v>284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 t="s">
        <v>280</v>
      </c>
      <c r="B670" s="1" t="s">
        <v>281</v>
      </c>
      <c r="C670" s="1" t="s">
        <v>1623</v>
      </c>
      <c r="D670" s="1">
        <v>10027</v>
      </c>
      <c r="E670" s="1">
        <v>1</v>
      </c>
      <c r="F670" s="1" t="s">
        <v>289</v>
      </c>
      <c r="G670" s="1">
        <v>1.00431</v>
      </c>
      <c r="H670" s="1" t="s">
        <v>290</v>
      </c>
      <c r="I670" s="1" t="s">
        <v>291</v>
      </c>
      <c r="J670" s="1" t="s">
        <v>1624</v>
      </c>
      <c r="K670" s="1" t="s">
        <v>290</v>
      </c>
      <c r="L670" s="1" t="s">
        <v>284</v>
      </c>
      <c r="M670" s="1" t="s">
        <v>284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 t="s">
        <v>280</v>
      </c>
      <c r="B671" s="1" t="s">
        <v>281</v>
      </c>
      <c r="C671" s="1" t="s">
        <v>1625</v>
      </c>
      <c r="D671" s="1">
        <v>10028</v>
      </c>
      <c r="E671" s="1">
        <v>1</v>
      </c>
      <c r="F671" s="1" t="s">
        <v>289</v>
      </c>
      <c r="G671" s="1">
        <v>1.8209200000000001</v>
      </c>
      <c r="H671" s="1" t="s">
        <v>290</v>
      </c>
      <c r="I671" s="1" t="s">
        <v>291</v>
      </c>
      <c r="J671" s="1" t="s">
        <v>1626</v>
      </c>
      <c r="K671" s="1" t="s">
        <v>290</v>
      </c>
      <c r="L671" s="1" t="s">
        <v>284</v>
      </c>
      <c r="M671" s="1" t="s">
        <v>284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 t="s">
        <v>280</v>
      </c>
      <c r="B672" s="1" t="s">
        <v>281</v>
      </c>
      <c r="C672" s="1" t="s">
        <v>1627</v>
      </c>
      <c r="D672" s="1">
        <v>10029</v>
      </c>
      <c r="E672" s="1">
        <v>1</v>
      </c>
      <c r="F672" s="1" t="s">
        <v>289</v>
      </c>
      <c r="G672" s="1">
        <v>1.59903</v>
      </c>
      <c r="H672" s="1" t="s">
        <v>290</v>
      </c>
      <c r="I672" s="1" t="s">
        <v>291</v>
      </c>
      <c r="J672" s="1" t="s">
        <v>1628</v>
      </c>
      <c r="K672" s="1" t="s">
        <v>290</v>
      </c>
      <c r="L672" s="1" t="s">
        <v>284</v>
      </c>
      <c r="M672" s="1" t="s">
        <v>284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 t="s">
        <v>280</v>
      </c>
      <c r="B673" s="1" t="s">
        <v>281</v>
      </c>
      <c r="C673" s="1" t="s">
        <v>1629</v>
      </c>
      <c r="D673" s="1">
        <v>10030</v>
      </c>
      <c r="E673" s="1">
        <v>1</v>
      </c>
      <c r="F673" s="1" t="s">
        <v>289</v>
      </c>
      <c r="G673" s="1">
        <v>1.4017599999999999</v>
      </c>
      <c r="H673" s="1" t="s">
        <v>290</v>
      </c>
      <c r="I673" s="1" t="s">
        <v>291</v>
      </c>
      <c r="J673" s="1" t="s">
        <v>1630</v>
      </c>
      <c r="K673" s="1" t="s">
        <v>290</v>
      </c>
      <c r="L673" s="1" t="s">
        <v>284</v>
      </c>
      <c r="M673" s="1" t="s">
        <v>284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 t="s">
        <v>280</v>
      </c>
      <c r="B674" s="1" t="s">
        <v>281</v>
      </c>
      <c r="C674" s="1" t="s">
        <v>1631</v>
      </c>
      <c r="D674" s="1">
        <v>10031</v>
      </c>
      <c r="E674" s="1">
        <v>1</v>
      </c>
      <c r="F674" s="1" t="s">
        <v>289</v>
      </c>
      <c r="G674" s="1">
        <v>1.20818</v>
      </c>
      <c r="H674" s="1" t="s">
        <v>290</v>
      </c>
      <c r="I674" s="1" t="s">
        <v>291</v>
      </c>
      <c r="J674" s="1" t="s">
        <v>1632</v>
      </c>
      <c r="K674" s="1" t="s">
        <v>290</v>
      </c>
      <c r="L674" s="1" t="s">
        <v>284</v>
      </c>
      <c r="M674" s="1" t="s">
        <v>284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 t="s">
        <v>280</v>
      </c>
      <c r="B675" s="1" t="s">
        <v>281</v>
      </c>
      <c r="C675" s="1" t="s">
        <v>1633</v>
      </c>
      <c r="D675" s="1">
        <v>10032</v>
      </c>
      <c r="E675" s="1">
        <v>1</v>
      </c>
      <c r="F675" s="1" t="s">
        <v>289</v>
      </c>
      <c r="G675" s="1">
        <v>1.0045299999999999</v>
      </c>
      <c r="H675" s="1" t="s">
        <v>290</v>
      </c>
      <c r="I675" s="1" t="s">
        <v>291</v>
      </c>
      <c r="J675" s="1" t="s">
        <v>1634</v>
      </c>
      <c r="K675" s="1" t="s">
        <v>290</v>
      </c>
      <c r="L675" s="1" t="s">
        <v>284</v>
      </c>
      <c r="M675" s="1" t="s">
        <v>284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 t="s">
        <v>280</v>
      </c>
      <c r="B676" s="1" t="s">
        <v>281</v>
      </c>
      <c r="C676" s="1" t="s">
        <v>1635</v>
      </c>
      <c r="D676" s="1">
        <v>10033</v>
      </c>
      <c r="E676" s="1">
        <v>1</v>
      </c>
      <c r="F676" s="1" t="s">
        <v>289</v>
      </c>
      <c r="G676" s="1">
        <v>1.7276199999999999</v>
      </c>
      <c r="H676" s="1" t="s">
        <v>290</v>
      </c>
      <c r="I676" s="1" t="s">
        <v>291</v>
      </c>
      <c r="J676" s="1" t="s">
        <v>1636</v>
      </c>
      <c r="K676" s="1" t="s">
        <v>290</v>
      </c>
      <c r="L676" s="1" t="s">
        <v>284</v>
      </c>
      <c r="M676" s="1" t="s">
        <v>284</v>
      </c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 t="s">
        <v>280</v>
      </c>
      <c r="B677" s="1" t="s">
        <v>281</v>
      </c>
      <c r="C677" s="1" t="s">
        <v>1637</v>
      </c>
      <c r="D677" s="1">
        <v>10034</v>
      </c>
      <c r="E677" s="1">
        <v>1</v>
      </c>
      <c r="F677" s="1" t="s">
        <v>289</v>
      </c>
      <c r="G677" s="1">
        <v>1.5455000000000001</v>
      </c>
      <c r="H677" s="1" t="s">
        <v>290</v>
      </c>
      <c r="I677" s="1" t="s">
        <v>291</v>
      </c>
      <c r="J677" s="1" t="s">
        <v>1638</v>
      </c>
      <c r="K677" s="1" t="s">
        <v>290</v>
      </c>
      <c r="L677" s="1" t="s">
        <v>284</v>
      </c>
      <c r="M677" s="1" t="s">
        <v>284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 t="s">
        <v>280</v>
      </c>
      <c r="B678" s="1" t="s">
        <v>281</v>
      </c>
      <c r="C678" s="1" t="s">
        <v>1639</v>
      </c>
      <c r="D678" s="1">
        <v>10035</v>
      </c>
      <c r="E678" s="1">
        <v>1</v>
      </c>
      <c r="F678" s="1" t="s">
        <v>289</v>
      </c>
      <c r="G678" s="1">
        <v>1.31921</v>
      </c>
      <c r="H678" s="1" t="s">
        <v>290</v>
      </c>
      <c r="I678" s="1" t="s">
        <v>291</v>
      </c>
      <c r="J678" s="1" t="s">
        <v>1640</v>
      </c>
      <c r="K678" s="1" t="s">
        <v>290</v>
      </c>
      <c r="L678" s="1" t="s">
        <v>284</v>
      </c>
      <c r="M678" s="1" t="s">
        <v>284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 t="s">
        <v>280</v>
      </c>
      <c r="B679" s="1" t="s">
        <v>281</v>
      </c>
      <c r="C679" s="1" t="s">
        <v>1641</v>
      </c>
      <c r="D679" s="1">
        <v>10036</v>
      </c>
      <c r="E679" s="1">
        <v>1</v>
      </c>
      <c r="F679" s="1" t="s">
        <v>289</v>
      </c>
      <c r="G679" s="1">
        <v>1.1195299999999999</v>
      </c>
      <c r="H679" s="1" t="s">
        <v>290</v>
      </c>
      <c r="I679" s="1" t="s">
        <v>291</v>
      </c>
      <c r="J679" s="1" t="s">
        <v>1642</v>
      </c>
      <c r="K679" s="1" t="s">
        <v>290</v>
      </c>
      <c r="L679" s="1" t="s">
        <v>284</v>
      </c>
      <c r="M679" s="1" t="s">
        <v>284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 t="s">
        <v>280</v>
      </c>
      <c r="B680" s="1" t="s">
        <v>281</v>
      </c>
      <c r="C680" s="1" t="s">
        <v>1643</v>
      </c>
      <c r="D680" s="1">
        <v>10037</v>
      </c>
      <c r="E680" s="1">
        <v>1</v>
      </c>
      <c r="F680" s="1" t="s">
        <v>289</v>
      </c>
      <c r="G680" s="1">
        <v>0.91820000000000002</v>
      </c>
      <c r="H680" s="1" t="s">
        <v>290</v>
      </c>
      <c r="I680" s="1" t="s">
        <v>291</v>
      </c>
      <c r="J680" s="1" t="s">
        <v>1644</v>
      </c>
      <c r="K680" s="1" t="s">
        <v>290</v>
      </c>
      <c r="L680" s="1" t="s">
        <v>284</v>
      </c>
      <c r="M680" s="1" t="s">
        <v>284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 t="s">
        <v>280</v>
      </c>
      <c r="B681" s="1" t="s">
        <v>281</v>
      </c>
      <c r="C681" s="1" t="s">
        <v>1645</v>
      </c>
      <c r="D681" s="1">
        <v>10038</v>
      </c>
      <c r="E681" s="1">
        <v>1</v>
      </c>
      <c r="F681" s="1" t="s">
        <v>289</v>
      </c>
      <c r="G681" s="1">
        <v>0.71511000000000002</v>
      </c>
      <c r="H681" s="1" t="s">
        <v>290</v>
      </c>
      <c r="I681" s="1" t="s">
        <v>291</v>
      </c>
      <c r="J681" s="1" t="s">
        <v>1646</v>
      </c>
      <c r="K681" s="1" t="s">
        <v>290</v>
      </c>
      <c r="L681" s="1" t="s">
        <v>284</v>
      </c>
      <c r="M681" s="1" t="s">
        <v>284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 t="s">
        <v>280</v>
      </c>
      <c r="B682" s="1" t="s">
        <v>281</v>
      </c>
      <c r="C682" s="1" t="s">
        <v>1647</v>
      </c>
      <c r="D682" s="1">
        <v>10039</v>
      </c>
      <c r="E682" s="1">
        <v>1</v>
      </c>
      <c r="F682" s="1" t="s">
        <v>289</v>
      </c>
      <c r="G682" s="1">
        <v>1.70008</v>
      </c>
      <c r="H682" s="1" t="s">
        <v>290</v>
      </c>
      <c r="I682" s="1" t="s">
        <v>291</v>
      </c>
      <c r="J682" s="1" t="s">
        <v>1648</v>
      </c>
      <c r="K682" s="1" t="s">
        <v>290</v>
      </c>
      <c r="L682" s="1" t="s">
        <v>284</v>
      </c>
      <c r="M682" s="1" t="s">
        <v>284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 t="s">
        <v>280</v>
      </c>
      <c r="B683" s="1" t="s">
        <v>281</v>
      </c>
      <c r="C683" s="1" t="s">
        <v>1649</v>
      </c>
      <c r="D683" s="1">
        <v>10040</v>
      </c>
      <c r="E683" s="1">
        <v>1</v>
      </c>
      <c r="F683" s="1" t="s">
        <v>289</v>
      </c>
      <c r="G683" s="1">
        <v>1.51281</v>
      </c>
      <c r="H683" s="1" t="s">
        <v>290</v>
      </c>
      <c r="I683" s="1" t="s">
        <v>291</v>
      </c>
      <c r="J683" s="1" t="s">
        <v>1650</v>
      </c>
      <c r="K683" s="1" t="s">
        <v>290</v>
      </c>
      <c r="L683" s="1" t="s">
        <v>284</v>
      </c>
      <c r="M683" s="1" t="s">
        <v>284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 t="s">
        <v>280</v>
      </c>
      <c r="B684" s="1" t="s">
        <v>281</v>
      </c>
      <c r="C684" s="1" t="s">
        <v>1651</v>
      </c>
      <c r="D684" s="1">
        <v>10041</v>
      </c>
      <c r="E684" s="1">
        <v>1</v>
      </c>
      <c r="F684" s="1" t="s">
        <v>289</v>
      </c>
      <c r="G684" s="1">
        <v>1.29436</v>
      </c>
      <c r="H684" s="1" t="s">
        <v>290</v>
      </c>
      <c r="I684" s="1" t="s">
        <v>291</v>
      </c>
      <c r="J684" s="1" t="s">
        <v>1652</v>
      </c>
      <c r="K684" s="1" t="s">
        <v>290</v>
      </c>
      <c r="L684" s="1" t="s">
        <v>284</v>
      </c>
      <c r="M684" s="1" t="s">
        <v>284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 t="s">
        <v>280</v>
      </c>
      <c r="B685" s="1" t="s">
        <v>281</v>
      </c>
      <c r="C685" s="1" t="s">
        <v>1653</v>
      </c>
      <c r="D685" s="1">
        <v>10042</v>
      </c>
      <c r="E685" s="1">
        <v>1</v>
      </c>
      <c r="F685" s="1" t="s">
        <v>289</v>
      </c>
      <c r="G685" s="1">
        <v>1.0946100000000001</v>
      </c>
      <c r="H685" s="1" t="s">
        <v>290</v>
      </c>
      <c r="I685" s="1" t="s">
        <v>291</v>
      </c>
      <c r="J685" s="1" t="s">
        <v>741</v>
      </c>
      <c r="K685" s="1" t="s">
        <v>290</v>
      </c>
      <c r="L685" s="1" t="s">
        <v>284</v>
      </c>
      <c r="M685" s="1" t="s">
        <v>284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 t="s">
        <v>280</v>
      </c>
      <c r="B686" s="1" t="s">
        <v>281</v>
      </c>
      <c r="C686" s="1" t="s">
        <v>1654</v>
      </c>
      <c r="D686" s="1">
        <v>10043</v>
      </c>
      <c r="E686" s="1">
        <v>1</v>
      </c>
      <c r="F686" s="1" t="s">
        <v>289</v>
      </c>
      <c r="G686" s="1">
        <v>0.89200999999999997</v>
      </c>
      <c r="H686" s="1" t="s">
        <v>290</v>
      </c>
      <c r="I686" s="1" t="s">
        <v>291</v>
      </c>
      <c r="J686" s="1" t="s">
        <v>1655</v>
      </c>
      <c r="K686" s="1" t="s">
        <v>290</v>
      </c>
      <c r="L686" s="1" t="s">
        <v>284</v>
      </c>
      <c r="M686" s="1" t="s">
        <v>284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 t="s">
        <v>280</v>
      </c>
      <c r="B687" s="1" t="s">
        <v>281</v>
      </c>
      <c r="C687" s="1" t="s">
        <v>1656</v>
      </c>
      <c r="D687" s="1">
        <v>10044</v>
      </c>
      <c r="E687" s="1">
        <v>1</v>
      </c>
      <c r="F687" s="1" t="s">
        <v>289</v>
      </c>
      <c r="G687" s="1">
        <v>0.70601999999999998</v>
      </c>
      <c r="H687" s="1" t="s">
        <v>290</v>
      </c>
      <c r="I687" s="1" t="s">
        <v>291</v>
      </c>
      <c r="J687" s="1" t="s">
        <v>1657</v>
      </c>
      <c r="K687" s="1" t="s">
        <v>290</v>
      </c>
      <c r="L687" s="1" t="s">
        <v>284</v>
      </c>
      <c r="M687" s="1" t="s">
        <v>284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 t="s">
        <v>280</v>
      </c>
      <c r="B688" s="1" t="s">
        <v>281</v>
      </c>
      <c r="C688" s="1" t="s">
        <v>1658</v>
      </c>
      <c r="D688" s="1">
        <v>10045</v>
      </c>
      <c r="E688" s="1">
        <v>1</v>
      </c>
      <c r="F688" s="1" t="s">
        <v>289</v>
      </c>
      <c r="G688" s="1">
        <v>1.48237</v>
      </c>
      <c r="H688" s="1" t="s">
        <v>290</v>
      </c>
      <c r="I688" s="1" t="s">
        <v>291</v>
      </c>
      <c r="J688" s="1" t="s">
        <v>1659</v>
      </c>
      <c r="K688" s="1" t="s">
        <v>290</v>
      </c>
      <c r="L688" s="1" t="s">
        <v>284</v>
      </c>
      <c r="M688" s="1" t="s">
        <v>284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 t="s">
        <v>280</v>
      </c>
      <c r="B689" s="1" t="s">
        <v>281</v>
      </c>
      <c r="C689" s="1" t="s">
        <v>1660</v>
      </c>
      <c r="D689" s="1">
        <v>10046</v>
      </c>
      <c r="E689" s="1">
        <v>1</v>
      </c>
      <c r="F689" s="1" t="s">
        <v>289</v>
      </c>
      <c r="G689" s="1">
        <v>1.32673</v>
      </c>
      <c r="H689" s="1" t="s">
        <v>290</v>
      </c>
      <c r="I689" s="1" t="s">
        <v>291</v>
      </c>
      <c r="J689" s="1" t="s">
        <v>1661</v>
      </c>
      <c r="K689" s="1" t="s">
        <v>290</v>
      </c>
      <c r="L689" s="1" t="s">
        <v>284</v>
      </c>
      <c r="M689" s="1" t="s">
        <v>284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 t="s">
        <v>280</v>
      </c>
      <c r="B690" s="1" t="s">
        <v>281</v>
      </c>
      <c r="C690" s="1" t="s">
        <v>1662</v>
      </c>
      <c r="D690" s="1">
        <v>10047</v>
      </c>
      <c r="E690" s="1">
        <v>1</v>
      </c>
      <c r="F690" s="1" t="s">
        <v>289</v>
      </c>
      <c r="G690" s="1">
        <v>1.2479499999999999</v>
      </c>
      <c r="H690" s="1" t="s">
        <v>290</v>
      </c>
      <c r="I690" s="1" t="s">
        <v>291</v>
      </c>
      <c r="J690" s="1" t="s">
        <v>1663</v>
      </c>
      <c r="K690" s="1" t="s">
        <v>290</v>
      </c>
      <c r="L690" s="1" t="s">
        <v>284</v>
      </c>
      <c r="M690" s="1" t="s">
        <v>284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 t="s">
        <v>280</v>
      </c>
      <c r="B691" s="1" t="s">
        <v>281</v>
      </c>
      <c r="C691" s="1" t="s">
        <v>1664</v>
      </c>
      <c r="D691" s="1">
        <v>10048</v>
      </c>
      <c r="E691" s="1">
        <v>1</v>
      </c>
      <c r="F691" s="1" t="s">
        <v>289</v>
      </c>
      <c r="G691" s="1">
        <v>1.24868</v>
      </c>
      <c r="H691" s="1" t="s">
        <v>290</v>
      </c>
      <c r="I691" s="1" t="s">
        <v>291</v>
      </c>
      <c r="J691" s="1" t="s">
        <v>1665</v>
      </c>
      <c r="K691" s="1" t="s">
        <v>290</v>
      </c>
      <c r="L691" s="1" t="s">
        <v>284</v>
      </c>
      <c r="M691" s="1" t="s">
        <v>284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 t="s">
        <v>280</v>
      </c>
      <c r="B692" s="1" t="s">
        <v>281</v>
      </c>
      <c r="C692" s="1" t="s">
        <v>1666</v>
      </c>
      <c r="D692" s="1">
        <v>10049</v>
      </c>
      <c r="E692" s="1">
        <v>1</v>
      </c>
      <c r="F692" s="1" t="s">
        <v>289</v>
      </c>
      <c r="G692" s="1">
        <v>1.2463500000000001</v>
      </c>
      <c r="H692" s="1" t="s">
        <v>290</v>
      </c>
      <c r="I692" s="1" t="s">
        <v>291</v>
      </c>
      <c r="J692" s="1" t="s">
        <v>1667</v>
      </c>
      <c r="K692" s="1" t="s">
        <v>290</v>
      </c>
      <c r="L692" s="1" t="s">
        <v>284</v>
      </c>
      <c r="M692" s="1" t="s">
        <v>284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 t="s">
        <v>280</v>
      </c>
      <c r="B693" s="1" t="s">
        <v>281</v>
      </c>
      <c r="C693" s="1" t="s">
        <v>1668</v>
      </c>
      <c r="D693" s="1">
        <v>10050</v>
      </c>
      <c r="E693" s="1">
        <v>1</v>
      </c>
      <c r="F693" s="1" t="s">
        <v>289</v>
      </c>
      <c r="G693" s="1">
        <v>1.30193</v>
      </c>
      <c r="H693" s="1" t="s">
        <v>290</v>
      </c>
      <c r="I693" s="1" t="s">
        <v>291</v>
      </c>
      <c r="J693" s="1" t="s">
        <v>1669</v>
      </c>
      <c r="K693" s="1" t="s">
        <v>290</v>
      </c>
      <c r="L693" s="1" t="s">
        <v>284</v>
      </c>
      <c r="M693" s="1" t="s">
        <v>284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 t="s">
        <v>280</v>
      </c>
      <c r="B694" s="1" t="s">
        <v>281</v>
      </c>
      <c r="C694" s="1" t="s">
        <v>1670</v>
      </c>
      <c r="D694" s="1">
        <v>10051</v>
      </c>
      <c r="E694" s="1">
        <v>1</v>
      </c>
      <c r="F694" s="1" t="s">
        <v>289</v>
      </c>
      <c r="G694" s="1">
        <v>1.0167900000000001</v>
      </c>
      <c r="H694" s="1" t="s">
        <v>290</v>
      </c>
      <c r="I694" s="1" t="s">
        <v>291</v>
      </c>
      <c r="J694" s="1" t="s">
        <v>1671</v>
      </c>
      <c r="K694" s="1" t="s">
        <v>290</v>
      </c>
      <c r="L694" s="1" t="s">
        <v>284</v>
      </c>
      <c r="M694" s="1" t="s">
        <v>284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 t="s">
        <v>280</v>
      </c>
      <c r="B695" s="1" t="s">
        <v>281</v>
      </c>
      <c r="C695" s="1" t="s">
        <v>1672</v>
      </c>
      <c r="D695" s="1">
        <v>10052</v>
      </c>
      <c r="E695" s="1">
        <v>1</v>
      </c>
      <c r="F695" s="1" t="s">
        <v>289</v>
      </c>
      <c r="G695" s="1">
        <v>1.2324600000000001</v>
      </c>
      <c r="H695" s="1" t="s">
        <v>290</v>
      </c>
      <c r="I695" s="1" t="s">
        <v>291</v>
      </c>
      <c r="J695" s="1" t="s">
        <v>1673</v>
      </c>
      <c r="K695" s="1" t="s">
        <v>290</v>
      </c>
      <c r="L695" s="1" t="s">
        <v>284</v>
      </c>
      <c r="M695" s="1" t="s">
        <v>284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 t="s">
        <v>280</v>
      </c>
      <c r="B696" s="1" t="s">
        <v>281</v>
      </c>
      <c r="C696" s="1" t="s">
        <v>1674</v>
      </c>
      <c r="D696" s="1">
        <v>10053</v>
      </c>
      <c r="E696" s="1">
        <v>1</v>
      </c>
      <c r="F696" s="1" t="s">
        <v>289</v>
      </c>
      <c r="G696" s="1">
        <v>1.31057</v>
      </c>
      <c r="H696" s="1" t="s">
        <v>290</v>
      </c>
      <c r="I696" s="1" t="s">
        <v>291</v>
      </c>
      <c r="J696" s="1" t="s">
        <v>1675</v>
      </c>
      <c r="K696" s="1" t="s">
        <v>290</v>
      </c>
      <c r="L696" s="1" t="s">
        <v>284</v>
      </c>
      <c r="M696" s="1" t="s">
        <v>284</v>
      </c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 t="s">
        <v>280</v>
      </c>
      <c r="B697" s="1" t="s">
        <v>281</v>
      </c>
      <c r="C697" s="1" t="s">
        <v>1676</v>
      </c>
      <c r="D697" s="1">
        <v>10054</v>
      </c>
      <c r="E697" s="1">
        <v>1</v>
      </c>
      <c r="F697" s="1" t="s">
        <v>289</v>
      </c>
      <c r="G697" s="1">
        <v>1.41387</v>
      </c>
      <c r="H697" s="1" t="s">
        <v>290</v>
      </c>
      <c r="I697" s="1" t="s">
        <v>291</v>
      </c>
      <c r="J697" s="1" t="s">
        <v>1677</v>
      </c>
      <c r="K697" s="1" t="s">
        <v>290</v>
      </c>
      <c r="L697" s="1" t="s">
        <v>284</v>
      </c>
      <c r="M697" s="1" t="s">
        <v>284</v>
      </c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 t="s">
        <v>280</v>
      </c>
      <c r="B698" s="1" t="s">
        <v>281</v>
      </c>
      <c r="C698" s="1" t="s">
        <v>1678</v>
      </c>
      <c r="D698" s="1">
        <v>10055</v>
      </c>
      <c r="E698" s="1">
        <v>1</v>
      </c>
      <c r="F698" s="1" t="s">
        <v>289</v>
      </c>
      <c r="G698" s="1">
        <v>1.51719</v>
      </c>
      <c r="H698" s="1" t="s">
        <v>290</v>
      </c>
      <c r="I698" s="1" t="s">
        <v>291</v>
      </c>
      <c r="J698" s="1" t="s">
        <v>1679</v>
      </c>
      <c r="K698" s="1" t="s">
        <v>290</v>
      </c>
      <c r="L698" s="1" t="s">
        <v>284</v>
      </c>
      <c r="M698" s="1" t="s">
        <v>284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 t="s">
        <v>280</v>
      </c>
      <c r="B699" s="1" t="s">
        <v>281</v>
      </c>
      <c r="C699" s="1" t="s">
        <v>1680</v>
      </c>
      <c r="D699" s="1">
        <v>10056</v>
      </c>
      <c r="E699" s="1">
        <v>1</v>
      </c>
      <c r="F699" s="1" t="s">
        <v>289</v>
      </c>
      <c r="G699" s="1">
        <v>1.06294</v>
      </c>
      <c r="H699" s="1" t="s">
        <v>290</v>
      </c>
      <c r="I699" s="1" t="s">
        <v>291</v>
      </c>
      <c r="J699" s="1" t="s">
        <v>1681</v>
      </c>
      <c r="K699" s="1" t="s">
        <v>290</v>
      </c>
      <c r="L699" s="1" t="s">
        <v>284</v>
      </c>
      <c r="M699" s="1" t="s">
        <v>284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 t="s">
        <v>280</v>
      </c>
      <c r="B700" s="1" t="s">
        <v>281</v>
      </c>
      <c r="C700" s="1" t="s">
        <v>1682</v>
      </c>
      <c r="D700" s="1">
        <v>10057</v>
      </c>
      <c r="E700" s="1">
        <v>1</v>
      </c>
      <c r="F700" s="1" t="s">
        <v>289</v>
      </c>
      <c r="G700" s="1">
        <v>1.1637200000000001</v>
      </c>
      <c r="H700" s="1" t="s">
        <v>290</v>
      </c>
      <c r="I700" s="1" t="s">
        <v>291</v>
      </c>
      <c r="J700" s="1" t="s">
        <v>1683</v>
      </c>
      <c r="K700" s="1" t="s">
        <v>290</v>
      </c>
      <c r="L700" s="1" t="s">
        <v>284</v>
      </c>
      <c r="M700" s="1" t="s">
        <v>284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 t="s">
        <v>280</v>
      </c>
      <c r="B701" s="1" t="s">
        <v>281</v>
      </c>
      <c r="C701" s="1" t="s">
        <v>1684</v>
      </c>
      <c r="D701" s="1">
        <v>10058</v>
      </c>
      <c r="E701" s="1">
        <v>1</v>
      </c>
      <c r="F701" s="1" t="s">
        <v>289</v>
      </c>
      <c r="G701" s="1">
        <v>1.2829600000000001</v>
      </c>
      <c r="H701" s="1" t="s">
        <v>290</v>
      </c>
      <c r="I701" s="1" t="s">
        <v>291</v>
      </c>
      <c r="J701" s="1" t="s">
        <v>1685</v>
      </c>
      <c r="K701" s="1" t="s">
        <v>290</v>
      </c>
      <c r="L701" s="1" t="s">
        <v>284</v>
      </c>
      <c r="M701" s="1" t="s">
        <v>284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 t="s">
        <v>280</v>
      </c>
      <c r="B702" s="1" t="s">
        <v>281</v>
      </c>
      <c r="C702" s="1" t="s">
        <v>1686</v>
      </c>
      <c r="D702" s="1">
        <v>10059</v>
      </c>
      <c r="E702" s="1">
        <v>1</v>
      </c>
      <c r="F702" s="1" t="s">
        <v>289</v>
      </c>
      <c r="G702" s="1">
        <v>1.45987</v>
      </c>
      <c r="H702" s="1" t="s">
        <v>290</v>
      </c>
      <c r="I702" s="1" t="s">
        <v>291</v>
      </c>
      <c r="J702" s="1" t="s">
        <v>1687</v>
      </c>
      <c r="K702" s="1" t="s">
        <v>290</v>
      </c>
      <c r="L702" s="1" t="s">
        <v>284</v>
      </c>
      <c r="M702" s="1" t="s">
        <v>284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 t="s">
        <v>280</v>
      </c>
      <c r="B703" s="1" t="s">
        <v>281</v>
      </c>
      <c r="C703" s="1" t="s">
        <v>1688</v>
      </c>
      <c r="D703" s="1">
        <v>10060</v>
      </c>
      <c r="E703" s="1">
        <v>1</v>
      </c>
      <c r="F703" s="1" t="s">
        <v>289</v>
      </c>
      <c r="G703" s="1">
        <v>1.53877</v>
      </c>
      <c r="H703" s="1" t="s">
        <v>290</v>
      </c>
      <c r="I703" s="1" t="s">
        <v>291</v>
      </c>
      <c r="J703" s="1" t="s">
        <v>1689</v>
      </c>
      <c r="K703" s="1" t="s">
        <v>290</v>
      </c>
      <c r="L703" s="1" t="s">
        <v>284</v>
      </c>
      <c r="M703" s="1" t="s">
        <v>284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 t="s">
        <v>280</v>
      </c>
      <c r="B704" s="1" t="s">
        <v>281</v>
      </c>
      <c r="C704" s="1" t="s">
        <v>1690</v>
      </c>
      <c r="D704" s="1">
        <v>10061</v>
      </c>
      <c r="E704" s="1">
        <v>1</v>
      </c>
      <c r="F704" s="1" t="s">
        <v>289</v>
      </c>
      <c r="G704" s="1">
        <v>1.65981</v>
      </c>
      <c r="H704" s="1" t="s">
        <v>290</v>
      </c>
      <c r="I704" s="1" t="s">
        <v>291</v>
      </c>
      <c r="J704" s="1" t="s">
        <v>1691</v>
      </c>
      <c r="K704" s="1" t="s">
        <v>290</v>
      </c>
      <c r="L704" s="1" t="s">
        <v>284</v>
      </c>
      <c r="M704" s="1" t="s">
        <v>284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 t="s">
        <v>280</v>
      </c>
      <c r="B705" s="1" t="s">
        <v>281</v>
      </c>
      <c r="C705" s="1" t="s">
        <v>1692</v>
      </c>
      <c r="D705" s="1">
        <v>10062</v>
      </c>
      <c r="E705" s="1">
        <v>1</v>
      </c>
      <c r="F705" s="1" t="s">
        <v>289</v>
      </c>
      <c r="G705" s="1">
        <v>1.59829</v>
      </c>
      <c r="H705" s="1" t="s">
        <v>290</v>
      </c>
      <c r="I705" s="1" t="s">
        <v>291</v>
      </c>
      <c r="J705" s="1" t="s">
        <v>1693</v>
      </c>
      <c r="K705" s="1" t="s">
        <v>290</v>
      </c>
      <c r="L705" s="1" t="s">
        <v>284</v>
      </c>
      <c r="M705" s="1" t="s">
        <v>284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 t="s">
        <v>280</v>
      </c>
      <c r="B706" s="1" t="s">
        <v>281</v>
      </c>
      <c r="C706" s="1" t="s">
        <v>1694</v>
      </c>
      <c r="D706" s="1">
        <v>10063</v>
      </c>
      <c r="E706" s="1">
        <v>1</v>
      </c>
      <c r="F706" s="1" t="s">
        <v>289</v>
      </c>
      <c r="G706" s="1">
        <v>1.36771</v>
      </c>
      <c r="H706" s="1" t="s">
        <v>290</v>
      </c>
      <c r="I706" s="1" t="s">
        <v>291</v>
      </c>
      <c r="J706" s="1" t="s">
        <v>1695</v>
      </c>
      <c r="K706" s="1" t="s">
        <v>290</v>
      </c>
      <c r="L706" s="1" t="s">
        <v>284</v>
      </c>
      <c r="M706" s="1" t="s">
        <v>284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 t="s">
        <v>280</v>
      </c>
      <c r="B707" s="1" t="s">
        <v>281</v>
      </c>
      <c r="C707" s="1" t="s">
        <v>1696</v>
      </c>
      <c r="D707" s="1">
        <v>10064</v>
      </c>
      <c r="E707" s="1">
        <v>1</v>
      </c>
      <c r="F707" s="1" t="s">
        <v>289</v>
      </c>
      <c r="G707" s="1">
        <v>1.10154</v>
      </c>
      <c r="H707" s="1" t="s">
        <v>290</v>
      </c>
      <c r="I707" s="1" t="s">
        <v>291</v>
      </c>
      <c r="J707" s="1" t="s">
        <v>1697</v>
      </c>
      <c r="K707" s="1" t="s">
        <v>290</v>
      </c>
      <c r="L707" s="1" t="s">
        <v>284</v>
      </c>
      <c r="M707" s="1" t="s">
        <v>284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 t="s">
        <v>280</v>
      </c>
      <c r="B708" s="1" t="s">
        <v>281</v>
      </c>
      <c r="C708" s="1" t="s">
        <v>1698</v>
      </c>
      <c r="D708" s="1">
        <v>10065</v>
      </c>
      <c r="E708" s="1">
        <v>1</v>
      </c>
      <c r="F708" s="1" t="s">
        <v>289</v>
      </c>
      <c r="G708" s="1">
        <v>0.64854999999999996</v>
      </c>
      <c r="H708" s="1" t="s">
        <v>290</v>
      </c>
      <c r="I708" s="1" t="s">
        <v>291</v>
      </c>
      <c r="J708" s="1" t="s">
        <v>1699</v>
      </c>
      <c r="K708" s="1" t="s">
        <v>290</v>
      </c>
      <c r="L708" s="1" t="s">
        <v>284</v>
      </c>
      <c r="M708" s="1" t="s">
        <v>284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 t="s">
        <v>280</v>
      </c>
      <c r="B709" s="1" t="s">
        <v>281</v>
      </c>
      <c r="C709" s="1" t="s">
        <v>1700</v>
      </c>
      <c r="D709" s="1">
        <v>10066</v>
      </c>
      <c r="E709" s="1">
        <v>1</v>
      </c>
      <c r="F709" s="1" t="s">
        <v>289</v>
      </c>
      <c r="G709" s="1">
        <v>0.15458</v>
      </c>
      <c r="H709" s="1" t="s">
        <v>290</v>
      </c>
      <c r="I709" s="1" t="s">
        <v>291</v>
      </c>
      <c r="J709" s="1" t="s">
        <v>1701</v>
      </c>
      <c r="K709" s="1" t="s">
        <v>290</v>
      </c>
      <c r="L709" s="1" t="s">
        <v>284</v>
      </c>
      <c r="M709" s="1" t="s">
        <v>284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 t="s">
        <v>280</v>
      </c>
      <c r="B710" s="1" t="s">
        <v>281</v>
      </c>
      <c r="C710" s="1" t="s">
        <v>1702</v>
      </c>
      <c r="D710" s="1">
        <v>10067</v>
      </c>
      <c r="E710" s="1">
        <v>1</v>
      </c>
      <c r="F710" s="1" t="s">
        <v>289</v>
      </c>
      <c r="G710" s="1">
        <v>1.7890299999999999</v>
      </c>
      <c r="H710" s="1" t="s">
        <v>290</v>
      </c>
      <c r="I710" s="1" t="s">
        <v>291</v>
      </c>
      <c r="J710" s="1" t="s">
        <v>1703</v>
      </c>
      <c r="K710" s="1" t="s">
        <v>290</v>
      </c>
      <c r="L710" s="1" t="s">
        <v>284</v>
      </c>
      <c r="M710" s="1" t="s">
        <v>284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 t="s">
        <v>280</v>
      </c>
      <c r="B711" s="1" t="s">
        <v>281</v>
      </c>
      <c r="C711" s="1" t="s">
        <v>1704</v>
      </c>
      <c r="D711" s="1">
        <v>10068</v>
      </c>
      <c r="E711" s="1">
        <v>1</v>
      </c>
      <c r="F711" s="1" t="s">
        <v>289</v>
      </c>
      <c r="G711" s="1">
        <v>1.2915399999999999</v>
      </c>
      <c r="H711" s="1" t="s">
        <v>290</v>
      </c>
      <c r="I711" s="1" t="s">
        <v>291</v>
      </c>
      <c r="J711" s="1" t="s">
        <v>1705</v>
      </c>
      <c r="K711" s="1" t="s">
        <v>290</v>
      </c>
      <c r="L711" s="1" t="s">
        <v>284</v>
      </c>
      <c r="M711" s="1" t="s">
        <v>284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 t="s">
        <v>280</v>
      </c>
      <c r="B712" s="1" t="s">
        <v>281</v>
      </c>
      <c r="C712" s="1" t="s">
        <v>1706</v>
      </c>
      <c r="D712" s="1">
        <v>10069</v>
      </c>
      <c r="E712" s="1">
        <v>1</v>
      </c>
      <c r="F712" s="1" t="s">
        <v>289</v>
      </c>
      <c r="G712" s="1">
        <v>0.68264000000000002</v>
      </c>
      <c r="H712" s="1" t="s">
        <v>290</v>
      </c>
      <c r="I712" s="1" t="s">
        <v>291</v>
      </c>
      <c r="J712" s="1" t="s">
        <v>1707</v>
      </c>
      <c r="K712" s="1" t="s">
        <v>290</v>
      </c>
      <c r="L712" s="1" t="s">
        <v>284</v>
      </c>
      <c r="M712" s="1" t="s">
        <v>284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 t="s">
        <v>280</v>
      </c>
      <c r="B713" s="1" t="s">
        <v>281</v>
      </c>
      <c r="C713" s="1" t="s">
        <v>1708</v>
      </c>
      <c r="D713" s="1">
        <v>10070</v>
      </c>
      <c r="E713" s="1">
        <v>1</v>
      </c>
      <c r="F713" s="1" t="s">
        <v>289</v>
      </c>
      <c r="G713" s="1">
        <v>1.90649</v>
      </c>
      <c r="H713" s="1" t="s">
        <v>290</v>
      </c>
      <c r="I713" s="1" t="s">
        <v>291</v>
      </c>
      <c r="J713" s="1" t="s">
        <v>1709</v>
      </c>
      <c r="K713" s="1" t="s">
        <v>290</v>
      </c>
      <c r="L713" s="1" t="s">
        <v>284</v>
      </c>
      <c r="M713" s="1" t="s">
        <v>284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 t="s">
        <v>280</v>
      </c>
      <c r="B714" s="1" t="s">
        <v>281</v>
      </c>
      <c r="C714" s="1" t="s">
        <v>1710</v>
      </c>
      <c r="D714" s="1">
        <v>10071</v>
      </c>
      <c r="E714" s="1">
        <v>1</v>
      </c>
      <c r="F714" s="1" t="s">
        <v>289</v>
      </c>
      <c r="G714" s="1">
        <v>0.79813999999999996</v>
      </c>
      <c r="H714" s="1" t="s">
        <v>290</v>
      </c>
      <c r="I714" s="1" t="s">
        <v>291</v>
      </c>
      <c r="J714" s="1" t="s">
        <v>1711</v>
      </c>
      <c r="K714" s="1" t="s">
        <v>290</v>
      </c>
      <c r="L714" s="1" t="s">
        <v>284</v>
      </c>
      <c r="M714" s="1" t="s">
        <v>284</v>
      </c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 t="s">
        <v>280</v>
      </c>
      <c r="B715" s="1" t="s">
        <v>281</v>
      </c>
      <c r="C715" s="1" t="s">
        <v>1712</v>
      </c>
      <c r="D715" s="1">
        <v>10072</v>
      </c>
      <c r="E715" s="1">
        <v>1</v>
      </c>
      <c r="F715" s="1" t="s">
        <v>289</v>
      </c>
      <c r="G715" s="1">
        <v>1.6315</v>
      </c>
      <c r="H715" s="1" t="s">
        <v>290</v>
      </c>
      <c r="I715" s="1" t="s">
        <v>291</v>
      </c>
      <c r="J715" s="1" t="s">
        <v>1713</v>
      </c>
      <c r="K715" s="1" t="s">
        <v>290</v>
      </c>
      <c r="L715" s="1" t="s">
        <v>284</v>
      </c>
      <c r="M715" s="1" t="s">
        <v>284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 t="s">
        <v>280</v>
      </c>
      <c r="B716" s="1" t="s">
        <v>281</v>
      </c>
      <c r="C716" s="1" t="s">
        <v>1714</v>
      </c>
      <c r="D716" s="1">
        <v>10073</v>
      </c>
      <c r="E716" s="1">
        <v>1</v>
      </c>
      <c r="F716" s="1" t="s">
        <v>289</v>
      </c>
      <c r="G716" s="1">
        <v>1.3787499999999999</v>
      </c>
      <c r="H716" s="1" t="s">
        <v>290</v>
      </c>
      <c r="I716" s="1" t="s">
        <v>291</v>
      </c>
      <c r="J716" s="1" t="s">
        <v>1715</v>
      </c>
      <c r="K716" s="1" t="s">
        <v>290</v>
      </c>
      <c r="L716" s="1" t="s">
        <v>284</v>
      </c>
      <c r="M716" s="1" t="s">
        <v>284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 t="s">
        <v>280</v>
      </c>
      <c r="B717" s="1" t="s">
        <v>281</v>
      </c>
      <c r="C717" s="1" t="s">
        <v>1716</v>
      </c>
      <c r="D717" s="1">
        <v>10074</v>
      </c>
      <c r="E717" s="1">
        <v>1</v>
      </c>
      <c r="F717" s="1" t="s">
        <v>289</v>
      </c>
      <c r="G717" s="1">
        <v>1.6055900000000001</v>
      </c>
      <c r="H717" s="1" t="s">
        <v>290</v>
      </c>
      <c r="I717" s="1" t="s">
        <v>291</v>
      </c>
      <c r="J717" s="1" t="s">
        <v>1717</v>
      </c>
      <c r="K717" s="1" t="s">
        <v>290</v>
      </c>
      <c r="L717" s="1" t="s">
        <v>284</v>
      </c>
      <c r="M717" s="1" t="s">
        <v>284</v>
      </c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 t="s">
        <v>280</v>
      </c>
      <c r="B718" s="1" t="s">
        <v>281</v>
      </c>
      <c r="C718" s="1" t="s">
        <v>1718</v>
      </c>
      <c r="D718" s="1">
        <v>10075</v>
      </c>
      <c r="E718" s="1">
        <v>1</v>
      </c>
      <c r="F718" s="1" t="s">
        <v>289</v>
      </c>
      <c r="G718" s="1">
        <v>1.3290500000000001</v>
      </c>
      <c r="H718" s="1" t="s">
        <v>290</v>
      </c>
      <c r="I718" s="1" t="s">
        <v>291</v>
      </c>
      <c r="J718" s="1" t="s">
        <v>1719</v>
      </c>
      <c r="K718" s="1" t="s">
        <v>290</v>
      </c>
      <c r="L718" s="1" t="s">
        <v>284</v>
      </c>
      <c r="M718" s="1" t="s">
        <v>284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 t="s">
        <v>280</v>
      </c>
      <c r="B719" s="1" t="s">
        <v>281</v>
      </c>
      <c r="C719" s="1" t="s">
        <v>1720</v>
      </c>
      <c r="D719" s="1">
        <v>10076</v>
      </c>
      <c r="E719" s="1">
        <v>1</v>
      </c>
      <c r="F719" s="1" t="s">
        <v>289</v>
      </c>
      <c r="G719" s="1">
        <v>1.2273799999999999</v>
      </c>
      <c r="H719" s="1" t="s">
        <v>290</v>
      </c>
      <c r="I719" s="1" t="s">
        <v>291</v>
      </c>
      <c r="J719" s="1" t="s">
        <v>1721</v>
      </c>
      <c r="K719" s="1" t="s">
        <v>290</v>
      </c>
      <c r="L719" s="1" t="s">
        <v>284</v>
      </c>
      <c r="M719" s="1" t="s">
        <v>284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 t="s">
        <v>280</v>
      </c>
      <c r="B720" s="1" t="s">
        <v>281</v>
      </c>
      <c r="C720" s="1" t="s">
        <v>1722</v>
      </c>
      <c r="D720" s="1">
        <v>10077</v>
      </c>
      <c r="E720" s="1">
        <v>1</v>
      </c>
      <c r="F720" s="1" t="s">
        <v>289</v>
      </c>
      <c r="G720" s="1">
        <v>1.8914200000000001</v>
      </c>
      <c r="H720" s="1" t="s">
        <v>290</v>
      </c>
      <c r="I720" s="1" t="s">
        <v>291</v>
      </c>
      <c r="J720" s="1" t="s">
        <v>1723</v>
      </c>
      <c r="K720" s="1" t="s">
        <v>290</v>
      </c>
      <c r="L720" s="1" t="s">
        <v>284</v>
      </c>
      <c r="M720" s="1" t="s">
        <v>284</v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 t="s">
        <v>280</v>
      </c>
      <c r="B721" s="1" t="s">
        <v>281</v>
      </c>
      <c r="C721" s="1" t="s">
        <v>1724</v>
      </c>
      <c r="D721" s="1">
        <v>10078</v>
      </c>
      <c r="E721" s="1">
        <v>1</v>
      </c>
      <c r="F721" s="1" t="s">
        <v>289</v>
      </c>
      <c r="G721" s="1">
        <v>0.13614000000000001</v>
      </c>
      <c r="H721" s="1" t="s">
        <v>290</v>
      </c>
      <c r="I721" s="1" t="s">
        <v>291</v>
      </c>
      <c r="J721" s="1" t="s">
        <v>1725</v>
      </c>
      <c r="K721" s="1" t="s">
        <v>290</v>
      </c>
      <c r="L721" s="1" t="s">
        <v>284</v>
      </c>
      <c r="M721" s="1" t="s">
        <v>284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 t="s">
        <v>280</v>
      </c>
      <c r="B722" s="1" t="s">
        <v>281</v>
      </c>
      <c r="C722" s="1" t="s">
        <v>1726</v>
      </c>
      <c r="D722" s="1">
        <v>10079</v>
      </c>
      <c r="E722" s="1">
        <v>1</v>
      </c>
      <c r="F722" s="1" t="s">
        <v>289</v>
      </c>
      <c r="G722" s="1">
        <v>1.9140600000000001</v>
      </c>
      <c r="H722" s="1" t="s">
        <v>290</v>
      </c>
      <c r="I722" s="1" t="s">
        <v>291</v>
      </c>
      <c r="J722" s="1" t="s">
        <v>1727</v>
      </c>
      <c r="K722" s="1" t="s">
        <v>290</v>
      </c>
      <c r="L722" s="1" t="s">
        <v>284</v>
      </c>
      <c r="M722" s="1" t="s">
        <v>284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 t="s">
        <v>280</v>
      </c>
      <c r="B723" s="1" t="s">
        <v>281</v>
      </c>
      <c r="C723" s="1" t="s">
        <v>1728</v>
      </c>
      <c r="D723" s="1">
        <v>10080</v>
      </c>
      <c r="E723" s="1">
        <v>1</v>
      </c>
      <c r="F723" s="1" t="s">
        <v>289</v>
      </c>
      <c r="G723" s="1">
        <v>0.99326999999999999</v>
      </c>
      <c r="H723" s="1" t="s">
        <v>290</v>
      </c>
      <c r="I723" s="1" t="s">
        <v>291</v>
      </c>
      <c r="J723" s="1" t="s">
        <v>1729</v>
      </c>
      <c r="K723" s="1" t="s">
        <v>290</v>
      </c>
      <c r="L723" s="1" t="s">
        <v>284</v>
      </c>
      <c r="M723" s="1" t="s">
        <v>284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 t="s">
        <v>280</v>
      </c>
      <c r="B724" s="1" t="s">
        <v>281</v>
      </c>
      <c r="C724" s="1" t="s">
        <v>1730</v>
      </c>
      <c r="D724" s="1">
        <v>10081</v>
      </c>
      <c r="E724" s="1">
        <v>1</v>
      </c>
      <c r="F724" s="1" t="s">
        <v>289</v>
      </c>
      <c r="G724" s="1">
        <v>1.5444599999999999</v>
      </c>
      <c r="H724" s="1" t="s">
        <v>290</v>
      </c>
      <c r="I724" s="1" t="s">
        <v>291</v>
      </c>
      <c r="J724" s="1" t="s">
        <v>1731</v>
      </c>
      <c r="K724" s="1" t="s">
        <v>290</v>
      </c>
      <c r="L724" s="1" t="s">
        <v>284</v>
      </c>
      <c r="M724" s="1" t="s">
        <v>284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 t="s">
        <v>280</v>
      </c>
      <c r="B725" s="1" t="s">
        <v>281</v>
      </c>
      <c r="C725" s="1" t="s">
        <v>1732</v>
      </c>
      <c r="D725" s="1">
        <v>10082</v>
      </c>
      <c r="E725" s="1">
        <v>1</v>
      </c>
      <c r="F725" s="1" t="s">
        <v>289</v>
      </c>
      <c r="G725" s="1">
        <v>1.5467200000000001</v>
      </c>
      <c r="H725" s="1" t="s">
        <v>290</v>
      </c>
      <c r="I725" s="1" t="s">
        <v>291</v>
      </c>
      <c r="J725" s="1" t="s">
        <v>1733</v>
      </c>
      <c r="K725" s="1" t="s">
        <v>290</v>
      </c>
      <c r="L725" s="1" t="s">
        <v>284</v>
      </c>
      <c r="M725" s="1" t="s">
        <v>284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 t="s">
        <v>280</v>
      </c>
      <c r="B726" s="1" t="s">
        <v>281</v>
      </c>
      <c r="C726" s="1" t="s">
        <v>1734</v>
      </c>
      <c r="D726" s="1" t="s">
        <v>524</v>
      </c>
      <c r="E726" s="1"/>
      <c r="F726" s="1" t="s">
        <v>289</v>
      </c>
      <c r="G726" s="1">
        <v>1.48366</v>
      </c>
      <c r="H726" s="1" t="s">
        <v>290</v>
      </c>
      <c r="I726" s="1" t="s">
        <v>291</v>
      </c>
      <c r="J726" s="1" t="s">
        <v>1735</v>
      </c>
      <c r="K726" s="1" t="s">
        <v>290</v>
      </c>
      <c r="L726" s="1" t="s">
        <v>284</v>
      </c>
      <c r="M726" s="1" t="s">
        <v>284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 t="s">
        <v>280</v>
      </c>
      <c r="B727" s="1" t="s">
        <v>281</v>
      </c>
      <c r="C727" s="1" t="s">
        <v>1736</v>
      </c>
      <c r="D727" s="1" t="s">
        <v>529</v>
      </c>
      <c r="E727" s="1"/>
      <c r="F727" s="1" t="s">
        <v>289</v>
      </c>
      <c r="G727" s="1">
        <v>1.6171199999999999</v>
      </c>
      <c r="H727" s="1" t="s">
        <v>290</v>
      </c>
      <c r="I727" s="1" t="s">
        <v>291</v>
      </c>
      <c r="J727" s="1" t="s">
        <v>1737</v>
      </c>
      <c r="K727" s="1" t="s">
        <v>290</v>
      </c>
      <c r="L727" s="1" t="s">
        <v>284</v>
      </c>
      <c r="M727" s="1" t="s">
        <v>284</v>
      </c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 t="s">
        <v>280</v>
      </c>
      <c r="B728" s="1" t="s">
        <v>281</v>
      </c>
      <c r="C728" s="1" t="s">
        <v>1738</v>
      </c>
      <c r="D728" s="1" t="s">
        <v>533</v>
      </c>
      <c r="E728" s="1"/>
      <c r="F728" s="1" t="s">
        <v>289</v>
      </c>
      <c r="G728" s="1">
        <v>1.62836</v>
      </c>
      <c r="H728" s="1" t="s">
        <v>290</v>
      </c>
      <c r="I728" s="1" t="s">
        <v>291</v>
      </c>
      <c r="J728" s="1" t="s">
        <v>1739</v>
      </c>
      <c r="K728" s="1" t="s">
        <v>290</v>
      </c>
      <c r="L728" s="1" t="s">
        <v>284</v>
      </c>
      <c r="M728" s="1" t="s">
        <v>284</v>
      </c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 t="s">
        <v>280</v>
      </c>
      <c r="B729" s="1" t="s">
        <v>281</v>
      </c>
      <c r="C729" s="1" t="s">
        <v>1740</v>
      </c>
      <c r="D729" s="1" t="s">
        <v>536</v>
      </c>
      <c r="E729" s="1"/>
      <c r="F729" s="1" t="s">
        <v>289</v>
      </c>
      <c r="G729" s="1">
        <v>1.49211</v>
      </c>
      <c r="H729" s="1" t="s">
        <v>290</v>
      </c>
      <c r="I729" s="1" t="s">
        <v>291</v>
      </c>
      <c r="J729" s="1" t="s">
        <v>1741</v>
      </c>
      <c r="K729" s="1" t="s">
        <v>290</v>
      </c>
      <c r="L729" s="1" t="s">
        <v>284</v>
      </c>
      <c r="M729" s="1" t="s">
        <v>284</v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 t="s">
        <v>280</v>
      </c>
      <c r="B730" s="1" t="s">
        <v>281</v>
      </c>
      <c r="C730" s="1" t="s">
        <v>1742</v>
      </c>
      <c r="D730" s="1" t="s">
        <v>539</v>
      </c>
      <c r="E730" s="1"/>
      <c r="F730" s="1" t="s">
        <v>540</v>
      </c>
      <c r="G730" s="1">
        <v>-19.2</v>
      </c>
      <c r="H730" s="1" t="s">
        <v>541</v>
      </c>
      <c r="I730" s="1" t="s">
        <v>542</v>
      </c>
      <c r="J730" s="1"/>
      <c r="K730" s="1"/>
      <c r="L730" s="1" t="s">
        <v>284</v>
      </c>
      <c r="M730" s="1" t="s">
        <v>284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 t="s">
        <v>280</v>
      </c>
      <c r="B731" s="1" t="s">
        <v>281</v>
      </c>
      <c r="C731" s="1" t="s">
        <v>1743</v>
      </c>
      <c r="D731" s="51">
        <v>45399.102395833332</v>
      </c>
      <c r="E731" s="1"/>
      <c r="F731" s="1" t="s">
        <v>284</v>
      </c>
      <c r="G731" s="1"/>
      <c r="H731" s="1"/>
      <c r="I731" s="1" t="s">
        <v>284</v>
      </c>
      <c r="J731" s="1"/>
      <c r="K731" s="1"/>
      <c r="L731" s="1" t="s">
        <v>284</v>
      </c>
      <c r="M731" s="1" t="s">
        <v>284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 t="s">
        <v>280</v>
      </c>
      <c r="B732" s="1" t="s">
        <v>281</v>
      </c>
      <c r="C732" s="1" t="s">
        <v>1744</v>
      </c>
      <c r="D732" s="1" t="s">
        <v>545</v>
      </c>
      <c r="E732" s="1"/>
      <c r="F732" s="1" t="s">
        <v>284</v>
      </c>
      <c r="G732" s="1"/>
      <c r="H732" s="1"/>
      <c r="I732" s="1" t="s">
        <v>284</v>
      </c>
      <c r="J732" s="1"/>
      <c r="K732" s="1"/>
      <c r="L732" s="1" t="s">
        <v>284</v>
      </c>
      <c r="M732" s="1" t="s">
        <v>284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 t="s">
        <v>280</v>
      </c>
      <c r="B733" s="1" t="s">
        <v>281</v>
      </c>
      <c r="C733" s="1" t="s">
        <v>1745</v>
      </c>
      <c r="D733" s="1">
        <v>20000</v>
      </c>
      <c r="E733" s="1">
        <v>1</v>
      </c>
      <c r="F733" s="1" t="s">
        <v>289</v>
      </c>
      <c r="G733" s="1">
        <v>1.05199</v>
      </c>
      <c r="H733" s="1" t="s">
        <v>290</v>
      </c>
      <c r="I733" s="1" t="s">
        <v>291</v>
      </c>
      <c r="J733" s="1" t="s">
        <v>1746</v>
      </c>
      <c r="K733" s="1" t="s">
        <v>290</v>
      </c>
      <c r="L733" s="1" t="s">
        <v>284</v>
      </c>
      <c r="M733" s="1" t="s">
        <v>284</v>
      </c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 t="s">
        <v>280</v>
      </c>
      <c r="B734" s="1" t="s">
        <v>281</v>
      </c>
      <c r="C734" s="1" t="s">
        <v>1747</v>
      </c>
      <c r="D734" s="1">
        <v>20001</v>
      </c>
      <c r="E734" s="1">
        <v>1</v>
      </c>
      <c r="F734" s="1" t="s">
        <v>289</v>
      </c>
      <c r="G734" s="1">
        <v>1.0476799999999999</v>
      </c>
      <c r="H734" s="1" t="s">
        <v>290</v>
      </c>
      <c r="I734" s="1" t="s">
        <v>291</v>
      </c>
      <c r="J734" s="1" t="s">
        <v>1748</v>
      </c>
      <c r="K734" s="1" t="s">
        <v>290</v>
      </c>
      <c r="L734" s="1" t="s">
        <v>284</v>
      </c>
      <c r="M734" s="1" t="s">
        <v>284</v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 t="s">
        <v>280</v>
      </c>
      <c r="B735" s="1" t="s">
        <v>281</v>
      </c>
      <c r="C735" s="1" t="s">
        <v>1749</v>
      </c>
      <c r="D735" s="1">
        <v>20002</v>
      </c>
      <c r="E735" s="1">
        <v>1</v>
      </c>
      <c r="F735" s="1" t="s">
        <v>289</v>
      </c>
      <c r="G735" s="1">
        <v>1.05474</v>
      </c>
      <c r="H735" s="1" t="s">
        <v>290</v>
      </c>
      <c r="I735" s="1" t="s">
        <v>291</v>
      </c>
      <c r="J735" s="1" t="s">
        <v>1750</v>
      </c>
      <c r="K735" s="1" t="s">
        <v>290</v>
      </c>
      <c r="L735" s="1" t="s">
        <v>284</v>
      </c>
      <c r="M735" s="1" t="s">
        <v>284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 t="s">
        <v>280</v>
      </c>
      <c r="B736" s="1" t="s">
        <v>281</v>
      </c>
      <c r="C736" s="1" t="s">
        <v>1751</v>
      </c>
      <c r="D736" s="1">
        <v>20003</v>
      </c>
      <c r="E736" s="1">
        <v>1</v>
      </c>
      <c r="F736" s="1" t="s">
        <v>289</v>
      </c>
      <c r="G736" s="1">
        <v>1.0505500000000001</v>
      </c>
      <c r="H736" s="1" t="s">
        <v>290</v>
      </c>
      <c r="I736" s="1" t="s">
        <v>291</v>
      </c>
      <c r="J736" s="1" t="s">
        <v>1752</v>
      </c>
      <c r="K736" s="1" t="s">
        <v>290</v>
      </c>
      <c r="L736" s="1" t="s">
        <v>284</v>
      </c>
      <c r="M736" s="1" t="s">
        <v>284</v>
      </c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 t="s">
        <v>280</v>
      </c>
      <c r="B737" s="1" t="s">
        <v>281</v>
      </c>
      <c r="C737" s="1" t="s">
        <v>1753</v>
      </c>
      <c r="D737" s="1">
        <v>20004</v>
      </c>
      <c r="E737" s="1">
        <v>1</v>
      </c>
      <c r="F737" s="1" t="s">
        <v>289</v>
      </c>
      <c r="G737" s="1">
        <v>1.20248</v>
      </c>
      <c r="H737" s="1" t="s">
        <v>290</v>
      </c>
      <c r="I737" s="1" t="s">
        <v>291</v>
      </c>
      <c r="J737" s="1" t="s">
        <v>1754</v>
      </c>
      <c r="K737" s="1" t="s">
        <v>290</v>
      </c>
      <c r="L737" s="1" t="s">
        <v>284</v>
      </c>
      <c r="M737" s="1" t="s">
        <v>284</v>
      </c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 t="s">
        <v>280</v>
      </c>
      <c r="B738" s="1" t="s">
        <v>281</v>
      </c>
      <c r="C738" s="1" t="s">
        <v>1755</v>
      </c>
      <c r="D738" s="1">
        <v>20005</v>
      </c>
      <c r="E738" s="1">
        <v>1</v>
      </c>
      <c r="F738" s="1" t="s">
        <v>289</v>
      </c>
      <c r="G738" s="1">
        <v>1.29217</v>
      </c>
      <c r="H738" s="1" t="s">
        <v>290</v>
      </c>
      <c r="I738" s="1" t="s">
        <v>291</v>
      </c>
      <c r="J738" s="1" t="s">
        <v>1756</v>
      </c>
      <c r="K738" s="1" t="s">
        <v>290</v>
      </c>
      <c r="L738" s="1" t="s">
        <v>284</v>
      </c>
      <c r="M738" s="1" t="s">
        <v>284</v>
      </c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 t="s">
        <v>280</v>
      </c>
      <c r="B739" s="1" t="s">
        <v>281</v>
      </c>
      <c r="C739" s="1" t="s">
        <v>1757</v>
      </c>
      <c r="D739" s="1">
        <v>20006</v>
      </c>
      <c r="E739" s="1">
        <v>1</v>
      </c>
      <c r="F739" s="1" t="s">
        <v>289</v>
      </c>
      <c r="G739" s="1">
        <v>1.29267</v>
      </c>
      <c r="H739" s="1" t="s">
        <v>290</v>
      </c>
      <c r="I739" s="1" t="s">
        <v>291</v>
      </c>
      <c r="J739" s="1" t="s">
        <v>1758</v>
      </c>
      <c r="K739" s="1" t="s">
        <v>290</v>
      </c>
      <c r="L739" s="1" t="s">
        <v>284</v>
      </c>
      <c r="M739" s="1" t="s">
        <v>284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 t="s">
        <v>280</v>
      </c>
      <c r="B740" s="1" t="s">
        <v>281</v>
      </c>
      <c r="C740" s="1" t="s">
        <v>1759</v>
      </c>
      <c r="D740" s="1">
        <v>20007</v>
      </c>
      <c r="E740" s="1">
        <v>1</v>
      </c>
      <c r="F740" s="1" t="s">
        <v>289</v>
      </c>
      <c r="G740" s="1">
        <v>1.25613</v>
      </c>
      <c r="H740" s="1" t="s">
        <v>290</v>
      </c>
      <c r="I740" s="1" t="s">
        <v>291</v>
      </c>
      <c r="J740" s="1" t="s">
        <v>1760</v>
      </c>
      <c r="K740" s="1" t="s">
        <v>290</v>
      </c>
      <c r="L740" s="1" t="s">
        <v>284</v>
      </c>
      <c r="M740" s="1" t="s">
        <v>284</v>
      </c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 t="s">
        <v>280</v>
      </c>
      <c r="B741" s="1" t="s">
        <v>281</v>
      </c>
      <c r="C741" s="1" t="s">
        <v>1761</v>
      </c>
      <c r="D741" s="1">
        <v>20008</v>
      </c>
      <c r="E741" s="1">
        <v>1</v>
      </c>
      <c r="F741" s="1" t="s">
        <v>289</v>
      </c>
      <c r="G741" s="1">
        <v>1.19319</v>
      </c>
      <c r="H741" s="1" t="s">
        <v>290</v>
      </c>
      <c r="I741" s="1" t="s">
        <v>291</v>
      </c>
      <c r="J741" s="1" t="s">
        <v>1762</v>
      </c>
      <c r="K741" s="1" t="s">
        <v>290</v>
      </c>
      <c r="L741" s="1" t="s">
        <v>284</v>
      </c>
      <c r="M741" s="1" t="s">
        <v>284</v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 t="s">
        <v>280</v>
      </c>
      <c r="B742" s="1" t="s">
        <v>281</v>
      </c>
      <c r="C742" s="1" t="s">
        <v>1763</v>
      </c>
      <c r="D742" s="1">
        <v>20009</v>
      </c>
      <c r="E742" s="1">
        <v>1</v>
      </c>
      <c r="F742" s="1" t="s">
        <v>289</v>
      </c>
      <c r="G742" s="1">
        <v>1.4267099999999999</v>
      </c>
      <c r="H742" s="1" t="s">
        <v>290</v>
      </c>
      <c r="I742" s="1" t="s">
        <v>291</v>
      </c>
      <c r="J742" s="1" t="s">
        <v>1764</v>
      </c>
      <c r="K742" s="1" t="s">
        <v>290</v>
      </c>
      <c r="L742" s="1" t="s">
        <v>284</v>
      </c>
      <c r="M742" s="1" t="s">
        <v>284</v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 t="s">
        <v>280</v>
      </c>
      <c r="B743" s="1" t="s">
        <v>281</v>
      </c>
      <c r="C743" s="1" t="s">
        <v>1765</v>
      </c>
      <c r="D743" s="1">
        <v>20010</v>
      </c>
      <c r="E743" s="1">
        <v>1</v>
      </c>
      <c r="F743" s="1" t="s">
        <v>289</v>
      </c>
      <c r="G743" s="1">
        <v>1.27362</v>
      </c>
      <c r="H743" s="1" t="s">
        <v>290</v>
      </c>
      <c r="I743" s="1" t="s">
        <v>291</v>
      </c>
      <c r="J743" s="1" t="s">
        <v>1766</v>
      </c>
      <c r="K743" s="1" t="s">
        <v>290</v>
      </c>
      <c r="L743" s="1" t="s">
        <v>284</v>
      </c>
      <c r="M743" s="1" t="s">
        <v>284</v>
      </c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 t="s">
        <v>280</v>
      </c>
      <c r="B744" s="1" t="s">
        <v>281</v>
      </c>
      <c r="C744" s="1" t="s">
        <v>1767</v>
      </c>
      <c r="D744" s="1">
        <v>20011</v>
      </c>
      <c r="E744" s="1">
        <v>1</v>
      </c>
      <c r="F744" s="1" t="s">
        <v>289</v>
      </c>
      <c r="G744" s="1">
        <v>1.1759200000000001</v>
      </c>
      <c r="H744" s="1" t="s">
        <v>290</v>
      </c>
      <c r="I744" s="1" t="s">
        <v>291</v>
      </c>
      <c r="J744" s="1" t="s">
        <v>1768</v>
      </c>
      <c r="K744" s="1" t="s">
        <v>290</v>
      </c>
      <c r="L744" s="1" t="s">
        <v>284</v>
      </c>
      <c r="M744" s="1" t="s">
        <v>284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 t="s">
        <v>280</v>
      </c>
      <c r="B745" s="1" t="s">
        <v>281</v>
      </c>
      <c r="C745" s="1" t="s">
        <v>1769</v>
      </c>
      <c r="D745" s="1">
        <v>20012</v>
      </c>
      <c r="E745" s="1">
        <v>1</v>
      </c>
      <c r="F745" s="1" t="s">
        <v>289</v>
      </c>
      <c r="G745" s="1">
        <v>1.1214200000000001</v>
      </c>
      <c r="H745" s="1" t="s">
        <v>290</v>
      </c>
      <c r="I745" s="1" t="s">
        <v>291</v>
      </c>
      <c r="J745" s="1" t="s">
        <v>1770</v>
      </c>
      <c r="K745" s="1" t="s">
        <v>290</v>
      </c>
      <c r="L745" s="1" t="s">
        <v>284</v>
      </c>
      <c r="M745" s="1" t="s">
        <v>284</v>
      </c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 t="s">
        <v>280</v>
      </c>
      <c r="B746" s="1" t="s">
        <v>281</v>
      </c>
      <c r="C746" s="1" t="s">
        <v>1771</v>
      </c>
      <c r="D746" s="1">
        <v>20013</v>
      </c>
      <c r="E746" s="1">
        <v>1</v>
      </c>
      <c r="F746" s="1" t="s">
        <v>289</v>
      </c>
      <c r="G746" s="1">
        <v>1.44815</v>
      </c>
      <c r="H746" s="1" t="s">
        <v>290</v>
      </c>
      <c r="I746" s="1" t="s">
        <v>291</v>
      </c>
      <c r="J746" s="1" t="s">
        <v>1772</v>
      </c>
      <c r="K746" s="1" t="s">
        <v>290</v>
      </c>
      <c r="L746" s="1" t="s">
        <v>284</v>
      </c>
      <c r="M746" s="1" t="s">
        <v>284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 t="s">
        <v>280</v>
      </c>
      <c r="B747" s="1" t="s">
        <v>281</v>
      </c>
      <c r="C747" s="1" t="s">
        <v>1773</v>
      </c>
      <c r="D747" s="1">
        <v>20014</v>
      </c>
      <c r="E747" s="1">
        <v>1</v>
      </c>
      <c r="F747" s="1" t="s">
        <v>289</v>
      </c>
      <c r="G747" s="1">
        <v>1.3915200000000001</v>
      </c>
      <c r="H747" s="1" t="s">
        <v>290</v>
      </c>
      <c r="I747" s="1" t="s">
        <v>291</v>
      </c>
      <c r="J747" s="1" t="s">
        <v>1774</v>
      </c>
      <c r="K747" s="1" t="s">
        <v>290</v>
      </c>
      <c r="L747" s="1" t="s">
        <v>284</v>
      </c>
      <c r="M747" s="1" t="s">
        <v>284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 t="s">
        <v>280</v>
      </c>
      <c r="B748" s="1" t="s">
        <v>281</v>
      </c>
      <c r="C748" s="1" t="s">
        <v>1775</v>
      </c>
      <c r="D748" s="1">
        <v>20015</v>
      </c>
      <c r="E748" s="1">
        <v>1</v>
      </c>
      <c r="F748" s="1" t="s">
        <v>289</v>
      </c>
      <c r="G748" s="1">
        <v>1.3225199999999999</v>
      </c>
      <c r="H748" s="1" t="s">
        <v>290</v>
      </c>
      <c r="I748" s="1" t="s">
        <v>291</v>
      </c>
      <c r="J748" s="1" t="s">
        <v>1776</v>
      </c>
      <c r="K748" s="1" t="s">
        <v>290</v>
      </c>
      <c r="L748" s="1" t="s">
        <v>284</v>
      </c>
      <c r="M748" s="1" t="s">
        <v>284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 t="s">
        <v>280</v>
      </c>
      <c r="B749" s="1" t="s">
        <v>281</v>
      </c>
      <c r="C749" s="1" t="s">
        <v>1777</v>
      </c>
      <c r="D749" s="1">
        <v>20016</v>
      </c>
      <c r="E749" s="1">
        <v>1</v>
      </c>
      <c r="F749" s="1" t="s">
        <v>289</v>
      </c>
      <c r="G749" s="1">
        <v>1.26363</v>
      </c>
      <c r="H749" s="1" t="s">
        <v>290</v>
      </c>
      <c r="I749" s="1" t="s">
        <v>291</v>
      </c>
      <c r="J749" s="1" t="s">
        <v>1778</v>
      </c>
      <c r="K749" s="1" t="s">
        <v>290</v>
      </c>
      <c r="L749" s="1" t="s">
        <v>284</v>
      </c>
      <c r="M749" s="1" t="s">
        <v>284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 t="s">
        <v>280</v>
      </c>
      <c r="B750" s="1" t="s">
        <v>281</v>
      </c>
      <c r="C750" s="1" t="s">
        <v>1779</v>
      </c>
      <c r="D750" s="1">
        <v>20017</v>
      </c>
      <c r="E750" s="1">
        <v>1</v>
      </c>
      <c r="F750" s="1" t="s">
        <v>289</v>
      </c>
      <c r="G750" s="1">
        <v>1.2070000000000001</v>
      </c>
      <c r="H750" s="1" t="s">
        <v>290</v>
      </c>
      <c r="I750" s="1" t="s">
        <v>291</v>
      </c>
      <c r="J750" s="1" t="s">
        <v>1780</v>
      </c>
      <c r="K750" s="1" t="s">
        <v>290</v>
      </c>
      <c r="L750" s="1" t="s">
        <v>284</v>
      </c>
      <c r="M750" s="1" t="s">
        <v>284</v>
      </c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 t="s">
        <v>280</v>
      </c>
      <c r="B751" s="1" t="s">
        <v>281</v>
      </c>
      <c r="C751" s="1" t="s">
        <v>1781</v>
      </c>
      <c r="D751" s="1">
        <v>20018</v>
      </c>
      <c r="E751" s="1">
        <v>1</v>
      </c>
      <c r="F751" s="1" t="s">
        <v>289</v>
      </c>
      <c r="G751" s="1">
        <v>1.15422</v>
      </c>
      <c r="H751" s="1" t="s">
        <v>290</v>
      </c>
      <c r="I751" s="1" t="s">
        <v>291</v>
      </c>
      <c r="J751" s="1" t="s">
        <v>1782</v>
      </c>
      <c r="K751" s="1" t="s">
        <v>290</v>
      </c>
      <c r="L751" s="1" t="s">
        <v>284</v>
      </c>
      <c r="M751" s="1" t="s">
        <v>284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 t="s">
        <v>280</v>
      </c>
      <c r="B752" s="1" t="s">
        <v>281</v>
      </c>
      <c r="C752" s="1" t="s">
        <v>1783</v>
      </c>
      <c r="D752" s="1">
        <v>20019</v>
      </c>
      <c r="E752" s="1">
        <v>1</v>
      </c>
      <c r="F752" s="1" t="s">
        <v>289</v>
      </c>
      <c r="G752" s="1">
        <v>1.4419</v>
      </c>
      <c r="H752" s="1" t="s">
        <v>290</v>
      </c>
      <c r="I752" s="1" t="s">
        <v>291</v>
      </c>
      <c r="J752" s="1" t="s">
        <v>1784</v>
      </c>
      <c r="K752" s="1" t="s">
        <v>290</v>
      </c>
      <c r="L752" s="1" t="s">
        <v>284</v>
      </c>
      <c r="M752" s="1" t="s">
        <v>284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 t="s">
        <v>280</v>
      </c>
      <c r="B753" s="1" t="s">
        <v>281</v>
      </c>
      <c r="C753" s="1" t="s">
        <v>1785</v>
      </c>
      <c r="D753" s="1">
        <v>20020</v>
      </c>
      <c r="E753" s="1">
        <v>1</v>
      </c>
      <c r="F753" s="1" t="s">
        <v>289</v>
      </c>
      <c r="G753" s="1">
        <v>1.37595</v>
      </c>
      <c r="H753" s="1" t="s">
        <v>290</v>
      </c>
      <c r="I753" s="1" t="s">
        <v>291</v>
      </c>
      <c r="J753" s="1" t="s">
        <v>1786</v>
      </c>
      <c r="K753" s="1" t="s">
        <v>290</v>
      </c>
      <c r="L753" s="1" t="s">
        <v>284</v>
      </c>
      <c r="M753" s="1" t="s">
        <v>284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 t="s">
        <v>280</v>
      </c>
      <c r="B754" s="1" t="s">
        <v>281</v>
      </c>
      <c r="C754" s="1" t="s">
        <v>1787</v>
      </c>
      <c r="D754" s="1">
        <v>20021</v>
      </c>
      <c r="E754" s="1">
        <v>1</v>
      </c>
      <c r="F754" s="1" t="s">
        <v>289</v>
      </c>
      <c r="G754" s="1">
        <v>1.31473</v>
      </c>
      <c r="H754" s="1" t="s">
        <v>290</v>
      </c>
      <c r="I754" s="1" t="s">
        <v>291</v>
      </c>
      <c r="J754" s="1" t="s">
        <v>1788</v>
      </c>
      <c r="K754" s="1" t="s">
        <v>290</v>
      </c>
      <c r="L754" s="1" t="s">
        <v>284</v>
      </c>
      <c r="M754" s="1" t="s">
        <v>284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 t="s">
        <v>280</v>
      </c>
      <c r="B755" s="1" t="s">
        <v>281</v>
      </c>
      <c r="C755" s="1" t="s">
        <v>1789</v>
      </c>
      <c r="D755" s="1">
        <v>20022</v>
      </c>
      <c r="E755" s="1">
        <v>1</v>
      </c>
      <c r="F755" s="1" t="s">
        <v>289</v>
      </c>
      <c r="G755" s="1">
        <v>1.25322</v>
      </c>
      <c r="H755" s="1" t="s">
        <v>290</v>
      </c>
      <c r="I755" s="1" t="s">
        <v>291</v>
      </c>
      <c r="J755" s="1" t="s">
        <v>1790</v>
      </c>
      <c r="K755" s="1" t="s">
        <v>290</v>
      </c>
      <c r="L755" s="1" t="s">
        <v>284</v>
      </c>
      <c r="M755" s="1" t="s">
        <v>284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 t="s">
        <v>280</v>
      </c>
      <c r="B756" s="1" t="s">
        <v>281</v>
      </c>
      <c r="C756" s="1" t="s">
        <v>1791</v>
      </c>
      <c r="D756" s="1">
        <v>20023</v>
      </c>
      <c r="E756" s="1">
        <v>1</v>
      </c>
      <c r="F756" s="1" t="s">
        <v>289</v>
      </c>
      <c r="G756" s="1">
        <v>1.1984300000000001</v>
      </c>
      <c r="H756" s="1" t="s">
        <v>290</v>
      </c>
      <c r="I756" s="1" t="s">
        <v>291</v>
      </c>
      <c r="J756" s="1" t="s">
        <v>1792</v>
      </c>
      <c r="K756" s="1" t="s">
        <v>290</v>
      </c>
      <c r="L756" s="1" t="s">
        <v>284</v>
      </c>
      <c r="M756" s="1" t="s">
        <v>284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 t="s">
        <v>280</v>
      </c>
      <c r="B757" s="1" t="s">
        <v>281</v>
      </c>
      <c r="C757" s="1" t="s">
        <v>1793</v>
      </c>
      <c r="D757" s="1">
        <v>20024</v>
      </c>
      <c r="E757" s="1">
        <v>1</v>
      </c>
      <c r="F757" s="1" t="s">
        <v>289</v>
      </c>
      <c r="G757" s="1">
        <v>1.1430400000000001</v>
      </c>
      <c r="H757" s="1" t="s">
        <v>290</v>
      </c>
      <c r="I757" s="1" t="s">
        <v>291</v>
      </c>
      <c r="J757" s="1" t="s">
        <v>1794</v>
      </c>
      <c r="K757" s="1" t="s">
        <v>290</v>
      </c>
      <c r="L757" s="1" t="s">
        <v>284</v>
      </c>
      <c r="M757" s="1" t="s">
        <v>284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 t="s">
        <v>280</v>
      </c>
      <c r="B758" s="1" t="s">
        <v>281</v>
      </c>
      <c r="C758" s="1" t="s">
        <v>1795</v>
      </c>
      <c r="D758" s="1">
        <v>20025</v>
      </c>
      <c r="E758" s="1">
        <v>1</v>
      </c>
      <c r="F758" s="1" t="s">
        <v>289</v>
      </c>
      <c r="G758" s="1">
        <v>1.4551700000000001</v>
      </c>
      <c r="H758" s="1" t="s">
        <v>290</v>
      </c>
      <c r="I758" s="1" t="s">
        <v>291</v>
      </c>
      <c r="J758" s="1" t="s">
        <v>1796</v>
      </c>
      <c r="K758" s="1" t="s">
        <v>290</v>
      </c>
      <c r="L758" s="1" t="s">
        <v>284</v>
      </c>
      <c r="M758" s="1" t="s">
        <v>284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 t="s">
        <v>280</v>
      </c>
      <c r="B759" s="1" t="s">
        <v>281</v>
      </c>
      <c r="C759" s="1" t="s">
        <v>1797</v>
      </c>
      <c r="D759" s="1">
        <v>20026</v>
      </c>
      <c r="E759" s="1">
        <v>1</v>
      </c>
      <c r="F759" s="1" t="s">
        <v>289</v>
      </c>
      <c r="G759" s="1">
        <v>1.3928199999999999</v>
      </c>
      <c r="H759" s="1" t="s">
        <v>290</v>
      </c>
      <c r="I759" s="1" t="s">
        <v>291</v>
      </c>
      <c r="J759" s="1" t="s">
        <v>1798</v>
      </c>
      <c r="K759" s="1" t="s">
        <v>290</v>
      </c>
      <c r="L759" s="1" t="s">
        <v>284</v>
      </c>
      <c r="M759" s="1" t="s">
        <v>284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 t="s">
        <v>280</v>
      </c>
      <c r="B760" s="1" t="s">
        <v>281</v>
      </c>
      <c r="C760" s="1" t="s">
        <v>1799</v>
      </c>
      <c r="D760" s="1">
        <v>20027</v>
      </c>
      <c r="E760" s="1">
        <v>1</v>
      </c>
      <c r="F760" s="1" t="s">
        <v>289</v>
      </c>
      <c r="G760" s="1">
        <v>1.3263400000000001</v>
      </c>
      <c r="H760" s="1" t="s">
        <v>290</v>
      </c>
      <c r="I760" s="1" t="s">
        <v>291</v>
      </c>
      <c r="J760" s="1" t="s">
        <v>1800</v>
      </c>
      <c r="K760" s="1" t="s">
        <v>290</v>
      </c>
      <c r="L760" s="1" t="s">
        <v>284</v>
      </c>
      <c r="M760" s="1" t="s">
        <v>284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 t="s">
        <v>280</v>
      </c>
      <c r="B761" s="1" t="s">
        <v>281</v>
      </c>
      <c r="C761" s="1" t="s">
        <v>1801</v>
      </c>
      <c r="D761" s="1">
        <v>20028</v>
      </c>
      <c r="E761" s="1">
        <v>1</v>
      </c>
      <c r="F761" s="1" t="s">
        <v>289</v>
      </c>
      <c r="G761" s="1">
        <v>1.28521</v>
      </c>
      <c r="H761" s="1" t="s">
        <v>290</v>
      </c>
      <c r="I761" s="1" t="s">
        <v>291</v>
      </c>
      <c r="J761" s="1" t="s">
        <v>1802</v>
      </c>
      <c r="K761" s="1" t="s">
        <v>290</v>
      </c>
      <c r="L761" s="1" t="s">
        <v>284</v>
      </c>
      <c r="M761" s="1" t="s">
        <v>284</v>
      </c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 t="s">
        <v>280</v>
      </c>
      <c r="B762" s="1" t="s">
        <v>281</v>
      </c>
      <c r="C762" s="1" t="s">
        <v>1803</v>
      </c>
      <c r="D762" s="1">
        <v>20029</v>
      </c>
      <c r="E762" s="1">
        <v>1</v>
      </c>
      <c r="F762" s="1" t="s">
        <v>289</v>
      </c>
      <c r="G762" s="1">
        <v>1.19249</v>
      </c>
      <c r="H762" s="1" t="s">
        <v>290</v>
      </c>
      <c r="I762" s="1" t="s">
        <v>291</v>
      </c>
      <c r="J762" s="1" t="s">
        <v>1804</v>
      </c>
      <c r="K762" s="1" t="s">
        <v>290</v>
      </c>
      <c r="L762" s="1" t="s">
        <v>284</v>
      </c>
      <c r="M762" s="1" t="s">
        <v>284</v>
      </c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 t="s">
        <v>280</v>
      </c>
      <c r="B763" s="1" t="s">
        <v>281</v>
      </c>
      <c r="C763" s="1" t="s">
        <v>1805</v>
      </c>
      <c r="D763" s="1">
        <v>20030</v>
      </c>
      <c r="E763" s="1">
        <v>1</v>
      </c>
      <c r="F763" s="1" t="s">
        <v>289</v>
      </c>
      <c r="G763" s="1">
        <v>1.00267</v>
      </c>
      <c r="H763" s="1" t="s">
        <v>290</v>
      </c>
      <c r="I763" s="1" t="s">
        <v>291</v>
      </c>
      <c r="J763" s="1" t="s">
        <v>1806</v>
      </c>
      <c r="K763" s="1" t="s">
        <v>290</v>
      </c>
      <c r="L763" s="1" t="s">
        <v>284</v>
      </c>
      <c r="M763" s="1" t="s">
        <v>284</v>
      </c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 t="s">
        <v>280</v>
      </c>
      <c r="B764" s="1" t="s">
        <v>281</v>
      </c>
      <c r="C764" s="1" t="s">
        <v>1807</v>
      </c>
      <c r="D764" s="1">
        <v>20031</v>
      </c>
      <c r="E764" s="1">
        <v>1</v>
      </c>
      <c r="F764" s="1" t="s">
        <v>289</v>
      </c>
      <c r="G764" s="1">
        <v>1.7649300000000001</v>
      </c>
      <c r="H764" s="1" t="s">
        <v>290</v>
      </c>
      <c r="I764" s="1" t="s">
        <v>291</v>
      </c>
      <c r="J764" s="1" t="s">
        <v>1808</v>
      </c>
      <c r="K764" s="1" t="s">
        <v>290</v>
      </c>
      <c r="L764" s="1" t="s">
        <v>284</v>
      </c>
      <c r="M764" s="1" t="s">
        <v>284</v>
      </c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 t="s">
        <v>280</v>
      </c>
      <c r="B765" s="1" t="s">
        <v>281</v>
      </c>
      <c r="C765" s="1" t="s">
        <v>1809</v>
      </c>
      <c r="D765" s="1">
        <v>20032</v>
      </c>
      <c r="E765" s="1">
        <v>1</v>
      </c>
      <c r="F765" s="1" t="s">
        <v>289</v>
      </c>
      <c r="G765" s="1">
        <v>1.54108</v>
      </c>
      <c r="H765" s="1" t="s">
        <v>290</v>
      </c>
      <c r="I765" s="1" t="s">
        <v>291</v>
      </c>
      <c r="J765" s="1" t="s">
        <v>1810</v>
      </c>
      <c r="K765" s="1" t="s">
        <v>290</v>
      </c>
      <c r="L765" s="1" t="s">
        <v>284</v>
      </c>
      <c r="M765" s="1" t="s">
        <v>284</v>
      </c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 t="s">
        <v>280</v>
      </c>
      <c r="B766" s="1" t="s">
        <v>281</v>
      </c>
      <c r="C766" s="1" t="s">
        <v>1811</v>
      </c>
      <c r="D766" s="1">
        <v>20033</v>
      </c>
      <c r="E766" s="1">
        <v>1</v>
      </c>
      <c r="F766" s="1" t="s">
        <v>289</v>
      </c>
      <c r="G766" s="1">
        <v>1.34101</v>
      </c>
      <c r="H766" s="1" t="s">
        <v>290</v>
      </c>
      <c r="I766" s="1" t="s">
        <v>291</v>
      </c>
      <c r="J766" s="1" t="s">
        <v>1812</v>
      </c>
      <c r="K766" s="1" t="s">
        <v>290</v>
      </c>
      <c r="L766" s="1" t="s">
        <v>284</v>
      </c>
      <c r="M766" s="1" t="s">
        <v>284</v>
      </c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 t="s">
        <v>280</v>
      </c>
      <c r="B767" s="1" t="s">
        <v>281</v>
      </c>
      <c r="C767" s="1" t="s">
        <v>1813</v>
      </c>
      <c r="D767" s="1">
        <v>20034</v>
      </c>
      <c r="E767" s="1">
        <v>1</v>
      </c>
      <c r="F767" s="1" t="s">
        <v>289</v>
      </c>
      <c r="G767" s="1">
        <v>1.1441300000000001</v>
      </c>
      <c r="H767" s="1" t="s">
        <v>290</v>
      </c>
      <c r="I767" s="1" t="s">
        <v>291</v>
      </c>
      <c r="J767" s="1" t="s">
        <v>1814</v>
      </c>
      <c r="K767" s="1" t="s">
        <v>290</v>
      </c>
      <c r="L767" s="1" t="s">
        <v>284</v>
      </c>
      <c r="M767" s="1" t="s">
        <v>284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 t="s">
        <v>280</v>
      </c>
      <c r="B768" s="1" t="s">
        <v>281</v>
      </c>
      <c r="C768" s="1" t="s">
        <v>1815</v>
      </c>
      <c r="D768" s="1">
        <v>20035</v>
      </c>
      <c r="E768" s="1">
        <v>1</v>
      </c>
      <c r="F768" s="1" t="s">
        <v>289</v>
      </c>
      <c r="G768" s="1">
        <v>0.94381000000000004</v>
      </c>
      <c r="H768" s="1" t="s">
        <v>290</v>
      </c>
      <c r="I768" s="1" t="s">
        <v>291</v>
      </c>
      <c r="J768" s="1" t="s">
        <v>1816</v>
      </c>
      <c r="K768" s="1" t="s">
        <v>290</v>
      </c>
      <c r="L768" s="1" t="s">
        <v>284</v>
      </c>
      <c r="M768" s="1" t="s">
        <v>284</v>
      </c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 t="s">
        <v>280</v>
      </c>
      <c r="B769" s="1" t="s">
        <v>281</v>
      </c>
      <c r="C769" s="1" t="s">
        <v>1817</v>
      </c>
      <c r="D769" s="1">
        <v>20036</v>
      </c>
      <c r="E769" s="1">
        <v>1</v>
      </c>
      <c r="F769" s="1" t="s">
        <v>289</v>
      </c>
      <c r="G769" s="1">
        <v>0.76678999999999997</v>
      </c>
      <c r="H769" s="1" t="s">
        <v>290</v>
      </c>
      <c r="I769" s="1" t="s">
        <v>291</v>
      </c>
      <c r="J769" s="1" t="s">
        <v>1818</v>
      </c>
      <c r="K769" s="1" t="s">
        <v>290</v>
      </c>
      <c r="L769" s="1" t="s">
        <v>284</v>
      </c>
      <c r="M769" s="1" t="s">
        <v>284</v>
      </c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 t="s">
        <v>280</v>
      </c>
      <c r="B770" s="1" t="s">
        <v>281</v>
      </c>
      <c r="C770" s="1" t="s">
        <v>1819</v>
      </c>
      <c r="D770" s="1">
        <v>20037</v>
      </c>
      <c r="E770" s="1">
        <v>1</v>
      </c>
      <c r="F770" s="1" t="s">
        <v>289</v>
      </c>
      <c r="G770" s="1">
        <v>1.79345</v>
      </c>
      <c r="H770" s="1" t="s">
        <v>290</v>
      </c>
      <c r="I770" s="1" t="s">
        <v>291</v>
      </c>
      <c r="J770" s="1" t="s">
        <v>1820</v>
      </c>
      <c r="K770" s="1" t="s">
        <v>290</v>
      </c>
      <c r="L770" s="1" t="s">
        <v>284</v>
      </c>
      <c r="M770" s="1" t="s">
        <v>284</v>
      </c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 t="s">
        <v>280</v>
      </c>
      <c r="B771" s="1" t="s">
        <v>281</v>
      </c>
      <c r="C771" s="1" t="s">
        <v>1821</v>
      </c>
      <c r="D771" s="1">
        <v>20038</v>
      </c>
      <c r="E771" s="1">
        <v>1</v>
      </c>
      <c r="F771" s="1" t="s">
        <v>289</v>
      </c>
      <c r="G771" s="1">
        <v>1.56732</v>
      </c>
      <c r="H771" s="1" t="s">
        <v>290</v>
      </c>
      <c r="I771" s="1" t="s">
        <v>291</v>
      </c>
      <c r="J771" s="1" t="s">
        <v>1822</v>
      </c>
      <c r="K771" s="1" t="s">
        <v>290</v>
      </c>
      <c r="L771" s="1" t="s">
        <v>284</v>
      </c>
      <c r="M771" s="1" t="s">
        <v>284</v>
      </c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 t="s">
        <v>280</v>
      </c>
      <c r="B772" s="1" t="s">
        <v>281</v>
      </c>
      <c r="C772" s="1" t="s">
        <v>1823</v>
      </c>
      <c r="D772" s="1">
        <v>20039</v>
      </c>
      <c r="E772" s="1">
        <v>1</v>
      </c>
      <c r="F772" s="1" t="s">
        <v>289</v>
      </c>
      <c r="G772" s="1">
        <v>1.36544</v>
      </c>
      <c r="H772" s="1" t="s">
        <v>290</v>
      </c>
      <c r="I772" s="1" t="s">
        <v>291</v>
      </c>
      <c r="J772" s="1" t="s">
        <v>1824</v>
      </c>
      <c r="K772" s="1" t="s">
        <v>290</v>
      </c>
      <c r="L772" s="1" t="s">
        <v>284</v>
      </c>
      <c r="M772" s="1" t="s">
        <v>284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 t="s">
        <v>280</v>
      </c>
      <c r="B773" s="1" t="s">
        <v>281</v>
      </c>
      <c r="C773" s="1" t="s">
        <v>1825</v>
      </c>
      <c r="D773" s="1">
        <v>20040</v>
      </c>
      <c r="E773" s="1">
        <v>1</v>
      </c>
      <c r="F773" s="1" t="s">
        <v>289</v>
      </c>
      <c r="G773" s="1">
        <v>1.16551</v>
      </c>
      <c r="H773" s="1" t="s">
        <v>290</v>
      </c>
      <c r="I773" s="1" t="s">
        <v>291</v>
      </c>
      <c r="J773" s="1" t="s">
        <v>1826</v>
      </c>
      <c r="K773" s="1" t="s">
        <v>290</v>
      </c>
      <c r="L773" s="1" t="s">
        <v>284</v>
      </c>
      <c r="M773" s="1" t="s">
        <v>284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 t="s">
        <v>280</v>
      </c>
      <c r="B774" s="1" t="s">
        <v>281</v>
      </c>
      <c r="C774" s="1" t="s">
        <v>1827</v>
      </c>
      <c r="D774" s="1">
        <v>20041</v>
      </c>
      <c r="E774" s="1">
        <v>1</v>
      </c>
      <c r="F774" s="1" t="s">
        <v>289</v>
      </c>
      <c r="G774" s="1">
        <v>0.96487999999999996</v>
      </c>
      <c r="H774" s="1" t="s">
        <v>290</v>
      </c>
      <c r="I774" s="1" t="s">
        <v>291</v>
      </c>
      <c r="J774" s="1" t="s">
        <v>1828</v>
      </c>
      <c r="K774" s="1" t="s">
        <v>290</v>
      </c>
      <c r="L774" s="1" t="s">
        <v>284</v>
      </c>
      <c r="M774" s="1" t="s">
        <v>284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 t="s">
        <v>280</v>
      </c>
      <c r="B775" s="1" t="s">
        <v>281</v>
      </c>
      <c r="C775" s="1" t="s">
        <v>1829</v>
      </c>
      <c r="D775" s="1">
        <v>20042</v>
      </c>
      <c r="E775" s="1">
        <v>1</v>
      </c>
      <c r="F775" s="1" t="s">
        <v>289</v>
      </c>
      <c r="G775" s="1">
        <v>0.78903000000000001</v>
      </c>
      <c r="H775" s="1" t="s">
        <v>290</v>
      </c>
      <c r="I775" s="1" t="s">
        <v>291</v>
      </c>
      <c r="J775" s="1" t="s">
        <v>1830</v>
      </c>
      <c r="K775" s="1" t="s">
        <v>290</v>
      </c>
      <c r="L775" s="1" t="s">
        <v>284</v>
      </c>
      <c r="M775" s="1" t="s">
        <v>284</v>
      </c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 t="s">
        <v>280</v>
      </c>
      <c r="B776" s="1" t="s">
        <v>281</v>
      </c>
      <c r="C776" s="1" t="s">
        <v>1831</v>
      </c>
      <c r="D776" s="1">
        <v>20043</v>
      </c>
      <c r="E776" s="1">
        <v>1</v>
      </c>
      <c r="F776" s="1" t="s">
        <v>289</v>
      </c>
      <c r="G776" s="1">
        <v>1.7698700000000001</v>
      </c>
      <c r="H776" s="1" t="s">
        <v>290</v>
      </c>
      <c r="I776" s="1" t="s">
        <v>291</v>
      </c>
      <c r="J776" s="1" t="s">
        <v>1832</v>
      </c>
      <c r="K776" s="1" t="s">
        <v>290</v>
      </c>
      <c r="L776" s="1" t="s">
        <v>284</v>
      </c>
      <c r="M776" s="1" t="s">
        <v>284</v>
      </c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 t="s">
        <v>280</v>
      </c>
      <c r="B777" s="1" t="s">
        <v>281</v>
      </c>
      <c r="C777" s="1" t="s">
        <v>1833</v>
      </c>
      <c r="D777" s="1">
        <v>20044</v>
      </c>
      <c r="E777" s="1">
        <v>1</v>
      </c>
      <c r="F777" s="1" t="s">
        <v>289</v>
      </c>
      <c r="G777" s="1">
        <v>1.5392600000000001</v>
      </c>
      <c r="H777" s="1" t="s">
        <v>290</v>
      </c>
      <c r="I777" s="1" t="s">
        <v>291</v>
      </c>
      <c r="J777" s="1" t="s">
        <v>1834</v>
      </c>
      <c r="K777" s="1" t="s">
        <v>290</v>
      </c>
      <c r="L777" s="1" t="s">
        <v>284</v>
      </c>
      <c r="M777" s="1" t="s">
        <v>284</v>
      </c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 t="s">
        <v>280</v>
      </c>
      <c r="B778" s="1" t="s">
        <v>281</v>
      </c>
      <c r="C778" s="1" t="s">
        <v>1835</v>
      </c>
      <c r="D778" s="1">
        <v>20045</v>
      </c>
      <c r="E778" s="1">
        <v>1</v>
      </c>
      <c r="F778" s="1" t="s">
        <v>289</v>
      </c>
      <c r="G778" s="1">
        <v>1.3398600000000001</v>
      </c>
      <c r="H778" s="1" t="s">
        <v>290</v>
      </c>
      <c r="I778" s="1" t="s">
        <v>291</v>
      </c>
      <c r="J778" s="1" t="s">
        <v>1836</v>
      </c>
      <c r="K778" s="1" t="s">
        <v>290</v>
      </c>
      <c r="L778" s="1" t="s">
        <v>284</v>
      </c>
      <c r="M778" s="1" t="s">
        <v>284</v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 t="s">
        <v>280</v>
      </c>
      <c r="B779" s="1" t="s">
        <v>281</v>
      </c>
      <c r="C779" s="1" t="s">
        <v>1837</v>
      </c>
      <c r="D779" s="1">
        <v>20046</v>
      </c>
      <c r="E779" s="1">
        <v>1</v>
      </c>
      <c r="F779" s="1" t="s">
        <v>289</v>
      </c>
      <c r="G779" s="1">
        <v>1.135</v>
      </c>
      <c r="H779" s="1" t="s">
        <v>290</v>
      </c>
      <c r="I779" s="1" t="s">
        <v>291</v>
      </c>
      <c r="J779" s="1" t="s">
        <v>1838</v>
      </c>
      <c r="K779" s="1" t="s">
        <v>290</v>
      </c>
      <c r="L779" s="1" t="s">
        <v>284</v>
      </c>
      <c r="M779" s="1" t="s">
        <v>284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 t="s">
        <v>280</v>
      </c>
      <c r="B780" s="1" t="s">
        <v>281</v>
      </c>
      <c r="C780" s="1" t="s">
        <v>1839</v>
      </c>
      <c r="D780" s="1">
        <v>20047</v>
      </c>
      <c r="E780" s="1">
        <v>1</v>
      </c>
      <c r="F780" s="1" t="s">
        <v>289</v>
      </c>
      <c r="G780" s="1">
        <v>0.95118999999999998</v>
      </c>
      <c r="H780" s="1" t="s">
        <v>290</v>
      </c>
      <c r="I780" s="1" t="s">
        <v>291</v>
      </c>
      <c r="J780" s="1" t="s">
        <v>1840</v>
      </c>
      <c r="K780" s="1" t="s">
        <v>290</v>
      </c>
      <c r="L780" s="1" t="s">
        <v>284</v>
      </c>
      <c r="M780" s="1" t="s">
        <v>284</v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 t="s">
        <v>280</v>
      </c>
      <c r="B781" s="1" t="s">
        <v>281</v>
      </c>
      <c r="C781" s="1" t="s">
        <v>1841</v>
      </c>
      <c r="D781" s="1">
        <v>20048</v>
      </c>
      <c r="E781" s="1">
        <v>1</v>
      </c>
      <c r="F781" s="1" t="s">
        <v>289</v>
      </c>
      <c r="G781" s="1">
        <v>0.79403999999999997</v>
      </c>
      <c r="H781" s="1" t="s">
        <v>290</v>
      </c>
      <c r="I781" s="1" t="s">
        <v>291</v>
      </c>
      <c r="J781" s="1" t="s">
        <v>1842</v>
      </c>
      <c r="K781" s="1" t="s">
        <v>290</v>
      </c>
      <c r="L781" s="1" t="s">
        <v>284</v>
      </c>
      <c r="M781" s="1" t="s">
        <v>284</v>
      </c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 t="s">
        <v>280</v>
      </c>
      <c r="B782" s="1" t="s">
        <v>281</v>
      </c>
      <c r="C782" s="1" t="s">
        <v>1843</v>
      </c>
      <c r="D782" s="1">
        <v>20049</v>
      </c>
      <c r="E782" s="1">
        <v>1</v>
      </c>
      <c r="F782" s="1" t="s">
        <v>289</v>
      </c>
      <c r="G782" s="1">
        <v>1.36276</v>
      </c>
      <c r="H782" s="1" t="s">
        <v>290</v>
      </c>
      <c r="I782" s="1" t="s">
        <v>291</v>
      </c>
      <c r="J782" s="1" t="s">
        <v>1844</v>
      </c>
      <c r="K782" s="1" t="s">
        <v>290</v>
      </c>
      <c r="L782" s="1" t="s">
        <v>284</v>
      </c>
      <c r="M782" s="1" t="s">
        <v>284</v>
      </c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 t="s">
        <v>280</v>
      </c>
      <c r="B783" s="1" t="s">
        <v>281</v>
      </c>
      <c r="C783" s="1" t="s">
        <v>1845</v>
      </c>
      <c r="D783" s="1">
        <v>20050</v>
      </c>
      <c r="E783" s="1">
        <v>1</v>
      </c>
      <c r="F783" s="1" t="s">
        <v>289</v>
      </c>
      <c r="G783" s="1">
        <v>1.2821800000000001</v>
      </c>
      <c r="H783" s="1" t="s">
        <v>290</v>
      </c>
      <c r="I783" s="1" t="s">
        <v>291</v>
      </c>
      <c r="J783" s="1" t="s">
        <v>1846</v>
      </c>
      <c r="K783" s="1" t="s">
        <v>290</v>
      </c>
      <c r="L783" s="1" t="s">
        <v>284</v>
      </c>
      <c r="M783" s="1" t="s">
        <v>284</v>
      </c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 t="s">
        <v>280</v>
      </c>
      <c r="B784" s="1" t="s">
        <v>281</v>
      </c>
      <c r="C784" s="1" t="s">
        <v>1847</v>
      </c>
      <c r="D784" s="1">
        <v>20051</v>
      </c>
      <c r="E784" s="1">
        <v>1</v>
      </c>
      <c r="F784" s="1" t="s">
        <v>289</v>
      </c>
      <c r="G784" s="1">
        <v>1.26868</v>
      </c>
      <c r="H784" s="1" t="s">
        <v>290</v>
      </c>
      <c r="I784" s="1" t="s">
        <v>291</v>
      </c>
      <c r="J784" s="1" t="s">
        <v>1848</v>
      </c>
      <c r="K784" s="1" t="s">
        <v>290</v>
      </c>
      <c r="L784" s="1" t="s">
        <v>284</v>
      </c>
      <c r="M784" s="1" t="s">
        <v>284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 t="s">
        <v>280</v>
      </c>
      <c r="B785" s="1" t="s">
        <v>281</v>
      </c>
      <c r="C785" s="1" t="s">
        <v>1849</v>
      </c>
      <c r="D785" s="1">
        <v>20052</v>
      </c>
      <c r="E785" s="1">
        <v>1</v>
      </c>
      <c r="F785" s="1" t="s">
        <v>289</v>
      </c>
      <c r="G785" s="1">
        <v>1.33111</v>
      </c>
      <c r="H785" s="1" t="s">
        <v>290</v>
      </c>
      <c r="I785" s="1" t="s">
        <v>291</v>
      </c>
      <c r="J785" s="1" t="s">
        <v>1850</v>
      </c>
      <c r="K785" s="1" t="s">
        <v>290</v>
      </c>
      <c r="L785" s="1" t="s">
        <v>284</v>
      </c>
      <c r="M785" s="1" t="s">
        <v>284</v>
      </c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 t="s">
        <v>280</v>
      </c>
      <c r="B786" s="1" t="s">
        <v>281</v>
      </c>
      <c r="C786" s="1" t="s">
        <v>1851</v>
      </c>
      <c r="D786" s="1">
        <v>20053</v>
      </c>
      <c r="E786" s="1">
        <v>1</v>
      </c>
      <c r="F786" s="1" t="s">
        <v>289</v>
      </c>
      <c r="G786" s="1">
        <v>1.5552900000000001</v>
      </c>
      <c r="H786" s="1" t="s">
        <v>290</v>
      </c>
      <c r="I786" s="1" t="s">
        <v>291</v>
      </c>
      <c r="J786" s="1" t="s">
        <v>1852</v>
      </c>
      <c r="K786" s="1" t="s">
        <v>290</v>
      </c>
      <c r="L786" s="1" t="s">
        <v>284</v>
      </c>
      <c r="M786" s="1" t="s">
        <v>284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 t="s">
        <v>280</v>
      </c>
      <c r="B787" s="1" t="s">
        <v>281</v>
      </c>
      <c r="C787" s="1" t="s">
        <v>1853</v>
      </c>
      <c r="D787" s="1">
        <v>20054</v>
      </c>
      <c r="E787" s="1">
        <v>1</v>
      </c>
      <c r="F787" s="1" t="s">
        <v>289</v>
      </c>
      <c r="G787" s="1">
        <v>1.06829</v>
      </c>
      <c r="H787" s="1" t="s">
        <v>290</v>
      </c>
      <c r="I787" s="1" t="s">
        <v>291</v>
      </c>
      <c r="J787" s="1" t="s">
        <v>1854</v>
      </c>
      <c r="K787" s="1" t="s">
        <v>290</v>
      </c>
      <c r="L787" s="1" t="s">
        <v>284</v>
      </c>
      <c r="M787" s="1" t="s">
        <v>284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 t="s">
        <v>280</v>
      </c>
      <c r="B788" s="1" t="s">
        <v>281</v>
      </c>
      <c r="C788" s="1" t="s">
        <v>1855</v>
      </c>
      <c r="D788" s="1">
        <v>20055</v>
      </c>
      <c r="E788" s="1">
        <v>1</v>
      </c>
      <c r="F788" s="1" t="s">
        <v>289</v>
      </c>
      <c r="G788" s="1">
        <v>1.24183</v>
      </c>
      <c r="H788" s="1" t="s">
        <v>290</v>
      </c>
      <c r="I788" s="1" t="s">
        <v>291</v>
      </c>
      <c r="J788" s="1" t="s">
        <v>1856</v>
      </c>
      <c r="K788" s="1" t="s">
        <v>290</v>
      </c>
      <c r="L788" s="1" t="s">
        <v>284</v>
      </c>
      <c r="M788" s="1" t="s">
        <v>284</v>
      </c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 t="s">
        <v>280</v>
      </c>
      <c r="B789" s="1" t="s">
        <v>281</v>
      </c>
      <c r="C789" s="1" t="s">
        <v>1857</v>
      </c>
      <c r="D789" s="1">
        <v>20056</v>
      </c>
      <c r="E789" s="1">
        <v>1</v>
      </c>
      <c r="F789" s="1" t="s">
        <v>289</v>
      </c>
      <c r="G789" s="1">
        <v>1.34555</v>
      </c>
      <c r="H789" s="1" t="s">
        <v>290</v>
      </c>
      <c r="I789" s="1" t="s">
        <v>291</v>
      </c>
      <c r="J789" s="1" t="s">
        <v>1858</v>
      </c>
      <c r="K789" s="1" t="s">
        <v>290</v>
      </c>
      <c r="L789" s="1" t="s">
        <v>284</v>
      </c>
      <c r="M789" s="1" t="s">
        <v>284</v>
      </c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 t="s">
        <v>280</v>
      </c>
      <c r="B790" s="1" t="s">
        <v>281</v>
      </c>
      <c r="C790" s="1" t="s">
        <v>1859</v>
      </c>
      <c r="D790" s="1">
        <v>20057</v>
      </c>
      <c r="E790" s="1">
        <v>1</v>
      </c>
      <c r="F790" s="1" t="s">
        <v>289</v>
      </c>
      <c r="G790" s="1">
        <v>1.4505699999999999</v>
      </c>
      <c r="H790" s="1" t="s">
        <v>290</v>
      </c>
      <c r="I790" s="1" t="s">
        <v>291</v>
      </c>
      <c r="J790" s="1" t="s">
        <v>1860</v>
      </c>
      <c r="K790" s="1" t="s">
        <v>290</v>
      </c>
      <c r="L790" s="1" t="s">
        <v>284</v>
      </c>
      <c r="M790" s="1" t="s">
        <v>284</v>
      </c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 t="s">
        <v>280</v>
      </c>
      <c r="B791" s="1" t="s">
        <v>281</v>
      </c>
      <c r="C791" s="1" t="s">
        <v>1861</v>
      </c>
      <c r="D791" s="1">
        <v>20058</v>
      </c>
      <c r="E791" s="1">
        <v>1</v>
      </c>
      <c r="F791" s="1" t="s">
        <v>289</v>
      </c>
      <c r="G791" s="1">
        <v>1.5727</v>
      </c>
      <c r="H791" s="1" t="s">
        <v>290</v>
      </c>
      <c r="I791" s="1" t="s">
        <v>291</v>
      </c>
      <c r="J791" s="1" t="s">
        <v>1862</v>
      </c>
      <c r="K791" s="1" t="s">
        <v>290</v>
      </c>
      <c r="L791" s="1" t="s">
        <v>284</v>
      </c>
      <c r="M791" s="1" t="s">
        <v>284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 t="s">
        <v>280</v>
      </c>
      <c r="B792" s="1" t="s">
        <v>281</v>
      </c>
      <c r="C792" s="1" t="s">
        <v>1863</v>
      </c>
      <c r="D792" s="1">
        <v>20059</v>
      </c>
      <c r="E792" s="1">
        <v>1</v>
      </c>
      <c r="F792" s="1" t="s">
        <v>289</v>
      </c>
      <c r="G792" s="1">
        <v>1.0662799999999999</v>
      </c>
      <c r="H792" s="1" t="s">
        <v>290</v>
      </c>
      <c r="I792" s="1" t="s">
        <v>291</v>
      </c>
      <c r="J792" s="1" t="s">
        <v>1864</v>
      </c>
      <c r="K792" s="1" t="s">
        <v>290</v>
      </c>
      <c r="L792" s="1" t="s">
        <v>284</v>
      </c>
      <c r="M792" s="1" t="s">
        <v>284</v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 t="s">
        <v>280</v>
      </c>
      <c r="B793" s="1" t="s">
        <v>281</v>
      </c>
      <c r="C793" s="1" t="s">
        <v>1865</v>
      </c>
      <c r="D793" s="1">
        <v>20060</v>
      </c>
      <c r="E793" s="1">
        <v>1</v>
      </c>
      <c r="F793" s="1" t="s">
        <v>289</v>
      </c>
      <c r="G793" s="1">
        <v>1.23881</v>
      </c>
      <c r="H793" s="1" t="s">
        <v>290</v>
      </c>
      <c r="I793" s="1" t="s">
        <v>291</v>
      </c>
      <c r="J793" s="1" t="s">
        <v>1866</v>
      </c>
      <c r="K793" s="1" t="s">
        <v>290</v>
      </c>
      <c r="L793" s="1" t="s">
        <v>284</v>
      </c>
      <c r="M793" s="1" t="s">
        <v>284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 t="s">
        <v>280</v>
      </c>
      <c r="B794" s="1" t="s">
        <v>281</v>
      </c>
      <c r="C794" s="1" t="s">
        <v>1867</v>
      </c>
      <c r="D794" s="1">
        <v>20061</v>
      </c>
      <c r="E794" s="1">
        <v>1</v>
      </c>
      <c r="F794" s="1" t="s">
        <v>289</v>
      </c>
      <c r="G794" s="1">
        <v>1.3139099999999999</v>
      </c>
      <c r="H794" s="1" t="s">
        <v>290</v>
      </c>
      <c r="I794" s="1" t="s">
        <v>291</v>
      </c>
      <c r="J794" s="1" t="s">
        <v>1868</v>
      </c>
      <c r="K794" s="1" t="s">
        <v>290</v>
      </c>
      <c r="L794" s="1" t="s">
        <v>284</v>
      </c>
      <c r="M794" s="1" t="s">
        <v>284</v>
      </c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 t="s">
        <v>280</v>
      </c>
      <c r="B795" s="1" t="s">
        <v>281</v>
      </c>
      <c r="C795" s="1" t="s">
        <v>1869</v>
      </c>
      <c r="D795" s="1">
        <v>20062</v>
      </c>
      <c r="E795" s="1">
        <v>1</v>
      </c>
      <c r="F795" s="1" t="s">
        <v>289</v>
      </c>
      <c r="G795" s="1">
        <v>1.26631</v>
      </c>
      <c r="H795" s="1" t="s">
        <v>290</v>
      </c>
      <c r="I795" s="1" t="s">
        <v>291</v>
      </c>
      <c r="J795" s="1" t="s">
        <v>1870</v>
      </c>
      <c r="K795" s="1" t="s">
        <v>290</v>
      </c>
      <c r="L795" s="1" t="s">
        <v>284</v>
      </c>
      <c r="M795" s="1" t="s">
        <v>284</v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 t="s">
        <v>280</v>
      </c>
      <c r="B796" s="1" t="s">
        <v>281</v>
      </c>
      <c r="C796" s="1" t="s">
        <v>1871</v>
      </c>
      <c r="D796" s="1">
        <v>20063</v>
      </c>
      <c r="E796" s="1">
        <v>1</v>
      </c>
      <c r="F796" s="1" t="s">
        <v>289</v>
      </c>
      <c r="G796" s="1">
        <v>1.0309900000000001</v>
      </c>
      <c r="H796" s="1" t="s">
        <v>290</v>
      </c>
      <c r="I796" s="1" t="s">
        <v>291</v>
      </c>
      <c r="J796" s="1" t="s">
        <v>1872</v>
      </c>
      <c r="K796" s="1" t="s">
        <v>290</v>
      </c>
      <c r="L796" s="1" t="s">
        <v>284</v>
      </c>
      <c r="M796" s="1" t="s">
        <v>284</v>
      </c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 t="s">
        <v>280</v>
      </c>
      <c r="B797" s="1" t="s">
        <v>281</v>
      </c>
      <c r="C797" s="1" t="s">
        <v>1873</v>
      </c>
      <c r="D797" s="1">
        <v>20064</v>
      </c>
      <c r="E797" s="1">
        <v>1</v>
      </c>
      <c r="F797" s="1" t="s">
        <v>289</v>
      </c>
      <c r="G797" s="1">
        <v>1.82368</v>
      </c>
      <c r="H797" s="1" t="s">
        <v>290</v>
      </c>
      <c r="I797" s="1" t="s">
        <v>291</v>
      </c>
      <c r="J797" s="1" t="s">
        <v>1874</v>
      </c>
      <c r="K797" s="1" t="s">
        <v>290</v>
      </c>
      <c r="L797" s="1" t="s">
        <v>284</v>
      </c>
      <c r="M797" s="1" t="s">
        <v>284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 t="s">
        <v>280</v>
      </c>
      <c r="B798" s="1" t="s">
        <v>281</v>
      </c>
      <c r="C798" s="1" t="s">
        <v>1875</v>
      </c>
      <c r="D798" s="1">
        <v>20065</v>
      </c>
      <c r="E798" s="1">
        <v>1</v>
      </c>
      <c r="F798" s="1" t="s">
        <v>289</v>
      </c>
      <c r="G798" s="1">
        <v>1.5535300000000001</v>
      </c>
      <c r="H798" s="1" t="s">
        <v>290</v>
      </c>
      <c r="I798" s="1" t="s">
        <v>291</v>
      </c>
      <c r="J798" s="1" t="s">
        <v>1876</v>
      </c>
      <c r="K798" s="1" t="s">
        <v>290</v>
      </c>
      <c r="L798" s="1" t="s">
        <v>284</v>
      </c>
      <c r="M798" s="1" t="s">
        <v>284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 t="s">
        <v>280</v>
      </c>
      <c r="B799" s="1" t="s">
        <v>281</v>
      </c>
      <c r="C799" s="1" t="s">
        <v>1877</v>
      </c>
      <c r="D799" s="1">
        <v>20066</v>
      </c>
      <c r="E799" s="1">
        <v>1</v>
      </c>
      <c r="F799" s="1" t="s">
        <v>289</v>
      </c>
      <c r="G799" s="1">
        <v>1.11873</v>
      </c>
      <c r="H799" s="1" t="s">
        <v>290</v>
      </c>
      <c r="I799" s="1" t="s">
        <v>291</v>
      </c>
      <c r="J799" s="1" t="s">
        <v>1878</v>
      </c>
      <c r="K799" s="1" t="s">
        <v>290</v>
      </c>
      <c r="L799" s="1" t="s">
        <v>284</v>
      </c>
      <c r="M799" s="1" t="s">
        <v>284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 t="s">
        <v>280</v>
      </c>
      <c r="B800" s="1" t="s">
        <v>281</v>
      </c>
      <c r="C800" s="1" t="s">
        <v>1879</v>
      </c>
      <c r="D800" s="1">
        <v>20067</v>
      </c>
      <c r="E800" s="1">
        <v>1</v>
      </c>
      <c r="F800" s="1" t="s">
        <v>289</v>
      </c>
      <c r="G800" s="1">
        <v>0.61338999999999999</v>
      </c>
      <c r="H800" s="1" t="s">
        <v>290</v>
      </c>
      <c r="I800" s="1" t="s">
        <v>291</v>
      </c>
      <c r="J800" s="1" t="s">
        <v>1880</v>
      </c>
      <c r="K800" s="1" t="s">
        <v>290</v>
      </c>
      <c r="L800" s="1" t="s">
        <v>284</v>
      </c>
      <c r="M800" s="1" t="s">
        <v>284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 t="s">
        <v>280</v>
      </c>
      <c r="B801" s="1" t="s">
        <v>281</v>
      </c>
      <c r="C801" s="1" t="s">
        <v>1881</v>
      </c>
      <c r="D801" s="1">
        <v>20068</v>
      </c>
      <c r="E801" s="1">
        <v>1</v>
      </c>
      <c r="F801" s="1" t="s">
        <v>289</v>
      </c>
      <c r="G801" s="1">
        <v>1.8664000000000001</v>
      </c>
      <c r="H801" s="1" t="s">
        <v>290</v>
      </c>
      <c r="I801" s="1" t="s">
        <v>291</v>
      </c>
      <c r="J801" s="1" t="s">
        <v>1882</v>
      </c>
      <c r="K801" s="1" t="s">
        <v>290</v>
      </c>
      <c r="L801" s="1" t="s">
        <v>284</v>
      </c>
      <c r="M801" s="1" t="s">
        <v>284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 t="s">
        <v>280</v>
      </c>
      <c r="B802" s="1" t="s">
        <v>281</v>
      </c>
      <c r="C802" s="1" t="s">
        <v>1883</v>
      </c>
      <c r="D802" s="1">
        <v>20069</v>
      </c>
      <c r="E802" s="1">
        <v>1</v>
      </c>
      <c r="F802" s="1" t="s">
        <v>289</v>
      </c>
      <c r="G802" s="1">
        <v>0.75907000000000002</v>
      </c>
      <c r="H802" s="1" t="s">
        <v>290</v>
      </c>
      <c r="I802" s="1" t="s">
        <v>291</v>
      </c>
      <c r="J802" s="1" t="s">
        <v>1884</v>
      </c>
      <c r="K802" s="1" t="s">
        <v>290</v>
      </c>
      <c r="L802" s="1" t="s">
        <v>284</v>
      </c>
      <c r="M802" s="1" t="s">
        <v>284</v>
      </c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 t="s">
        <v>280</v>
      </c>
      <c r="B803" s="1" t="s">
        <v>281</v>
      </c>
      <c r="C803" s="1" t="s">
        <v>1885</v>
      </c>
      <c r="D803" s="1">
        <v>20070</v>
      </c>
      <c r="E803" s="1">
        <v>1</v>
      </c>
      <c r="F803" s="1" t="s">
        <v>289</v>
      </c>
      <c r="G803" s="1">
        <v>1.8022400000000001</v>
      </c>
      <c r="H803" s="1" t="s">
        <v>290</v>
      </c>
      <c r="I803" s="1" t="s">
        <v>291</v>
      </c>
      <c r="J803" s="1" t="s">
        <v>1886</v>
      </c>
      <c r="K803" s="1" t="s">
        <v>290</v>
      </c>
      <c r="L803" s="1" t="s">
        <v>284</v>
      </c>
      <c r="M803" s="1" t="s">
        <v>284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 t="s">
        <v>280</v>
      </c>
      <c r="B804" s="1" t="s">
        <v>281</v>
      </c>
      <c r="C804" s="1" t="s">
        <v>1887</v>
      </c>
      <c r="D804" s="1">
        <v>20071</v>
      </c>
      <c r="E804" s="1">
        <v>1</v>
      </c>
      <c r="F804" s="1" t="s">
        <v>289</v>
      </c>
      <c r="G804" s="1">
        <v>1.32294</v>
      </c>
      <c r="H804" s="1" t="s">
        <v>290</v>
      </c>
      <c r="I804" s="1" t="s">
        <v>291</v>
      </c>
      <c r="J804" s="1" t="s">
        <v>1888</v>
      </c>
      <c r="K804" s="1" t="s">
        <v>290</v>
      </c>
      <c r="L804" s="1" t="s">
        <v>284</v>
      </c>
      <c r="M804" s="1" t="s">
        <v>284</v>
      </c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 t="s">
        <v>280</v>
      </c>
      <c r="B805" s="1" t="s">
        <v>281</v>
      </c>
      <c r="C805" s="1" t="s">
        <v>1889</v>
      </c>
      <c r="D805" s="1">
        <v>20072</v>
      </c>
      <c r="E805" s="1">
        <v>1</v>
      </c>
      <c r="F805" s="1" t="s">
        <v>289</v>
      </c>
      <c r="G805" s="1">
        <v>0.93081999999999998</v>
      </c>
      <c r="H805" s="1" t="s">
        <v>290</v>
      </c>
      <c r="I805" s="1" t="s">
        <v>291</v>
      </c>
      <c r="J805" s="1" t="s">
        <v>1890</v>
      </c>
      <c r="K805" s="1" t="s">
        <v>290</v>
      </c>
      <c r="L805" s="1" t="s">
        <v>284</v>
      </c>
      <c r="M805" s="1" t="s">
        <v>284</v>
      </c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 t="s">
        <v>280</v>
      </c>
      <c r="B806" s="1" t="s">
        <v>281</v>
      </c>
      <c r="C806" s="1" t="s">
        <v>1891</v>
      </c>
      <c r="D806" s="1">
        <v>20073</v>
      </c>
      <c r="E806" s="1">
        <v>1</v>
      </c>
      <c r="F806" s="1" t="s">
        <v>289</v>
      </c>
      <c r="G806" s="1">
        <v>0.67125999999999997</v>
      </c>
      <c r="H806" s="1" t="s">
        <v>290</v>
      </c>
      <c r="I806" s="1" t="s">
        <v>291</v>
      </c>
      <c r="J806" s="1" t="s">
        <v>1892</v>
      </c>
      <c r="K806" s="1" t="s">
        <v>290</v>
      </c>
      <c r="L806" s="1" t="s">
        <v>284</v>
      </c>
      <c r="M806" s="1" t="s">
        <v>284</v>
      </c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 t="s">
        <v>280</v>
      </c>
      <c r="B807" s="1" t="s">
        <v>281</v>
      </c>
      <c r="C807" s="1" t="s">
        <v>1893</v>
      </c>
      <c r="D807" s="1">
        <v>20074</v>
      </c>
      <c r="E807" s="1">
        <v>1</v>
      </c>
      <c r="F807" s="1" t="s">
        <v>289</v>
      </c>
      <c r="G807" s="1">
        <v>1.4774799999999999</v>
      </c>
      <c r="H807" s="1" t="s">
        <v>290</v>
      </c>
      <c r="I807" s="1" t="s">
        <v>291</v>
      </c>
      <c r="J807" s="1" t="s">
        <v>1894</v>
      </c>
      <c r="K807" s="1" t="s">
        <v>290</v>
      </c>
      <c r="L807" s="1" t="s">
        <v>284</v>
      </c>
      <c r="M807" s="1" t="s">
        <v>284</v>
      </c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 t="s">
        <v>280</v>
      </c>
      <c r="B808" s="1" t="s">
        <v>281</v>
      </c>
      <c r="C808" s="1" t="s">
        <v>1895</v>
      </c>
      <c r="D808" s="1">
        <v>20075</v>
      </c>
      <c r="E808" s="1">
        <v>1</v>
      </c>
      <c r="F808" s="1" t="s">
        <v>289</v>
      </c>
      <c r="G808" s="1">
        <v>1.28478</v>
      </c>
      <c r="H808" s="1" t="s">
        <v>290</v>
      </c>
      <c r="I808" s="1" t="s">
        <v>291</v>
      </c>
      <c r="J808" s="1" t="s">
        <v>1896</v>
      </c>
      <c r="K808" s="1" t="s">
        <v>290</v>
      </c>
      <c r="L808" s="1" t="s">
        <v>284</v>
      </c>
      <c r="M808" s="1" t="s">
        <v>284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 t="s">
        <v>280</v>
      </c>
      <c r="B809" s="1" t="s">
        <v>281</v>
      </c>
      <c r="C809" s="1" t="s">
        <v>1897</v>
      </c>
      <c r="D809" s="1">
        <v>20076</v>
      </c>
      <c r="E809" s="1">
        <v>1</v>
      </c>
      <c r="F809" s="1" t="s">
        <v>289</v>
      </c>
      <c r="G809" s="1">
        <v>1.23872</v>
      </c>
      <c r="H809" s="1" t="s">
        <v>290</v>
      </c>
      <c r="I809" s="1" t="s">
        <v>291</v>
      </c>
      <c r="J809" s="1" t="s">
        <v>1898</v>
      </c>
      <c r="K809" s="1" t="s">
        <v>290</v>
      </c>
      <c r="L809" s="1" t="s">
        <v>284</v>
      </c>
      <c r="M809" s="1" t="s">
        <v>284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 t="s">
        <v>280</v>
      </c>
      <c r="B810" s="1" t="s">
        <v>281</v>
      </c>
      <c r="C810" s="1" t="s">
        <v>1899</v>
      </c>
      <c r="D810" s="1">
        <v>20077</v>
      </c>
      <c r="E810" s="1">
        <v>1</v>
      </c>
      <c r="F810" s="1" t="s">
        <v>289</v>
      </c>
      <c r="G810" s="1">
        <v>1.2559899999999999</v>
      </c>
      <c r="H810" s="1" t="s">
        <v>290</v>
      </c>
      <c r="I810" s="1" t="s">
        <v>291</v>
      </c>
      <c r="J810" s="1" t="s">
        <v>1900</v>
      </c>
      <c r="K810" s="1" t="s">
        <v>290</v>
      </c>
      <c r="L810" s="1" t="s">
        <v>284</v>
      </c>
      <c r="M810" s="1" t="s">
        <v>284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 t="s">
        <v>280</v>
      </c>
      <c r="B811" s="1" t="s">
        <v>281</v>
      </c>
      <c r="C811" s="1" t="s">
        <v>1901</v>
      </c>
      <c r="D811" s="1">
        <v>20078</v>
      </c>
      <c r="E811" s="1">
        <v>1</v>
      </c>
      <c r="F811" s="1" t="s">
        <v>289</v>
      </c>
      <c r="G811" s="1">
        <v>1.51529</v>
      </c>
      <c r="H811" s="1" t="s">
        <v>290</v>
      </c>
      <c r="I811" s="1" t="s">
        <v>291</v>
      </c>
      <c r="J811" s="1" t="s">
        <v>1902</v>
      </c>
      <c r="K811" s="1" t="s">
        <v>290</v>
      </c>
      <c r="L811" s="1" t="s">
        <v>284</v>
      </c>
      <c r="M811" s="1" t="s">
        <v>284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 t="s">
        <v>280</v>
      </c>
      <c r="B812" s="1" t="s">
        <v>281</v>
      </c>
      <c r="C812" s="1" t="s">
        <v>1903</v>
      </c>
      <c r="D812" s="1">
        <v>20079</v>
      </c>
      <c r="E812" s="1">
        <v>1</v>
      </c>
      <c r="F812" s="1" t="s">
        <v>289</v>
      </c>
      <c r="G812" s="1">
        <v>1.2535099999999999</v>
      </c>
      <c r="H812" s="1" t="s">
        <v>290</v>
      </c>
      <c r="I812" s="1" t="s">
        <v>291</v>
      </c>
      <c r="J812" s="1" t="s">
        <v>1904</v>
      </c>
      <c r="K812" s="1" t="s">
        <v>290</v>
      </c>
      <c r="L812" s="1" t="s">
        <v>284</v>
      </c>
      <c r="M812" s="1" t="s">
        <v>284</v>
      </c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 t="s">
        <v>280</v>
      </c>
      <c r="B813" s="1" t="s">
        <v>281</v>
      </c>
      <c r="C813" s="1" t="s">
        <v>1905</v>
      </c>
      <c r="D813" s="1">
        <v>20080</v>
      </c>
      <c r="E813" s="1">
        <v>1</v>
      </c>
      <c r="F813" s="1" t="s">
        <v>289</v>
      </c>
      <c r="G813" s="1">
        <v>1.0974999999999999</v>
      </c>
      <c r="H813" s="1" t="s">
        <v>290</v>
      </c>
      <c r="I813" s="1" t="s">
        <v>291</v>
      </c>
      <c r="J813" s="1" t="s">
        <v>1906</v>
      </c>
      <c r="K813" s="1" t="s">
        <v>290</v>
      </c>
      <c r="L813" s="1" t="s">
        <v>284</v>
      </c>
      <c r="M813" s="1" t="s">
        <v>284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 t="s">
        <v>280</v>
      </c>
      <c r="B814" s="1" t="s">
        <v>281</v>
      </c>
      <c r="C814" s="1" t="s">
        <v>1907</v>
      </c>
      <c r="D814" s="1">
        <v>20081</v>
      </c>
      <c r="E814" s="1">
        <v>1</v>
      </c>
      <c r="F814" s="1" t="s">
        <v>289</v>
      </c>
      <c r="G814" s="1">
        <v>1.13297</v>
      </c>
      <c r="H814" s="1" t="s">
        <v>290</v>
      </c>
      <c r="I814" s="1" t="s">
        <v>291</v>
      </c>
      <c r="J814" s="1" t="s">
        <v>1908</v>
      </c>
      <c r="K814" s="1" t="s">
        <v>290</v>
      </c>
      <c r="L814" s="1" t="s">
        <v>284</v>
      </c>
      <c r="M814" s="1" t="s">
        <v>284</v>
      </c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 t="s">
        <v>280</v>
      </c>
      <c r="B815" s="1" t="s">
        <v>281</v>
      </c>
      <c r="C815" s="1" t="s">
        <v>1909</v>
      </c>
      <c r="D815" s="1">
        <v>20082</v>
      </c>
      <c r="E815" s="1">
        <v>1</v>
      </c>
      <c r="F815" s="1" t="s">
        <v>289</v>
      </c>
      <c r="G815" s="1">
        <v>1.25949</v>
      </c>
      <c r="H815" s="1" t="s">
        <v>290</v>
      </c>
      <c r="I815" s="1" t="s">
        <v>291</v>
      </c>
      <c r="J815" s="1" t="s">
        <v>1910</v>
      </c>
      <c r="K815" s="1" t="s">
        <v>290</v>
      </c>
      <c r="L815" s="1" t="s">
        <v>284</v>
      </c>
      <c r="M815" s="1" t="s">
        <v>284</v>
      </c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 t="s">
        <v>280</v>
      </c>
      <c r="B816" s="1" t="s">
        <v>281</v>
      </c>
      <c r="C816" s="1" t="s">
        <v>1911</v>
      </c>
      <c r="D816" s="1">
        <v>20083</v>
      </c>
      <c r="E816" s="1">
        <v>1</v>
      </c>
      <c r="F816" s="1" t="s">
        <v>289</v>
      </c>
      <c r="G816" s="1">
        <v>1.50902</v>
      </c>
      <c r="H816" s="1" t="s">
        <v>290</v>
      </c>
      <c r="I816" s="1" t="s">
        <v>291</v>
      </c>
      <c r="J816" s="1" t="s">
        <v>1912</v>
      </c>
      <c r="K816" s="1" t="s">
        <v>290</v>
      </c>
      <c r="L816" s="1" t="s">
        <v>284</v>
      </c>
      <c r="M816" s="1" t="s">
        <v>284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 t="s">
        <v>280</v>
      </c>
      <c r="B817" s="1" t="s">
        <v>281</v>
      </c>
      <c r="C817" s="1" t="s">
        <v>1913</v>
      </c>
      <c r="D817" s="1">
        <v>20084</v>
      </c>
      <c r="E817" s="1">
        <v>1</v>
      </c>
      <c r="F817" s="1" t="s">
        <v>289</v>
      </c>
      <c r="G817" s="1">
        <v>1.90899</v>
      </c>
      <c r="H817" s="1" t="s">
        <v>290</v>
      </c>
      <c r="I817" s="1" t="s">
        <v>291</v>
      </c>
      <c r="J817" s="1" t="s">
        <v>1914</v>
      </c>
      <c r="K817" s="1" t="s">
        <v>290</v>
      </c>
      <c r="L817" s="1" t="s">
        <v>284</v>
      </c>
      <c r="M817" s="1" t="s">
        <v>284</v>
      </c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 t="s">
        <v>280</v>
      </c>
      <c r="B818" s="1" t="s">
        <v>281</v>
      </c>
      <c r="C818" s="1" t="s">
        <v>1915</v>
      </c>
      <c r="D818" s="1">
        <v>20085</v>
      </c>
      <c r="E818" s="1">
        <v>1</v>
      </c>
      <c r="F818" s="1" t="s">
        <v>289</v>
      </c>
      <c r="G818" s="1">
        <v>0.12876000000000001</v>
      </c>
      <c r="H818" s="1" t="s">
        <v>290</v>
      </c>
      <c r="I818" s="1" t="s">
        <v>291</v>
      </c>
      <c r="J818" s="1" t="s">
        <v>1916</v>
      </c>
      <c r="K818" s="1" t="s">
        <v>290</v>
      </c>
      <c r="L818" s="1" t="s">
        <v>284</v>
      </c>
      <c r="M818" s="1" t="s">
        <v>284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 t="s">
        <v>280</v>
      </c>
      <c r="B819" s="1" t="s">
        <v>281</v>
      </c>
      <c r="C819" s="1" t="s">
        <v>1917</v>
      </c>
      <c r="D819" s="1">
        <v>20086</v>
      </c>
      <c r="E819" s="1">
        <v>1</v>
      </c>
      <c r="F819" s="1" t="s">
        <v>289</v>
      </c>
      <c r="G819" s="1">
        <v>1.9219599999999999</v>
      </c>
      <c r="H819" s="1" t="s">
        <v>290</v>
      </c>
      <c r="I819" s="1" t="s">
        <v>291</v>
      </c>
      <c r="J819" s="1" t="s">
        <v>1918</v>
      </c>
      <c r="K819" s="1" t="s">
        <v>290</v>
      </c>
      <c r="L819" s="1" t="s">
        <v>284</v>
      </c>
      <c r="M819" s="1" t="s">
        <v>284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 t="s">
        <v>280</v>
      </c>
      <c r="B820" s="1" t="s">
        <v>281</v>
      </c>
      <c r="C820" s="1" t="s">
        <v>1919</v>
      </c>
      <c r="D820" s="1">
        <v>20087</v>
      </c>
      <c r="E820" s="1">
        <v>1</v>
      </c>
      <c r="F820" s="1" t="s">
        <v>289</v>
      </c>
      <c r="G820" s="1">
        <v>1.0121500000000001</v>
      </c>
      <c r="H820" s="1" t="s">
        <v>290</v>
      </c>
      <c r="I820" s="1" t="s">
        <v>291</v>
      </c>
      <c r="J820" s="1" t="s">
        <v>1920</v>
      </c>
      <c r="K820" s="1" t="s">
        <v>290</v>
      </c>
      <c r="L820" s="1" t="s">
        <v>284</v>
      </c>
      <c r="M820" s="1" t="s">
        <v>284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 t="s">
        <v>280</v>
      </c>
      <c r="B821" s="1" t="s">
        <v>281</v>
      </c>
      <c r="C821" s="1" t="s">
        <v>1921</v>
      </c>
      <c r="D821" s="1">
        <v>20088</v>
      </c>
      <c r="E821" s="1">
        <v>1</v>
      </c>
      <c r="F821" s="1" t="s">
        <v>289</v>
      </c>
      <c r="G821" s="1">
        <v>1.56623</v>
      </c>
      <c r="H821" s="1" t="s">
        <v>290</v>
      </c>
      <c r="I821" s="1" t="s">
        <v>291</v>
      </c>
      <c r="J821" s="1" t="s">
        <v>1922</v>
      </c>
      <c r="K821" s="1" t="s">
        <v>290</v>
      </c>
      <c r="L821" s="1" t="s">
        <v>284</v>
      </c>
      <c r="M821" s="1" t="s">
        <v>284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 t="s">
        <v>280</v>
      </c>
      <c r="B822" s="1" t="s">
        <v>281</v>
      </c>
      <c r="C822" s="1" t="s">
        <v>1923</v>
      </c>
      <c r="D822" s="1" t="s">
        <v>1235</v>
      </c>
      <c r="E822" s="1"/>
      <c r="F822" s="1" t="s">
        <v>1236</v>
      </c>
      <c r="G822" s="1"/>
      <c r="H822" s="1"/>
      <c r="I822" s="1" t="s">
        <v>284</v>
      </c>
      <c r="J822" s="1"/>
      <c r="K822" s="1"/>
      <c r="L822" s="1" t="s">
        <v>284</v>
      </c>
      <c r="M822" s="1" t="s">
        <v>284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 t="s">
        <v>280</v>
      </c>
      <c r="B823" s="1" t="s">
        <v>281</v>
      </c>
      <c r="C823" s="1" t="s">
        <v>1924</v>
      </c>
      <c r="D823" s="1" t="s">
        <v>1925</v>
      </c>
      <c r="E823" s="1"/>
      <c r="F823" s="1" t="s">
        <v>1236</v>
      </c>
      <c r="G823" s="1"/>
      <c r="H823" s="1"/>
      <c r="I823" s="1" t="s">
        <v>284</v>
      </c>
      <c r="J823" s="1"/>
      <c r="K823" s="1"/>
      <c r="L823" s="1" t="s">
        <v>1238</v>
      </c>
      <c r="M823" s="1" t="s">
        <v>527</v>
      </c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 t="s">
        <v>280</v>
      </c>
      <c r="B824" s="1" t="s">
        <v>281</v>
      </c>
      <c r="C824" s="1" t="s">
        <v>1926</v>
      </c>
      <c r="D824" s="1" t="s">
        <v>1925</v>
      </c>
      <c r="E824" s="1">
        <v>1</v>
      </c>
      <c r="F824" s="1" t="s">
        <v>1240</v>
      </c>
      <c r="G824" s="1">
        <v>1.8557300000000001</v>
      </c>
      <c r="H824" s="1" t="s">
        <v>290</v>
      </c>
      <c r="I824" s="1" t="s">
        <v>291</v>
      </c>
      <c r="J824" s="1" t="s">
        <v>1927</v>
      </c>
      <c r="K824" s="1" t="s">
        <v>290</v>
      </c>
      <c r="L824" s="1" t="s">
        <v>284</v>
      </c>
      <c r="M824" s="1" t="s">
        <v>284</v>
      </c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 t="s">
        <v>280</v>
      </c>
      <c r="B825" s="1" t="s">
        <v>281</v>
      </c>
      <c r="C825" s="1" t="s">
        <v>1928</v>
      </c>
      <c r="D825" s="1" t="s">
        <v>1929</v>
      </c>
      <c r="E825" s="1">
        <v>1</v>
      </c>
      <c r="F825" s="1" t="s">
        <v>1243</v>
      </c>
      <c r="G825" s="1">
        <v>1.1597500000000001</v>
      </c>
      <c r="H825" s="1" t="s">
        <v>290</v>
      </c>
      <c r="I825" s="1" t="s">
        <v>291</v>
      </c>
      <c r="J825" s="1" t="s">
        <v>1930</v>
      </c>
      <c r="K825" s="1" t="s">
        <v>290</v>
      </c>
      <c r="L825" s="1" t="s">
        <v>284</v>
      </c>
      <c r="M825" s="1" t="s">
        <v>284</v>
      </c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 t="s">
        <v>280</v>
      </c>
      <c r="B826" s="1" t="s">
        <v>281</v>
      </c>
      <c r="C826" s="1" t="s">
        <v>1931</v>
      </c>
      <c r="D826" s="1" t="s">
        <v>1929</v>
      </c>
      <c r="E826" s="1"/>
      <c r="F826" s="1" t="s">
        <v>1236</v>
      </c>
      <c r="G826" s="1"/>
      <c r="H826" s="1"/>
      <c r="I826" s="1" t="s">
        <v>284</v>
      </c>
      <c r="J826" s="1"/>
      <c r="K826" s="1"/>
      <c r="L826" s="1" t="s">
        <v>1238</v>
      </c>
      <c r="M826" s="1" t="s">
        <v>1932</v>
      </c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 t="s">
        <v>280</v>
      </c>
      <c r="B827" s="1" t="s">
        <v>281</v>
      </c>
      <c r="C827" s="1" t="s">
        <v>1933</v>
      </c>
      <c r="D827" s="1" t="s">
        <v>1929</v>
      </c>
      <c r="E827" s="1">
        <v>1</v>
      </c>
      <c r="F827" s="1" t="s">
        <v>1240</v>
      </c>
      <c r="G827" s="1">
        <v>1.15974</v>
      </c>
      <c r="H827" s="1" t="s">
        <v>290</v>
      </c>
      <c r="I827" s="1" t="s">
        <v>291</v>
      </c>
      <c r="J827" s="1" t="s">
        <v>1934</v>
      </c>
      <c r="K827" s="1" t="s">
        <v>290</v>
      </c>
      <c r="L827" s="1" t="s">
        <v>284</v>
      </c>
      <c r="M827" s="1" t="s">
        <v>284</v>
      </c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 t="s">
        <v>280</v>
      </c>
      <c r="B828" s="1" t="s">
        <v>281</v>
      </c>
      <c r="C828" s="1" t="s">
        <v>1935</v>
      </c>
      <c r="D828" s="1" t="s">
        <v>1929</v>
      </c>
      <c r="E828" s="1">
        <v>1</v>
      </c>
      <c r="F828" s="1" t="s">
        <v>1243</v>
      </c>
      <c r="G828" s="1">
        <v>1.78369</v>
      </c>
      <c r="H828" s="1" t="s">
        <v>290</v>
      </c>
      <c r="I828" s="1" t="s">
        <v>291</v>
      </c>
      <c r="J828" s="1" t="s">
        <v>1936</v>
      </c>
      <c r="K828" s="1" t="s">
        <v>290</v>
      </c>
      <c r="L828" s="1" t="s">
        <v>284</v>
      </c>
      <c r="M828" s="1" t="s">
        <v>284</v>
      </c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 t="s">
        <v>280</v>
      </c>
      <c r="B829" s="1" t="s">
        <v>281</v>
      </c>
      <c r="C829" s="1" t="s">
        <v>1937</v>
      </c>
      <c r="D829" s="1" t="s">
        <v>1929</v>
      </c>
      <c r="E829" s="1"/>
      <c r="F829" s="1" t="s">
        <v>1236</v>
      </c>
      <c r="G829" s="1"/>
      <c r="H829" s="1"/>
      <c r="I829" s="1" t="s">
        <v>284</v>
      </c>
      <c r="J829" s="1"/>
      <c r="K829" s="1"/>
      <c r="L829" s="1" t="s">
        <v>1238</v>
      </c>
      <c r="M829" s="1" t="s">
        <v>1938</v>
      </c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 t="s">
        <v>280</v>
      </c>
      <c r="B830" s="1" t="s">
        <v>281</v>
      </c>
      <c r="C830" s="1" t="s">
        <v>1939</v>
      </c>
      <c r="D830" s="1" t="s">
        <v>1929</v>
      </c>
      <c r="E830" s="1">
        <v>1</v>
      </c>
      <c r="F830" s="1" t="s">
        <v>1240</v>
      </c>
      <c r="G830" s="1">
        <v>1.7836099999999999</v>
      </c>
      <c r="H830" s="1" t="s">
        <v>290</v>
      </c>
      <c r="I830" s="1" t="s">
        <v>291</v>
      </c>
      <c r="J830" s="1" t="s">
        <v>1940</v>
      </c>
      <c r="K830" s="1" t="s">
        <v>290</v>
      </c>
      <c r="L830" s="1" t="s">
        <v>284</v>
      </c>
      <c r="M830" s="1" t="s">
        <v>284</v>
      </c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 t="s">
        <v>280</v>
      </c>
      <c r="B831" s="1" t="s">
        <v>281</v>
      </c>
      <c r="C831" s="1" t="s">
        <v>1941</v>
      </c>
      <c r="D831" s="1" t="s">
        <v>1942</v>
      </c>
      <c r="E831" s="1">
        <v>1</v>
      </c>
      <c r="F831" s="1" t="s">
        <v>1243</v>
      </c>
      <c r="G831" s="1">
        <v>0.42065999999999998</v>
      </c>
      <c r="H831" s="1" t="s">
        <v>290</v>
      </c>
      <c r="I831" s="1" t="s">
        <v>291</v>
      </c>
      <c r="J831" s="1" t="s">
        <v>1943</v>
      </c>
      <c r="K831" s="1" t="s">
        <v>290</v>
      </c>
      <c r="L831" s="1" t="s">
        <v>284</v>
      </c>
      <c r="M831" s="1" t="s">
        <v>284</v>
      </c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 t="s">
        <v>280</v>
      </c>
      <c r="B832" s="1" t="s">
        <v>281</v>
      </c>
      <c r="C832" s="1" t="s">
        <v>1944</v>
      </c>
      <c r="D832" s="1" t="s">
        <v>1942</v>
      </c>
      <c r="E832" s="1"/>
      <c r="F832" s="1" t="s">
        <v>1236</v>
      </c>
      <c r="G832" s="1"/>
      <c r="H832" s="1"/>
      <c r="I832" s="1" t="s">
        <v>284</v>
      </c>
      <c r="J832" s="1"/>
      <c r="K832" s="1"/>
      <c r="L832" s="1" t="s">
        <v>1238</v>
      </c>
      <c r="M832" s="1" t="s">
        <v>1945</v>
      </c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 t="s">
        <v>280</v>
      </c>
      <c r="B833" s="1" t="s">
        <v>281</v>
      </c>
      <c r="C833" s="1" t="s">
        <v>1946</v>
      </c>
      <c r="D833" s="1" t="s">
        <v>1942</v>
      </c>
      <c r="E833" s="1">
        <v>1</v>
      </c>
      <c r="F833" s="1" t="s">
        <v>1240</v>
      </c>
      <c r="G833" s="1">
        <v>1.86083</v>
      </c>
      <c r="H833" s="1" t="s">
        <v>290</v>
      </c>
      <c r="I833" s="1" t="s">
        <v>291</v>
      </c>
      <c r="J833" s="1" t="s">
        <v>1947</v>
      </c>
      <c r="K833" s="1" t="s">
        <v>290</v>
      </c>
      <c r="L833" s="1" t="s">
        <v>284</v>
      </c>
      <c r="M833" s="1" t="s">
        <v>284</v>
      </c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 t="s">
        <v>280</v>
      </c>
      <c r="B834" s="1" t="s">
        <v>281</v>
      </c>
      <c r="C834" s="1" t="s">
        <v>1948</v>
      </c>
      <c r="D834" s="1" t="s">
        <v>1949</v>
      </c>
      <c r="E834" s="1">
        <v>1</v>
      </c>
      <c r="F834" s="1" t="s">
        <v>1243</v>
      </c>
      <c r="G834" s="1">
        <v>1.2040900000000001</v>
      </c>
      <c r="H834" s="1" t="s">
        <v>290</v>
      </c>
      <c r="I834" s="1" t="s">
        <v>291</v>
      </c>
      <c r="J834" s="1" t="s">
        <v>1950</v>
      </c>
      <c r="K834" s="1" t="s">
        <v>290</v>
      </c>
      <c r="L834" s="1" t="s">
        <v>284</v>
      </c>
      <c r="M834" s="1" t="s">
        <v>284</v>
      </c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 t="s">
        <v>280</v>
      </c>
      <c r="B835" s="1" t="s">
        <v>281</v>
      </c>
      <c r="C835" s="1" t="s">
        <v>1951</v>
      </c>
      <c r="D835" s="1" t="s">
        <v>1949</v>
      </c>
      <c r="E835" s="1"/>
      <c r="F835" s="1" t="s">
        <v>1236</v>
      </c>
      <c r="G835" s="1"/>
      <c r="H835" s="1"/>
      <c r="I835" s="1" t="s">
        <v>284</v>
      </c>
      <c r="J835" s="1"/>
      <c r="K835" s="1"/>
      <c r="L835" s="1" t="s">
        <v>1238</v>
      </c>
      <c r="M835" s="1" t="s">
        <v>1952</v>
      </c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 t="s">
        <v>280</v>
      </c>
      <c r="B836" s="1" t="s">
        <v>281</v>
      </c>
      <c r="C836" s="1" t="s">
        <v>1953</v>
      </c>
      <c r="D836" s="1" t="s">
        <v>1949</v>
      </c>
      <c r="E836" s="1">
        <v>1</v>
      </c>
      <c r="F836" s="1" t="s">
        <v>1240</v>
      </c>
      <c r="G836" s="1">
        <v>1.2040999999999999</v>
      </c>
      <c r="H836" s="1" t="s">
        <v>290</v>
      </c>
      <c r="I836" s="1" t="s">
        <v>291</v>
      </c>
      <c r="J836" s="1" t="s">
        <v>1954</v>
      </c>
      <c r="K836" s="1" t="s">
        <v>290</v>
      </c>
      <c r="L836" s="1" t="s">
        <v>284</v>
      </c>
      <c r="M836" s="1" t="s">
        <v>284</v>
      </c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 t="s">
        <v>280</v>
      </c>
      <c r="B837" s="1" t="s">
        <v>281</v>
      </c>
      <c r="C837" s="1" t="s">
        <v>1955</v>
      </c>
      <c r="D837" s="1" t="s">
        <v>1956</v>
      </c>
      <c r="E837" s="1">
        <v>1</v>
      </c>
      <c r="F837" s="1" t="s">
        <v>1243</v>
      </c>
      <c r="G837" s="1">
        <v>0.53417999999999999</v>
      </c>
      <c r="H837" s="1" t="s">
        <v>290</v>
      </c>
      <c r="I837" s="1" t="s">
        <v>291</v>
      </c>
      <c r="J837" s="1" t="s">
        <v>1957</v>
      </c>
      <c r="K837" s="1" t="s">
        <v>290</v>
      </c>
      <c r="L837" s="1" t="s">
        <v>284</v>
      </c>
      <c r="M837" s="1" t="s">
        <v>284</v>
      </c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 t="s">
        <v>280</v>
      </c>
      <c r="B838" s="1" t="s">
        <v>281</v>
      </c>
      <c r="C838" s="1" t="s">
        <v>1958</v>
      </c>
      <c r="D838" s="1" t="s">
        <v>1956</v>
      </c>
      <c r="E838" s="1"/>
      <c r="F838" s="1" t="s">
        <v>1236</v>
      </c>
      <c r="G838" s="1"/>
      <c r="H838" s="1"/>
      <c r="I838" s="1" t="s">
        <v>284</v>
      </c>
      <c r="J838" s="1"/>
      <c r="K838" s="1"/>
      <c r="L838" s="1" t="s">
        <v>1238</v>
      </c>
      <c r="M838" s="1" t="s">
        <v>1959</v>
      </c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 t="s">
        <v>280</v>
      </c>
      <c r="B839" s="1" t="s">
        <v>281</v>
      </c>
      <c r="C839" s="1" t="s">
        <v>1960</v>
      </c>
      <c r="D839" s="1" t="s">
        <v>1956</v>
      </c>
      <c r="E839" s="1">
        <v>1</v>
      </c>
      <c r="F839" s="1" t="s">
        <v>1240</v>
      </c>
      <c r="G839" s="1">
        <v>1.6153500000000001</v>
      </c>
      <c r="H839" s="1" t="s">
        <v>290</v>
      </c>
      <c r="I839" s="1" t="s">
        <v>291</v>
      </c>
      <c r="J839" s="1" t="s">
        <v>1961</v>
      </c>
      <c r="K839" s="1" t="s">
        <v>290</v>
      </c>
      <c r="L839" s="1" t="s">
        <v>284</v>
      </c>
      <c r="M839" s="1" t="s">
        <v>284</v>
      </c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 t="s">
        <v>280</v>
      </c>
      <c r="B840" s="1" t="s">
        <v>281</v>
      </c>
      <c r="C840" s="1" t="s">
        <v>1962</v>
      </c>
      <c r="D840" s="1" t="s">
        <v>1963</v>
      </c>
      <c r="E840" s="1">
        <v>1</v>
      </c>
      <c r="F840" s="1" t="s">
        <v>1243</v>
      </c>
      <c r="G840" s="1">
        <v>1.6152299999999999</v>
      </c>
      <c r="H840" s="1" t="s">
        <v>290</v>
      </c>
      <c r="I840" s="1" t="s">
        <v>291</v>
      </c>
      <c r="J840" s="1" t="s">
        <v>1964</v>
      </c>
      <c r="K840" s="1" t="s">
        <v>290</v>
      </c>
      <c r="L840" s="1" t="s">
        <v>284</v>
      </c>
      <c r="M840" s="1" t="s">
        <v>284</v>
      </c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 t="s">
        <v>280</v>
      </c>
      <c r="B841" s="1" t="s">
        <v>281</v>
      </c>
      <c r="C841" s="1" t="s">
        <v>1965</v>
      </c>
      <c r="D841" s="1" t="s">
        <v>1963</v>
      </c>
      <c r="E841" s="1"/>
      <c r="F841" s="1" t="s">
        <v>1236</v>
      </c>
      <c r="G841" s="1"/>
      <c r="H841" s="1"/>
      <c r="I841" s="1" t="s">
        <v>284</v>
      </c>
      <c r="J841" s="1"/>
      <c r="K841" s="1"/>
      <c r="L841" s="1" t="s">
        <v>1238</v>
      </c>
      <c r="M841" s="1" t="s">
        <v>1966</v>
      </c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 t="s">
        <v>280</v>
      </c>
      <c r="B842" s="1" t="s">
        <v>281</v>
      </c>
      <c r="C842" s="1" t="s">
        <v>1967</v>
      </c>
      <c r="D842" s="1" t="s">
        <v>1963</v>
      </c>
      <c r="E842" s="1">
        <v>1</v>
      </c>
      <c r="F842" s="1" t="s">
        <v>1240</v>
      </c>
      <c r="G842" s="1">
        <v>1.61517</v>
      </c>
      <c r="H842" s="1" t="s">
        <v>290</v>
      </c>
      <c r="I842" s="1" t="s">
        <v>291</v>
      </c>
      <c r="J842" s="1" t="s">
        <v>1968</v>
      </c>
      <c r="K842" s="1" t="s">
        <v>290</v>
      </c>
      <c r="L842" s="1" t="s">
        <v>284</v>
      </c>
      <c r="M842" s="1" t="s">
        <v>284</v>
      </c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 t="s">
        <v>280</v>
      </c>
      <c r="B843" s="1" t="s">
        <v>281</v>
      </c>
      <c r="C843" s="1" t="s">
        <v>1969</v>
      </c>
      <c r="D843" s="1" t="s">
        <v>1970</v>
      </c>
      <c r="E843" s="1">
        <v>1</v>
      </c>
      <c r="F843" s="1" t="s">
        <v>1243</v>
      </c>
      <c r="G843" s="1">
        <v>1.44268</v>
      </c>
      <c r="H843" s="1" t="s">
        <v>290</v>
      </c>
      <c r="I843" s="1" t="s">
        <v>291</v>
      </c>
      <c r="J843" s="1" t="s">
        <v>1971</v>
      </c>
      <c r="K843" s="1" t="s">
        <v>290</v>
      </c>
      <c r="L843" s="1" t="s">
        <v>284</v>
      </c>
      <c r="M843" s="1" t="s">
        <v>284</v>
      </c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 t="s">
        <v>280</v>
      </c>
      <c r="B844" s="1" t="s">
        <v>281</v>
      </c>
      <c r="C844" s="1" t="s">
        <v>1972</v>
      </c>
      <c r="D844" s="1" t="s">
        <v>1970</v>
      </c>
      <c r="E844" s="1"/>
      <c r="F844" s="1" t="s">
        <v>1236</v>
      </c>
      <c r="G844" s="1"/>
      <c r="H844" s="1"/>
      <c r="I844" s="1" t="s">
        <v>284</v>
      </c>
      <c r="J844" s="1"/>
      <c r="K844" s="1"/>
      <c r="L844" s="1" t="s">
        <v>1238</v>
      </c>
      <c r="M844" s="1" t="s">
        <v>1973</v>
      </c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 t="s">
        <v>280</v>
      </c>
      <c r="B845" s="1" t="s">
        <v>281</v>
      </c>
      <c r="C845" s="1" t="s">
        <v>1974</v>
      </c>
      <c r="D845" s="1" t="s">
        <v>1970</v>
      </c>
      <c r="E845" s="1">
        <v>1</v>
      </c>
      <c r="F845" s="1" t="s">
        <v>1240</v>
      </c>
      <c r="G845" s="1">
        <v>1.4197200000000001</v>
      </c>
      <c r="H845" s="1" t="s">
        <v>290</v>
      </c>
      <c r="I845" s="1" t="s">
        <v>291</v>
      </c>
      <c r="J845" s="1" t="s">
        <v>1975</v>
      </c>
      <c r="K845" s="1" t="s">
        <v>290</v>
      </c>
      <c r="L845" s="1" t="s">
        <v>284</v>
      </c>
      <c r="M845" s="1" t="s">
        <v>284</v>
      </c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 t="s">
        <v>280</v>
      </c>
      <c r="B846" s="1" t="s">
        <v>281</v>
      </c>
      <c r="C846" s="1" t="s">
        <v>1976</v>
      </c>
      <c r="D846" s="1" t="s">
        <v>1977</v>
      </c>
      <c r="E846" s="1">
        <v>1</v>
      </c>
      <c r="F846" s="1" t="s">
        <v>1243</v>
      </c>
      <c r="G846" s="1">
        <v>1.1997</v>
      </c>
      <c r="H846" s="1" t="s">
        <v>290</v>
      </c>
      <c r="I846" s="1" t="s">
        <v>291</v>
      </c>
      <c r="J846" s="1" t="s">
        <v>1978</v>
      </c>
      <c r="K846" s="1" t="s">
        <v>290</v>
      </c>
      <c r="L846" s="1" t="s">
        <v>284</v>
      </c>
      <c r="M846" s="1" t="s">
        <v>284</v>
      </c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 t="s">
        <v>280</v>
      </c>
      <c r="B847" s="1" t="s">
        <v>281</v>
      </c>
      <c r="C847" s="1" t="s">
        <v>1979</v>
      </c>
      <c r="D847" s="1" t="s">
        <v>1977</v>
      </c>
      <c r="E847" s="1"/>
      <c r="F847" s="1" t="s">
        <v>1236</v>
      </c>
      <c r="G847" s="1"/>
      <c r="H847" s="1"/>
      <c r="I847" s="1" t="s">
        <v>284</v>
      </c>
      <c r="J847" s="1"/>
      <c r="K847" s="1"/>
      <c r="L847" s="1" t="s">
        <v>1238</v>
      </c>
      <c r="M847" s="1" t="s">
        <v>1980</v>
      </c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 t="s">
        <v>280</v>
      </c>
      <c r="B848" s="1" t="s">
        <v>281</v>
      </c>
      <c r="C848" s="1" t="s">
        <v>1981</v>
      </c>
      <c r="D848" s="1" t="s">
        <v>1977</v>
      </c>
      <c r="E848" s="1">
        <v>1</v>
      </c>
      <c r="F848" s="1" t="s">
        <v>1240</v>
      </c>
      <c r="G848" s="1">
        <v>1.19973</v>
      </c>
      <c r="H848" s="1" t="s">
        <v>290</v>
      </c>
      <c r="I848" s="1" t="s">
        <v>291</v>
      </c>
      <c r="J848" s="1" t="s">
        <v>738</v>
      </c>
      <c r="K848" s="1" t="s">
        <v>290</v>
      </c>
      <c r="L848" s="1" t="s">
        <v>284</v>
      </c>
      <c r="M848" s="1" t="s">
        <v>284</v>
      </c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 t="s">
        <v>280</v>
      </c>
      <c r="B849" s="1" t="s">
        <v>281</v>
      </c>
      <c r="C849" s="1" t="s">
        <v>1982</v>
      </c>
      <c r="D849" s="1" t="s">
        <v>1983</v>
      </c>
      <c r="E849" s="1">
        <v>1</v>
      </c>
      <c r="F849" s="1" t="s">
        <v>1243</v>
      </c>
      <c r="G849" s="1">
        <v>1.09768</v>
      </c>
      <c r="H849" s="1" t="s">
        <v>290</v>
      </c>
      <c r="I849" s="1" t="s">
        <v>291</v>
      </c>
      <c r="J849" s="1" t="s">
        <v>1984</v>
      </c>
      <c r="K849" s="1" t="s">
        <v>290</v>
      </c>
      <c r="L849" s="1" t="s">
        <v>284</v>
      </c>
      <c r="M849" s="1" t="s">
        <v>284</v>
      </c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 t="s">
        <v>280</v>
      </c>
      <c r="B850" s="1" t="s">
        <v>281</v>
      </c>
      <c r="C850" s="1" t="s">
        <v>1985</v>
      </c>
      <c r="D850" s="1" t="s">
        <v>1983</v>
      </c>
      <c r="E850" s="1"/>
      <c r="F850" s="1" t="s">
        <v>1236</v>
      </c>
      <c r="G850" s="1"/>
      <c r="H850" s="1"/>
      <c r="I850" s="1" t="s">
        <v>284</v>
      </c>
      <c r="J850" s="1"/>
      <c r="K850" s="1"/>
      <c r="L850" s="1" t="s">
        <v>1238</v>
      </c>
      <c r="M850" s="1" t="s">
        <v>1986</v>
      </c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 t="s">
        <v>280</v>
      </c>
      <c r="B851" s="1" t="s">
        <v>281</v>
      </c>
      <c r="C851" s="1" t="s">
        <v>1987</v>
      </c>
      <c r="D851" s="1" t="s">
        <v>1983</v>
      </c>
      <c r="E851" s="1">
        <v>1</v>
      </c>
      <c r="F851" s="1" t="s">
        <v>1240</v>
      </c>
      <c r="G851" s="1">
        <v>1.2002900000000001</v>
      </c>
      <c r="H851" s="1" t="s">
        <v>290</v>
      </c>
      <c r="I851" s="1" t="s">
        <v>291</v>
      </c>
      <c r="J851" s="1" t="s">
        <v>1988</v>
      </c>
      <c r="K851" s="1" t="s">
        <v>290</v>
      </c>
      <c r="L851" s="1" t="s">
        <v>284</v>
      </c>
      <c r="M851" s="1" t="s">
        <v>284</v>
      </c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 t="s">
        <v>280</v>
      </c>
      <c r="B852" s="1" t="s">
        <v>281</v>
      </c>
      <c r="C852" s="1" t="s">
        <v>1989</v>
      </c>
      <c r="D852" s="1" t="s">
        <v>1990</v>
      </c>
      <c r="E852" s="1">
        <v>1</v>
      </c>
      <c r="F852" s="1" t="s">
        <v>1243</v>
      </c>
      <c r="G852" s="1">
        <v>1.4411700000000001</v>
      </c>
      <c r="H852" s="1" t="s">
        <v>290</v>
      </c>
      <c r="I852" s="1" t="s">
        <v>291</v>
      </c>
      <c r="J852" s="1" t="s">
        <v>1991</v>
      </c>
      <c r="K852" s="1" t="s">
        <v>290</v>
      </c>
      <c r="L852" s="1" t="s">
        <v>284</v>
      </c>
      <c r="M852" s="1" t="s">
        <v>284</v>
      </c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 t="s">
        <v>280</v>
      </c>
      <c r="B853" s="1" t="s">
        <v>281</v>
      </c>
      <c r="C853" s="1" t="s">
        <v>1992</v>
      </c>
      <c r="D853" s="1" t="s">
        <v>1990</v>
      </c>
      <c r="E853" s="1"/>
      <c r="F853" s="1" t="s">
        <v>1236</v>
      </c>
      <c r="G853" s="1"/>
      <c r="H853" s="1"/>
      <c r="I853" s="1" t="s">
        <v>284</v>
      </c>
      <c r="J853" s="1"/>
      <c r="K853" s="1"/>
      <c r="L853" s="1" t="s">
        <v>1238</v>
      </c>
      <c r="M853" s="1" t="s">
        <v>1993</v>
      </c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 t="s">
        <v>280</v>
      </c>
      <c r="B854" s="1" t="s">
        <v>281</v>
      </c>
      <c r="C854" s="1" t="s">
        <v>1994</v>
      </c>
      <c r="D854" s="1" t="s">
        <v>1990</v>
      </c>
      <c r="E854" s="1">
        <v>1</v>
      </c>
      <c r="F854" s="1" t="s">
        <v>1240</v>
      </c>
      <c r="G854" s="1">
        <v>1.3320000000000001</v>
      </c>
      <c r="H854" s="1" t="s">
        <v>290</v>
      </c>
      <c r="I854" s="1" t="s">
        <v>291</v>
      </c>
      <c r="J854" s="1" t="s">
        <v>1995</v>
      </c>
      <c r="K854" s="1" t="s">
        <v>290</v>
      </c>
      <c r="L854" s="1" t="s">
        <v>284</v>
      </c>
      <c r="M854" s="1" t="s">
        <v>284</v>
      </c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 t="s">
        <v>280</v>
      </c>
      <c r="B855" s="1" t="s">
        <v>281</v>
      </c>
      <c r="C855" s="1" t="s">
        <v>1996</v>
      </c>
      <c r="D855" s="1" t="s">
        <v>1997</v>
      </c>
      <c r="E855" s="1">
        <v>1</v>
      </c>
      <c r="F855" s="1" t="s">
        <v>1243</v>
      </c>
      <c r="G855" s="1">
        <v>1.2732699999999999</v>
      </c>
      <c r="H855" s="1" t="s">
        <v>290</v>
      </c>
      <c r="I855" s="1" t="s">
        <v>291</v>
      </c>
      <c r="J855" s="1" t="s">
        <v>1998</v>
      </c>
      <c r="K855" s="1" t="s">
        <v>290</v>
      </c>
      <c r="L855" s="1" t="s">
        <v>284</v>
      </c>
      <c r="M855" s="1" t="s">
        <v>284</v>
      </c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 t="s">
        <v>280</v>
      </c>
      <c r="B856" s="1" t="s">
        <v>281</v>
      </c>
      <c r="C856" s="1" t="s">
        <v>1999</v>
      </c>
      <c r="D856" s="1" t="s">
        <v>1997</v>
      </c>
      <c r="E856" s="1"/>
      <c r="F856" s="1" t="s">
        <v>1236</v>
      </c>
      <c r="G856" s="1"/>
      <c r="H856" s="1"/>
      <c r="I856" s="1" t="s">
        <v>284</v>
      </c>
      <c r="J856" s="1"/>
      <c r="K856" s="1"/>
      <c r="L856" s="1" t="s">
        <v>1238</v>
      </c>
      <c r="M856" s="1" t="s">
        <v>2000</v>
      </c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 t="s">
        <v>280</v>
      </c>
      <c r="B857" s="1" t="s">
        <v>281</v>
      </c>
      <c r="C857" s="1" t="s">
        <v>2001</v>
      </c>
      <c r="D857" s="1" t="s">
        <v>1997</v>
      </c>
      <c r="E857" s="1">
        <v>1</v>
      </c>
      <c r="F857" s="1" t="s">
        <v>1240</v>
      </c>
      <c r="G857" s="1">
        <v>0.88817000000000002</v>
      </c>
      <c r="H857" s="1" t="s">
        <v>290</v>
      </c>
      <c r="I857" s="1" t="s">
        <v>291</v>
      </c>
      <c r="J857" s="1" t="s">
        <v>2002</v>
      </c>
      <c r="K857" s="1" t="s">
        <v>290</v>
      </c>
      <c r="L857" s="1" t="s">
        <v>284</v>
      </c>
      <c r="M857" s="1" t="s">
        <v>284</v>
      </c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 t="s">
        <v>280</v>
      </c>
      <c r="B858" s="1" t="s">
        <v>281</v>
      </c>
      <c r="C858" s="1" t="s">
        <v>2003</v>
      </c>
      <c r="D858" s="1" t="s">
        <v>2004</v>
      </c>
      <c r="E858" s="1">
        <v>1</v>
      </c>
      <c r="F858" s="1" t="s">
        <v>1243</v>
      </c>
      <c r="G858" s="1">
        <v>1.4424399999999999</v>
      </c>
      <c r="H858" s="1" t="s">
        <v>290</v>
      </c>
      <c r="I858" s="1" t="s">
        <v>291</v>
      </c>
      <c r="J858" s="1" t="s">
        <v>2005</v>
      </c>
      <c r="K858" s="1" t="s">
        <v>290</v>
      </c>
      <c r="L858" s="1" t="s">
        <v>284</v>
      </c>
      <c r="M858" s="1" t="s">
        <v>284</v>
      </c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 t="s">
        <v>280</v>
      </c>
      <c r="B859" s="1" t="s">
        <v>281</v>
      </c>
      <c r="C859" s="1" t="s">
        <v>2006</v>
      </c>
      <c r="D859" s="1" t="s">
        <v>2004</v>
      </c>
      <c r="E859" s="1"/>
      <c r="F859" s="1" t="s">
        <v>1236</v>
      </c>
      <c r="G859" s="1"/>
      <c r="H859" s="1"/>
      <c r="I859" s="1" t="s">
        <v>284</v>
      </c>
      <c r="J859" s="1"/>
      <c r="K859" s="1"/>
      <c r="L859" s="1" t="s">
        <v>1238</v>
      </c>
      <c r="M859" s="1" t="s">
        <v>2007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 t="s">
        <v>280</v>
      </c>
      <c r="B860" s="1" t="s">
        <v>281</v>
      </c>
      <c r="C860" s="1" t="s">
        <v>2008</v>
      </c>
      <c r="D860" s="1" t="s">
        <v>2004</v>
      </c>
      <c r="E860" s="1">
        <v>1</v>
      </c>
      <c r="F860" s="1" t="s">
        <v>1240</v>
      </c>
      <c r="G860" s="1">
        <v>0.79479999999999995</v>
      </c>
      <c r="H860" s="1" t="s">
        <v>290</v>
      </c>
      <c r="I860" s="1" t="s">
        <v>291</v>
      </c>
      <c r="J860" s="1" t="s">
        <v>2009</v>
      </c>
      <c r="K860" s="1" t="s">
        <v>290</v>
      </c>
      <c r="L860" s="1" t="s">
        <v>284</v>
      </c>
      <c r="M860" s="1" t="s">
        <v>284</v>
      </c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 t="s">
        <v>280</v>
      </c>
      <c r="B861" s="1" t="s">
        <v>281</v>
      </c>
      <c r="C861" s="1" t="s">
        <v>2010</v>
      </c>
      <c r="D861" s="1" t="s">
        <v>2011</v>
      </c>
      <c r="E861" s="1">
        <v>1</v>
      </c>
      <c r="F861" s="1" t="s">
        <v>1243</v>
      </c>
      <c r="G861" s="1">
        <v>1.2913699999999999</v>
      </c>
      <c r="H861" s="1" t="s">
        <v>290</v>
      </c>
      <c r="I861" s="1" t="s">
        <v>291</v>
      </c>
      <c r="J861" s="1" t="s">
        <v>2012</v>
      </c>
      <c r="K861" s="1" t="s">
        <v>290</v>
      </c>
      <c r="L861" s="1" t="s">
        <v>284</v>
      </c>
      <c r="M861" s="1" t="s">
        <v>284</v>
      </c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 t="s">
        <v>280</v>
      </c>
      <c r="B862" s="1" t="s">
        <v>281</v>
      </c>
      <c r="C862" s="1" t="s">
        <v>2013</v>
      </c>
      <c r="D862" s="1" t="s">
        <v>2011</v>
      </c>
      <c r="E862" s="1"/>
      <c r="F862" s="1" t="s">
        <v>1236</v>
      </c>
      <c r="G862" s="1"/>
      <c r="H862" s="1"/>
      <c r="I862" s="1" t="s">
        <v>284</v>
      </c>
      <c r="J862" s="1"/>
      <c r="K862" s="1"/>
      <c r="L862" s="1" t="s">
        <v>1238</v>
      </c>
      <c r="M862" s="1" t="s">
        <v>2014</v>
      </c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 t="s">
        <v>280</v>
      </c>
      <c r="B863" s="1" t="s">
        <v>281</v>
      </c>
      <c r="C863" s="1" t="s">
        <v>2015</v>
      </c>
      <c r="D863" s="1" t="s">
        <v>2011</v>
      </c>
      <c r="E863" s="1">
        <v>1</v>
      </c>
      <c r="F863" s="1" t="s">
        <v>1240</v>
      </c>
      <c r="G863" s="1">
        <v>0.67923999999999995</v>
      </c>
      <c r="H863" s="1" t="s">
        <v>290</v>
      </c>
      <c r="I863" s="1" t="s">
        <v>291</v>
      </c>
      <c r="J863" s="1" t="s">
        <v>2016</v>
      </c>
      <c r="K863" s="1" t="s">
        <v>290</v>
      </c>
      <c r="L863" s="1" t="s">
        <v>284</v>
      </c>
      <c r="M863" s="1" t="s">
        <v>284</v>
      </c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 t="s">
        <v>280</v>
      </c>
      <c r="B864" s="1" t="s">
        <v>281</v>
      </c>
      <c r="C864" s="1" t="s">
        <v>2017</v>
      </c>
      <c r="D864" s="1" t="s">
        <v>2018</v>
      </c>
      <c r="E864" s="1">
        <v>1</v>
      </c>
      <c r="F864" s="1" t="s">
        <v>1243</v>
      </c>
      <c r="G864" s="1">
        <v>0.68606999999999996</v>
      </c>
      <c r="H864" s="1" t="s">
        <v>290</v>
      </c>
      <c r="I864" s="1" t="s">
        <v>291</v>
      </c>
      <c r="J864" s="1" t="s">
        <v>2019</v>
      </c>
      <c r="K864" s="1" t="s">
        <v>290</v>
      </c>
      <c r="L864" s="1" t="s">
        <v>284</v>
      </c>
      <c r="M864" s="1" t="s">
        <v>284</v>
      </c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 t="s">
        <v>280</v>
      </c>
      <c r="B865" s="1" t="s">
        <v>281</v>
      </c>
      <c r="C865" s="1" t="s">
        <v>2020</v>
      </c>
      <c r="D865" s="1" t="s">
        <v>2018</v>
      </c>
      <c r="E865" s="1"/>
      <c r="F865" s="1" t="s">
        <v>1236</v>
      </c>
      <c r="G865" s="1"/>
      <c r="H865" s="1"/>
      <c r="I865" s="1" t="s">
        <v>284</v>
      </c>
      <c r="J865" s="1"/>
      <c r="K865" s="1"/>
      <c r="L865" s="1" t="s">
        <v>1238</v>
      </c>
      <c r="M865" s="1" t="s">
        <v>2021</v>
      </c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 t="s">
        <v>280</v>
      </c>
      <c r="B866" s="1" t="s">
        <v>281</v>
      </c>
      <c r="C866" s="1" t="s">
        <v>2022</v>
      </c>
      <c r="D866" s="1" t="s">
        <v>2018</v>
      </c>
      <c r="E866" s="1"/>
      <c r="F866" s="1" t="s">
        <v>1248</v>
      </c>
      <c r="G866" s="1">
        <v>2.0165000000000002</v>
      </c>
      <c r="H866" s="1" t="s">
        <v>290</v>
      </c>
      <c r="I866" s="1" t="s">
        <v>284</v>
      </c>
      <c r="J866" s="1"/>
      <c r="K866" s="1"/>
      <c r="L866" s="1" t="s">
        <v>284</v>
      </c>
      <c r="M866" s="1" t="s">
        <v>284</v>
      </c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 t="s">
        <v>280</v>
      </c>
      <c r="B867" s="1" t="s">
        <v>281</v>
      </c>
      <c r="C867" s="1" t="s">
        <v>2023</v>
      </c>
      <c r="D867" s="1" t="s">
        <v>2024</v>
      </c>
      <c r="E867" s="1"/>
      <c r="F867" s="1" t="s">
        <v>1251</v>
      </c>
      <c r="G867" s="1">
        <v>213.46</v>
      </c>
      <c r="H867" s="1" t="s">
        <v>290</v>
      </c>
      <c r="I867" s="1" t="s">
        <v>1252</v>
      </c>
      <c r="J867" s="1" t="s">
        <v>2025</v>
      </c>
      <c r="K867" s="1" t="s">
        <v>290</v>
      </c>
      <c r="L867" s="1" t="s">
        <v>1238</v>
      </c>
      <c r="M867" s="1" t="s">
        <v>2021</v>
      </c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 t="s">
        <v>280</v>
      </c>
      <c r="B868" s="1" t="s">
        <v>281</v>
      </c>
      <c r="C868" s="1" t="s">
        <v>2026</v>
      </c>
      <c r="D868" s="1" t="s">
        <v>1254</v>
      </c>
      <c r="E868" s="1"/>
      <c r="F868" s="1" t="s">
        <v>1236</v>
      </c>
      <c r="G868" s="1"/>
      <c r="H868" s="1"/>
      <c r="I868" s="1" t="s">
        <v>284</v>
      </c>
      <c r="J868" s="1"/>
      <c r="K868" s="1"/>
      <c r="L868" s="1" t="s">
        <v>284</v>
      </c>
      <c r="M868" s="1" t="s">
        <v>284</v>
      </c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 t="s">
        <v>280</v>
      </c>
      <c r="B869" s="1" t="s">
        <v>281</v>
      </c>
      <c r="C869" s="1" t="s">
        <v>2027</v>
      </c>
      <c r="D869" s="1">
        <v>10200</v>
      </c>
      <c r="E869" s="1">
        <v>1</v>
      </c>
      <c r="F869" s="1" t="s">
        <v>289</v>
      </c>
      <c r="G869" s="1">
        <v>1.07609</v>
      </c>
      <c r="H869" s="1" t="s">
        <v>290</v>
      </c>
      <c r="I869" s="1" t="s">
        <v>291</v>
      </c>
      <c r="J869" s="1" t="s">
        <v>2028</v>
      </c>
      <c r="K869" s="1" t="s">
        <v>290</v>
      </c>
      <c r="L869" s="1" t="s">
        <v>284</v>
      </c>
      <c r="M869" s="1" t="s">
        <v>284</v>
      </c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 t="s">
        <v>280</v>
      </c>
      <c r="B870" s="1" t="s">
        <v>281</v>
      </c>
      <c r="C870" s="1" t="s">
        <v>2029</v>
      </c>
      <c r="D870" s="1">
        <v>10201</v>
      </c>
      <c r="E870" s="1">
        <v>1</v>
      </c>
      <c r="F870" s="1" t="s">
        <v>289</v>
      </c>
      <c r="G870" s="1">
        <v>1.17289</v>
      </c>
      <c r="H870" s="1" t="s">
        <v>290</v>
      </c>
      <c r="I870" s="1" t="s">
        <v>291</v>
      </c>
      <c r="J870" s="1" t="s">
        <v>2030</v>
      </c>
      <c r="K870" s="1" t="s">
        <v>290</v>
      </c>
      <c r="L870" s="1" t="s">
        <v>284</v>
      </c>
      <c r="M870" s="1" t="s">
        <v>284</v>
      </c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 t="s">
        <v>280</v>
      </c>
      <c r="B871" s="1" t="s">
        <v>281</v>
      </c>
      <c r="C871" s="1" t="s">
        <v>2031</v>
      </c>
      <c r="D871" s="1">
        <v>10202</v>
      </c>
      <c r="E871" s="1">
        <v>1</v>
      </c>
      <c r="F871" s="1" t="s">
        <v>289</v>
      </c>
      <c r="G871" s="1">
        <v>1.4215100000000001</v>
      </c>
      <c r="H871" s="1" t="s">
        <v>290</v>
      </c>
      <c r="I871" s="1" t="s">
        <v>291</v>
      </c>
      <c r="J871" s="1" t="s">
        <v>2032</v>
      </c>
      <c r="K871" s="1" t="s">
        <v>290</v>
      </c>
      <c r="L871" s="1" t="s">
        <v>284</v>
      </c>
      <c r="M871" s="1" t="s">
        <v>284</v>
      </c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 t="s">
        <v>280</v>
      </c>
      <c r="B872" s="1" t="s">
        <v>281</v>
      </c>
      <c r="C872" s="1" t="s">
        <v>2033</v>
      </c>
      <c r="D872" s="1">
        <v>10203</v>
      </c>
      <c r="E872" s="1">
        <v>1</v>
      </c>
      <c r="F872" s="1" t="s">
        <v>289</v>
      </c>
      <c r="G872" s="1">
        <v>0.78886000000000001</v>
      </c>
      <c r="H872" s="1" t="s">
        <v>290</v>
      </c>
      <c r="I872" s="1" t="s">
        <v>291</v>
      </c>
      <c r="J872" s="1" t="s">
        <v>2034</v>
      </c>
      <c r="K872" s="1" t="s">
        <v>290</v>
      </c>
      <c r="L872" s="1" t="s">
        <v>284</v>
      </c>
      <c r="M872" s="1" t="s">
        <v>284</v>
      </c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 t="s">
        <v>280</v>
      </c>
      <c r="B873" s="1" t="s">
        <v>281</v>
      </c>
      <c r="C873" s="1" t="s">
        <v>2035</v>
      </c>
      <c r="D873" s="1">
        <v>10204</v>
      </c>
      <c r="E873" s="1">
        <v>1</v>
      </c>
      <c r="F873" s="1" t="s">
        <v>289</v>
      </c>
      <c r="G873" s="1">
        <v>1.12086</v>
      </c>
      <c r="H873" s="1" t="s">
        <v>290</v>
      </c>
      <c r="I873" s="1" t="s">
        <v>291</v>
      </c>
      <c r="J873" s="1" t="s">
        <v>2036</v>
      </c>
      <c r="K873" s="1" t="s">
        <v>290</v>
      </c>
      <c r="L873" s="1" t="s">
        <v>284</v>
      </c>
      <c r="M873" s="1" t="s">
        <v>284</v>
      </c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 t="s">
        <v>280</v>
      </c>
      <c r="B874" s="1" t="s">
        <v>281</v>
      </c>
      <c r="C874" s="1" t="s">
        <v>2037</v>
      </c>
      <c r="D874" s="1">
        <v>10205</v>
      </c>
      <c r="E874" s="1">
        <v>1</v>
      </c>
      <c r="F874" s="1" t="s">
        <v>289</v>
      </c>
      <c r="G874" s="1">
        <v>1.6754199999999999</v>
      </c>
      <c r="H874" s="1" t="s">
        <v>290</v>
      </c>
      <c r="I874" s="1" t="s">
        <v>291</v>
      </c>
      <c r="J874" s="1" t="s">
        <v>2038</v>
      </c>
      <c r="K874" s="1" t="s">
        <v>290</v>
      </c>
      <c r="L874" s="1" t="s">
        <v>284</v>
      </c>
      <c r="M874" s="1" t="s">
        <v>284</v>
      </c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 t="s">
        <v>280</v>
      </c>
      <c r="B875" s="1" t="s">
        <v>281</v>
      </c>
      <c r="C875" s="1" t="s">
        <v>2039</v>
      </c>
      <c r="D875" s="1">
        <v>10206</v>
      </c>
      <c r="E875" s="1">
        <v>1</v>
      </c>
      <c r="F875" s="1" t="s">
        <v>289</v>
      </c>
      <c r="G875" s="1">
        <v>0.69503999999999999</v>
      </c>
      <c r="H875" s="1" t="s">
        <v>290</v>
      </c>
      <c r="I875" s="1" t="s">
        <v>291</v>
      </c>
      <c r="J875" s="1" t="s">
        <v>2040</v>
      </c>
      <c r="K875" s="1" t="s">
        <v>290</v>
      </c>
      <c r="L875" s="1" t="s">
        <v>284</v>
      </c>
      <c r="M875" s="1" t="s">
        <v>284</v>
      </c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 t="s">
        <v>280</v>
      </c>
      <c r="B876" s="1" t="s">
        <v>281</v>
      </c>
      <c r="C876" s="1" t="s">
        <v>2041</v>
      </c>
      <c r="D876" s="1">
        <v>10207</v>
      </c>
      <c r="E876" s="1">
        <v>1</v>
      </c>
      <c r="F876" s="1" t="s">
        <v>289</v>
      </c>
      <c r="G876" s="1">
        <v>1.1912799999999999</v>
      </c>
      <c r="H876" s="1" t="s">
        <v>290</v>
      </c>
      <c r="I876" s="1" t="s">
        <v>291</v>
      </c>
      <c r="J876" s="1" t="s">
        <v>2042</v>
      </c>
      <c r="K876" s="1" t="s">
        <v>290</v>
      </c>
      <c r="L876" s="1" t="s">
        <v>284</v>
      </c>
      <c r="M876" s="1" t="s">
        <v>284</v>
      </c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 t="s">
        <v>280</v>
      </c>
      <c r="B877" s="1" t="s">
        <v>281</v>
      </c>
      <c r="C877" s="1" t="s">
        <v>2043</v>
      </c>
      <c r="D877" s="1">
        <v>10208</v>
      </c>
      <c r="E877" s="1">
        <v>1</v>
      </c>
      <c r="F877" s="1" t="s">
        <v>289</v>
      </c>
      <c r="G877" s="1">
        <v>1.8687800000000001</v>
      </c>
      <c r="H877" s="1" t="s">
        <v>290</v>
      </c>
      <c r="I877" s="1" t="s">
        <v>291</v>
      </c>
      <c r="J877" s="1" t="s">
        <v>2044</v>
      </c>
      <c r="K877" s="1" t="s">
        <v>290</v>
      </c>
      <c r="L877" s="1" t="s">
        <v>284</v>
      </c>
      <c r="M877" s="1" t="s">
        <v>284</v>
      </c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 t="s">
        <v>280</v>
      </c>
      <c r="B878" s="1" t="s">
        <v>281</v>
      </c>
      <c r="C878" s="1" t="s">
        <v>2045</v>
      </c>
      <c r="D878" s="1">
        <v>10209</v>
      </c>
      <c r="E878" s="1">
        <v>1</v>
      </c>
      <c r="F878" s="1" t="s">
        <v>289</v>
      </c>
      <c r="G878" s="1">
        <v>0.28885</v>
      </c>
      <c r="H878" s="1" t="s">
        <v>290</v>
      </c>
      <c r="I878" s="1" t="s">
        <v>291</v>
      </c>
      <c r="J878" s="1" t="s">
        <v>2046</v>
      </c>
      <c r="K878" s="1" t="s">
        <v>290</v>
      </c>
      <c r="L878" s="1" t="s">
        <v>284</v>
      </c>
      <c r="M878" s="1" t="s">
        <v>284</v>
      </c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 t="s">
        <v>280</v>
      </c>
      <c r="B879" s="1" t="s">
        <v>281</v>
      </c>
      <c r="C879" s="1" t="s">
        <v>2047</v>
      </c>
      <c r="D879" s="1">
        <v>10210</v>
      </c>
      <c r="E879" s="1">
        <v>1</v>
      </c>
      <c r="F879" s="1" t="s">
        <v>289</v>
      </c>
      <c r="G879" s="1">
        <v>0.98470000000000002</v>
      </c>
      <c r="H879" s="1" t="s">
        <v>290</v>
      </c>
      <c r="I879" s="1" t="s">
        <v>291</v>
      </c>
      <c r="J879" s="1" t="s">
        <v>2048</v>
      </c>
      <c r="K879" s="1" t="s">
        <v>290</v>
      </c>
      <c r="L879" s="1" t="s">
        <v>284</v>
      </c>
      <c r="M879" s="1" t="s">
        <v>284</v>
      </c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 t="s">
        <v>280</v>
      </c>
      <c r="B880" s="1" t="s">
        <v>281</v>
      </c>
      <c r="C880" s="1" t="s">
        <v>2049</v>
      </c>
      <c r="D880" s="1">
        <v>10211</v>
      </c>
      <c r="E880" s="1">
        <v>1</v>
      </c>
      <c r="F880" s="1" t="s">
        <v>289</v>
      </c>
      <c r="G880" s="1">
        <v>1.8003499999999999</v>
      </c>
      <c r="H880" s="1" t="s">
        <v>290</v>
      </c>
      <c r="I880" s="1" t="s">
        <v>291</v>
      </c>
      <c r="J880" s="1" t="s">
        <v>2050</v>
      </c>
      <c r="K880" s="1" t="s">
        <v>290</v>
      </c>
      <c r="L880" s="1" t="s">
        <v>284</v>
      </c>
      <c r="M880" s="1" t="s">
        <v>284</v>
      </c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 t="s">
        <v>280</v>
      </c>
      <c r="B881" s="1" t="s">
        <v>281</v>
      </c>
      <c r="C881" s="1" t="s">
        <v>2051</v>
      </c>
      <c r="D881" s="1">
        <v>10212</v>
      </c>
      <c r="E881" s="1">
        <v>1</v>
      </c>
      <c r="F881" s="1" t="s">
        <v>289</v>
      </c>
      <c r="G881" s="1">
        <v>0.31574999999999998</v>
      </c>
      <c r="H881" s="1" t="s">
        <v>290</v>
      </c>
      <c r="I881" s="1" t="s">
        <v>291</v>
      </c>
      <c r="J881" s="1" t="s">
        <v>2052</v>
      </c>
      <c r="K881" s="1" t="s">
        <v>290</v>
      </c>
      <c r="L881" s="1" t="s">
        <v>284</v>
      </c>
      <c r="M881" s="1" t="s">
        <v>284</v>
      </c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 t="s">
        <v>280</v>
      </c>
      <c r="B882" s="1" t="s">
        <v>281</v>
      </c>
      <c r="C882" s="1" t="s">
        <v>2053</v>
      </c>
      <c r="D882" s="1">
        <v>10213</v>
      </c>
      <c r="E882" s="1">
        <v>1</v>
      </c>
      <c r="F882" s="1" t="s">
        <v>289</v>
      </c>
      <c r="G882" s="1">
        <v>1.1180699999999999</v>
      </c>
      <c r="H882" s="1" t="s">
        <v>290</v>
      </c>
      <c r="I882" s="1" t="s">
        <v>291</v>
      </c>
      <c r="J882" s="1" t="s">
        <v>2054</v>
      </c>
      <c r="K882" s="1" t="s">
        <v>290</v>
      </c>
      <c r="L882" s="1" t="s">
        <v>284</v>
      </c>
      <c r="M882" s="1" t="s">
        <v>284</v>
      </c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 t="s">
        <v>280</v>
      </c>
      <c r="B883" s="1" t="s">
        <v>281</v>
      </c>
      <c r="C883" s="1" t="s">
        <v>2055</v>
      </c>
      <c r="D883" s="1">
        <v>10214</v>
      </c>
      <c r="E883" s="1">
        <v>1</v>
      </c>
      <c r="F883" s="1" t="s">
        <v>289</v>
      </c>
      <c r="G883" s="1">
        <v>1.7582800000000001</v>
      </c>
      <c r="H883" s="1" t="s">
        <v>290</v>
      </c>
      <c r="I883" s="1" t="s">
        <v>291</v>
      </c>
      <c r="J883" s="1" t="s">
        <v>2056</v>
      </c>
      <c r="K883" s="1" t="s">
        <v>290</v>
      </c>
      <c r="L883" s="1" t="s">
        <v>284</v>
      </c>
      <c r="M883" s="1" t="s">
        <v>284</v>
      </c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 t="s">
        <v>280</v>
      </c>
      <c r="B884" s="1" t="s">
        <v>281</v>
      </c>
      <c r="C884" s="1" t="s">
        <v>2057</v>
      </c>
      <c r="D884" s="1">
        <v>10215</v>
      </c>
      <c r="E884" s="1">
        <v>1</v>
      </c>
      <c r="F884" s="1" t="s">
        <v>289</v>
      </c>
      <c r="G884" s="1">
        <v>0.59462999999999999</v>
      </c>
      <c r="H884" s="1" t="s">
        <v>290</v>
      </c>
      <c r="I884" s="1" t="s">
        <v>291</v>
      </c>
      <c r="J884" s="1" t="s">
        <v>2058</v>
      </c>
      <c r="K884" s="1" t="s">
        <v>290</v>
      </c>
      <c r="L884" s="1" t="s">
        <v>284</v>
      </c>
      <c r="M884" s="1" t="s">
        <v>284</v>
      </c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 t="s">
        <v>280</v>
      </c>
      <c r="B885" s="1" t="s">
        <v>281</v>
      </c>
      <c r="C885" s="1" t="s">
        <v>2059</v>
      </c>
      <c r="D885" s="1">
        <v>10216</v>
      </c>
      <c r="E885" s="1">
        <v>1</v>
      </c>
      <c r="F885" s="1" t="s">
        <v>289</v>
      </c>
      <c r="G885" s="1">
        <v>1.0449900000000001</v>
      </c>
      <c r="H885" s="1" t="s">
        <v>290</v>
      </c>
      <c r="I885" s="1" t="s">
        <v>291</v>
      </c>
      <c r="J885" s="1" t="s">
        <v>2060</v>
      </c>
      <c r="K885" s="1" t="s">
        <v>290</v>
      </c>
      <c r="L885" s="1" t="s">
        <v>284</v>
      </c>
      <c r="M885" s="1" t="s">
        <v>284</v>
      </c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 t="s">
        <v>280</v>
      </c>
      <c r="B886" s="1" t="s">
        <v>281</v>
      </c>
      <c r="C886" s="1" t="s">
        <v>2061</v>
      </c>
      <c r="D886" s="1">
        <v>10217</v>
      </c>
      <c r="E886" s="1">
        <v>1</v>
      </c>
      <c r="F886" s="1" t="s">
        <v>289</v>
      </c>
      <c r="G886" s="1">
        <v>1.50509</v>
      </c>
      <c r="H886" s="1" t="s">
        <v>290</v>
      </c>
      <c r="I886" s="1" t="s">
        <v>291</v>
      </c>
      <c r="J886" s="1" t="s">
        <v>2062</v>
      </c>
      <c r="K886" s="1" t="s">
        <v>290</v>
      </c>
      <c r="L886" s="1" t="s">
        <v>284</v>
      </c>
      <c r="M886" s="1" t="s">
        <v>284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 t="s">
        <v>280</v>
      </c>
      <c r="B887" s="1" t="s">
        <v>281</v>
      </c>
      <c r="C887" s="1" t="s">
        <v>2063</v>
      </c>
      <c r="D887" s="1">
        <v>10218</v>
      </c>
      <c r="E887" s="1">
        <v>1</v>
      </c>
      <c r="F887" s="1" t="s">
        <v>289</v>
      </c>
      <c r="G887" s="1">
        <v>0.76093</v>
      </c>
      <c r="H887" s="1" t="s">
        <v>290</v>
      </c>
      <c r="I887" s="1" t="s">
        <v>291</v>
      </c>
      <c r="J887" s="1" t="s">
        <v>2064</v>
      </c>
      <c r="K887" s="1" t="s">
        <v>290</v>
      </c>
      <c r="L887" s="1" t="s">
        <v>284</v>
      </c>
      <c r="M887" s="1" t="s">
        <v>284</v>
      </c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 t="s">
        <v>280</v>
      </c>
      <c r="B888" s="1" t="s">
        <v>281</v>
      </c>
      <c r="C888" s="1" t="s">
        <v>2065</v>
      </c>
      <c r="D888" s="1">
        <v>10219</v>
      </c>
      <c r="E888" s="1">
        <v>1</v>
      </c>
      <c r="F888" s="1" t="s">
        <v>289</v>
      </c>
      <c r="G888" s="1">
        <v>0.95038999999999996</v>
      </c>
      <c r="H888" s="1" t="s">
        <v>290</v>
      </c>
      <c r="I888" s="1" t="s">
        <v>291</v>
      </c>
      <c r="J888" s="1" t="s">
        <v>2066</v>
      </c>
      <c r="K888" s="1" t="s">
        <v>290</v>
      </c>
      <c r="L888" s="1" t="s">
        <v>284</v>
      </c>
      <c r="M888" s="1" t="s">
        <v>284</v>
      </c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 t="s">
        <v>280</v>
      </c>
      <c r="B889" s="1" t="s">
        <v>281</v>
      </c>
      <c r="C889" s="1" t="s">
        <v>2067</v>
      </c>
      <c r="D889" s="1">
        <v>10220</v>
      </c>
      <c r="E889" s="1">
        <v>1</v>
      </c>
      <c r="F889" s="1" t="s">
        <v>289</v>
      </c>
      <c r="G889" s="1">
        <v>1.21254</v>
      </c>
      <c r="H889" s="1" t="s">
        <v>290</v>
      </c>
      <c r="I889" s="1" t="s">
        <v>291</v>
      </c>
      <c r="J889" s="1" t="s">
        <v>2068</v>
      </c>
      <c r="K889" s="1" t="s">
        <v>290</v>
      </c>
      <c r="L889" s="1" t="s">
        <v>284</v>
      </c>
      <c r="M889" s="1" t="s">
        <v>284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 t="s">
        <v>280</v>
      </c>
      <c r="B890" s="1" t="s">
        <v>281</v>
      </c>
      <c r="C890" s="1" t="s">
        <v>2069</v>
      </c>
      <c r="D890" s="1">
        <v>10221</v>
      </c>
      <c r="E890" s="1">
        <v>1</v>
      </c>
      <c r="F890" s="1" t="s">
        <v>289</v>
      </c>
      <c r="G890" s="1">
        <v>1.4115</v>
      </c>
      <c r="H890" s="1" t="s">
        <v>290</v>
      </c>
      <c r="I890" s="1" t="s">
        <v>291</v>
      </c>
      <c r="J890" s="1" t="s">
        <v>2070</v>
      </c>
      <c r="K890" s="1" t="s">
        <v>290</v>
      </c>
      <c r="L890" s="1" t="s">
        <v>284</v>
      </c>
      <c r="M890" s="1" t="s">
        <v>284</v>
      </c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 t="s">
        <v>280</v>
      </c>
      <c r="B891" s="1" t="s">
        <v>281</v>
      </c>
      <c r="C891" s="1" t="s">
        <v>2071</v>
      </c>
      <c r="D891" s="1">
        <v>10222</v>
      </c>
      <c r="E891" s="1">
        <v>1</v>
      </c>
      <c r="F891" s="1" t="s">
        <v>289</v>
      </c>
      <c r="G891" s="1">
        <v>1.5966199999999999</v>
      </c>
      <c r="H891" s="1" t="s">
        <v>290</v>
      </c>
      <c r="I891" s="1" t="s">
        <v>291</v>
      </c>
      <c r="J891" s="1" t="s">
        <v>2072</v>
      </c>
      <c r="K891" s="1" t="s">
        <v>290</v>
      </c>
      <c r="L891" s="1" t="s">
        <v>284</v>
      </c>
      <c r="M891" s="1" t="s">
        <v>284</v>
      </c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 t="s">
        <v>280</v>
      </c>
      <c r="B892" s="1" t="s">
        <v>281</v>
      </c>
      <c r="C892" s="1" t="s">
        <v>2073</v>
      </c>
      <c r="D892" s="1">
        <v>10223</v>
      </c>
      <c r="E892" s="1">
        <v>1</v>
      </c>
      <c r="F892" s="1" t="s">
        <v>289</v>
      </c>
      <c r="G892" s="1">
        <v>0.82765</v>
      </c>
      <c r="H892" s="1" t="s">
        <v>290</v>
      </c>
      <c r="I892" s="1" t="s">
        <v>291</v>
      </c>
      <c r="J892" s="1" t="s">
        <v>2074</v>
      </c>
      <c r="K892" s="1" t="s">
        <v>290</v>
      </c>
      <c r="L892" s="1" t="s">
        <v>284</v>
      </c>
      <c r="M892" s="1" t="s">
        <v>284</v>
      </c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 t="s">
        <v>280</v>
      </c>
      <c r="B893" s="1" t="s">
        <v>281</v>
      </c>
      <c r="C893" s="1" t="s">
        <v>2075</v>
      </c>
      <c r="D893" s="1">
        <v>10224</v>
      </c>
      <c r="E893" s="1">
        <v>1</v>
      </c>
      <c r="F893" s="1" t="s">
        <v>289</v>
      </c>
      <c r="G893" s="1">
        <v>1.0403800000000001</v>
      </c>
      <c r="H893" s="1" t="s">
        <v>290</v>
      </c>
      <c r="I893" s="1" t="s">
        <v>291</v>
      </c>
      <c r="J893" s="1" t="s">
        <v>2076</v>
      </c>
      <c r="K893" s="1" t="s">
        <v>290</v>
      </c>
      <c r="L893" s="1" t="s">
        <v>284</v>
      </c>
      <c r="M893" s="1" t="s">
        <v>284</v>
      </c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 t="s">
        <v>280</v>
      </c>
      <c r="B894" s="1" t="s">
        <v>281</v>
      </c>
      <c r="C894" s="1" t="s">
        <v>2077</v>
      </c>
      <c r="D894" s="1">
        <v>10225</v>
      </c>
      <c r="E894" s="1">
        <v>1</v>
      </c>
      <c r="F894" s="1" t="s">
        <v>289</v>
      </c>
      <c r="G894" s="1">
        <v>1.18228</v>
      </c>
      <c r="H894" s="1" t="s">
        <v>290</v>
      </c>
      <c r="I894" s="1" t="s">
        <v>291</v>
      </c>
      <c r="J894" s="1" t="s">
        <v>2078</v>
      </c>
      <c r="K894" s="1" t="s">
        <v>290</v>
      </c>
      <c r="L894" s="1" t="s">
        <v>284</v>
      </c>
      <c r="M894" s="1" t="s">
        <v>284</v>
      </c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 t="s">
        <v>280</v>
      </c>
      <c r="B895" s="1" t="s">
        <v>281</v>
      </c>
      <c r="C895" s="1" t="s">
        <v>2079</v>
      </c>
      <c r="D895" s="1">
        <v>10226</v>
      </c>
      <c r="E895" s="1">
        <v>1</v>
      </c>
      <c r="F895" s="1" t="s">
        <v>289</v>
      </c>
      <c r="G895" s="1">
        <v>1.44506</v>
      </c>
      <c r="H895" s="1" t="s">
        <v>290</v>
      </c>
      <c r="I895" s="1" t="s">
        <v>291</v>
      </c>
      <c r="J895" s="1" t="s">
        <v>2080</v>
      </c>
      <c r="K895" s="1" t="s">
        <v>290</v>
      </c>
      <c r="L895" s="1" t="s">
        <v>284</v>
      </c>
      <c r="M895" s="1" t="s">
        <v>284</v>
      </c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 t="s">
        <v>280</v>
      </c>
      <c r="B896" s="1" t="s">
        <v>281</v>
      </c>
      <c r="C896" s="1" t="s">
        <v>2081</v>
      </c>
      <c r="D896" s="1">
        <v>10227</v>
      </c>
      <c r="E896" s="1">
        <v>1</v>
      </c>
      <c r="F896" s="1" t="s">
        <v>289</v>
      </c>
      <c r="G896" s="1">
        <v>1.6375599999999999</v>
      </c>
      <c r="H896" s="1" t="s">
        <v>290</v>
      </c>
      <c r="I896" s="1" t="s">
        <v>291</v>
      </c>
      <c r="J896" s="1" t="s">
        <v>2082</v>
      </c>
      <c r="K896" s="1" t="s">
        <v>290</v>
      </c>
      <c r="L896" s="1" t="s">
        <v>284</v>
      </c>
      <c r="M896" s="1" t="s">
        <v>284</v>
      </c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 t="s">
        <v>280</v>
      </c>
      <c r="B897" s="1" t="s">
        <v>281</v>
      </c>
      <c r="C897" s="1" t="s">
        <v>2083</v>
      </c>
      <c r="D897" s="1">
        <v>10228</v>
      </c>
      <c r="E897" s="1">
        <v>1</v>
      </c>
      <c r="F897" s="1" t="s">
        <v>289</v>
      </c>
      <c r="G897" s="1">
        <v>1.83789</v>
      </c>
      <c r="H897" s="1" t="s">
        <v>290</v>
      </c>
      <c r="I897" s="1" t="s">
        <v>291</v>
      </c>
      <c r="J897" s="1" t="s">
        <v>2084</v>
      </c>
      <c r="K897" s="1" t="s">
        <v>290</v>
      </c>
      <c r="L897" s="1" t="s">
        <v>284</v>
      </c>
      <c r="M897" s="1" t="s">
        <v>284</v>
      </c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 t="s">
        <v>280</v>
      </c>
      <c r="B898" s="1" t="s">
        <v>281</v>
      </c>
      <c r="C898" s="1" t="s">
        <v>2085</v>
      </c>
      <c r="D898" s="1">
        <v>10229</v>
      </c>
      <c r="E898" s="1">
        <v>1</v>
      </c>
      <c r="F898" s="1" t="s">
        <v>289</v>
      </c>
      <c r="G898" s="1">
        <v>1.8380000000000001</v>
      </c>
      <c r="H898" s="1" t="s">
        <v>290</v>
      </c>
      <c r="I898" s="1" t="s">
        <v>291</v>
      </c>
      <c r="J898" s="1" t="s">
        <v>2086</v>
      </c>
      <c r="K898" s="1" t="s">
        <v>290</v>
      </c>
      <c r="L898" s="1" t="s">
        <v>284</v>
      </c>
      <c r="M898" s="1" t="s">
        <v>284</v>
      </c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 t="s">
        <v>280</v>
      </c>
      <c r="B899" s="1" t="s">
        <v>281</v>
      </c>
      <c r="C899" s="1" t="s">
        <v>2087</v>
      </c>
      <c r="D899" s="1">
        <v>10230</v>
      </c>
      <c r="E899" s="1">
        <v>1</v>
      </c>
      <c r="F899" s="1" t="s">
        <v>289</v>
      </c>
      <c r="G899" s="1">
        <v>0.82757000000000003</v>
      </c>
      <c r="H899" s="1" t="s">
        <v>290</v>
      </c>
      <c r="I899" s="1" t="s">
        <v>291</v>
      </c>
      <c r="J899" s="1" t="s">
        <v>2088</v>
      </c>
      <c r="K899" s="1" t="s">
        <v>290</v>
      </c>
      <c r="L899" s="1" t="s">
        <v>284</v>
      </c>
      <c r="M899" s="1" t="s">
        <v>284</v>
      </c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 t="s">
        <v>280</v>
      </c>
      <c r="B900" s="1" t="s">
        <v>281</v>
      </c>
      <c r="C900" s="1" t="s">
        <v>2089</v>
      </c>
      <c r="D900" s="1">
        <v>10231</v>
      </c>
      <c r="E900" s="1">
        <v>1</v>
      </c>
      <c r="F900" s="1" t="s">
        <v>289</v>
      </c>
      <c r="G900" s="1">
        <v>0.98292999999999997</v>
      </c>
      <c r="H900" s="1" t="s">
        <v>290</v>
      </c>
      <c r="I900" s="1" t="s">
        <v>291</v>
      </c>
      <c r="J900" s="1" t="s">
        <v>2090</v>
      </c>
      <c r="K900" s="1" t="s">
        <v>290</v>
      </c>
      <c r="L900" s="1" t="s">
        <v>284</v>
      </c>
      <c r="M900" s="1" t="s">
        <v>284</v>
      </c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 t="s">
        <v>280</v>
      </c>
      <c r="B901" s="1" t="s">
        <v>281</v>
      </c>
      <c r="C901" s="1" t="s">
        <v>2091</v>
      </c>
      <c r="D901" s="1">
        <v>10232</v>
      </c>
      <c r="E901" s="1">
        <v>1</v>
      </c>
      <c r="F901" s="1" t="s">
        <v>289</v>
      </c>
      <c r="G901" s="1">
        <v>1.1818900000000001</v>
      </c>
      <c r="H901" s="1" t="s">
        <v>290</v>
      </c>
      <c r="I901" s="1" t="s">
        <v>291</v>
      </c>
      <c r="J901" s="1" t="s">
        <v>2092</v>
      </c>
      <c r="K901" s="1" t="s">
        <v>290</v>
      </c>
      <c r="L901" s="1" t="s">
        <v>284</v>
      </c>
      <c r="M901" s="1" t="s">
        <v>284</v>
      </c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 t="s">
        <v>280</v>
      </c>
      <c r="B902" s="1" t="s">
        <v>281</v>
      </c>
      <c r="C902" s="1" t="s">
        <v>2093</v>
      </c>
      <c r="D902" s="1">
        <v>10233</v>
      </c>
      <c r="E902" s="1">
        <v>1</v>
      </c>
      <c r="F902" s="1" t="s">
        <v>289</v>
      </c>
      <c r="G902" s="1">
        <v>1.4216200000000001</v>
      </c>
      <c r="H902" s="1" t="s">
        <v>290</v>
      </c>
      <c r="I902" s="1" t="s">
        <v>291</v>
      </c>
      <c r="J902" s="1" t="s">
        <v>2094</v>
      </c>
      <c r="K902" s="1" t="s">
        <v>290</v>
      </c>
      <c r="L902" s="1" t="s">
        <v>284</v>
      </c>
      <c r="M902" s="1" t="s">
        <v>284</v>
      </c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 t="s">
        <v>280</v>
      </c>
      <c r="B903" s="1" t="s">
        <v>281</v>
      </c>
      <c r="C903" s="1" t="s">
        <v>2095</v>
      </c>
      <c r="D903" s="1">
        <v>10234</v>
      </c>
      <c r="E903" s="1">
        <v>1</v>
      </c>
      <c r="F903" s="1" t="s">
        <v>289</v>
      </c>
      <c r="G903" s="1">
        <v>1.70112</v>
      </c>
      <c r="H903" s="1" t="s">
        <v>290</v>
      </c>
      <c r="I903" s="1" t="s">
        <v>291</v>
      </c>
      <c r="J903" s="1" t="s">
        <v>2096</v>
      </c>
      <c r="K903" s="1" t="s">
        <v>290</v>
      </c>
      <c r="L903" s="1" t="s">
        <v>284</v>
      </c>
      <c r="M903" s="1" t="s">
        <v>284</v>
      </c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 t="s">
        <v>280</v>
      </c>
      <c r="B904" s="1" t="s">
        <v>281</v>
      </c>
      <c r="C904" s="1" t="s">
        <v>2097</v>
      </c>
      <c r="D904" s="1">
        <v>10235</v>
      </c>
      <c r="E904" s="1">
        <v>1</v>
      </c>
      <c r="F904" s="1" t="s">
        <v>289</v>
      </c>
      <c r="G904" s="1">
        <v>1.8622000000000001</v>
      </c>
      <c r="H904" s="1" t="s">
        <v>290</v>
      </c>
      <c r="I904" s="1" t="s">
        <v>291</v>
      </c>
      <c r="J904" s="1" t="s">
        <v>2098</v>
      </c>
      <c r="K904" s="1" t="s">
        <v>290</v>
      </c>
      <c r="L904" s="1" t="s">
        <v>284</v>
      </c>
      <c r="M904" s="1" t="s">
        <v>284</v>
      </c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 t="s">
        <v>280</v>
      </c>
      <c r="B905" s="1" t="s">
        <v>281</v>
      </c>
      <c r="C905" s="1" t="s">
        <v>2099</v>
      </c>
      <c r="D905" s="1">
        <v>10236</v>
      </c>
      <c r="E905" s="1">
        <v>1</v>
      </c>
      <c r="F905" s="1" t="s">
        <v>289</v>
      </c>
      <c r="G905" s="1">
        <v>0.86236000000000002</v>
      </c>
      <c r="H905" s="1" t="s">
        <v>290</v>
      </c>
      <c r="I905" s="1" t="s">
        <v>291</v>
      </c>
      <c r="J905" s="1" t="s">
        <v>2100</v>
      </c>
      <c r="K905" s="1" t="s">
        <v>290</v>
      </c>
      <c r="L905" s="1" t="s">
        <v>284</v>
      </c>
      <c r="M905" s="1" t="s">
        <v>284</v>
      </c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 t="s">
        <v>280</v>
      </c>
      <c r="B906" s="1" t="s">
        <v>281</v>
      </c>
      <c r="C906" s="1" t="s">
        <v>2101</v>
      </c>
      <c r="D906" s="1">
        <v>10237</v>
      </c>
      <c r="E906" s="1">
        <v>1</v>
      </c>
      <c r="F906" s="1" t="s">
        <v>289</v>
      </c>
      <c r="G906" s="1">
        <v>1.10707</v>
      </c>
      <c r="H906" s="1" t="s">
        <v>290</v>
      </c>
      <c r="I906" s="1" t="s">
        <v>291</v>
      </c>
      <c r="J906" s="1" t="s">
        <v>2102</v>
      </c>
      <c r="K906" s="1" t="s">
        <v>290</v>
      </c>
      <c r="L906" s="1" t="s">
        <v>284</v>
      </c>
      <c r="M906" s="1" t="s">
        <v>284</v>
      </c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 t="s">
        <v>280</v>
      </c>
      <c r="B907" s="1" t="s">
        <v>281</v>
      </c>
      <c r="C907" s="1" t="s">
        <v>2103</v>
      </c>
      <c r="D907" s="1">
        <v>10238</v>
      </c>
      <c r="E907" s="1">
        <v>1</v>
      </c>
      <c r="F907" s="1" t="s">
        <v>289</v>
      </c>
      <c r="G907" s="1">
        <v>1.23813</v>
      </c>
      <c r="H907" s="1" t="s">
        <v>290</v>
      </c>
      <c r="I907" s="1" t="s">
        <v>291</v>
      </c>
      <c r="J907" s="1" t="s">
        <v>2104</v>
      </c>
      <c r="K907" s="1" t="s">
        <v>290</v>
      </c>
      <c r="L907" s="1" t="s">
        <v>284</v>
      </c>
      <c r="M907" s="1" t="s">
        <v>284</v>
      </c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 t="s">
        <v>280</v>
      </c>
      <c r="B908" s="1" t="s">
        <v>281</v>
      </c>
      <c r="C908" s="1" t="s">
        <v>2105</v>
      </c>
      <c r="D908" s="1">
        <v>10239</v>
      </c>
      <c r="E908" s="1">
        <v>1</v>
      </c>
      <c r="F908" s="1" t="s">
        <v>289</v>
      </c>
      <c r="G908" s="1">
        <v>1.74272</v>
      </c>
      <c r="H908" s="1" t="s">
        <v>290</v>
      </c>
      <c r="I908" s="1" t="s">
        <v>291</v>
      </c>
      <c r="J908" s="1" t="s">
        <v>2106</v>
      </c>
      <c r="K908" s="1" t="s">
        <v>290</v>
      </c>
      <c r="L908" s="1" t="s">
        <v>284</v>
      </c>
      <c r="M908" s="1" t="s">
        <v>284</v>
      </c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 t="s">
        <v>280</v>
      </c>
      <c r="B909" s="1" t="s">
        <v>281</v>
      </c>
      <c r="C909" s="1" t="s">
        <v>2107</v>
      </c>
      <c r="D909" s="1">
        <v>10240</v>
      </c>
      <c r="E909" s="1">
        <v>1</v>
      </c>
      <c r="F909" s="1" t="s">
        <v>289</v>
      </c>
      <c r="G909" s="1">
        <v>1.10751</v>
      </c>
      <c r="H909" s="1" t="s">
        <v>290</v>
      </c>
      <c r="I909" s="1" t="s">
        <v>291</v>
      </c>
      <c r="J909" s="1" t="s">
        <v>2108</v>
      </c>
      <c r="K909" s="1" t="s">
        <v>290</v>
      </c>
      <c r="L909" s="1" t="s">
        <v>284</v>
      </c>
      <c r="M909" s="1" t="s">
        <v>284</v>
      </c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 t="s">
        <v>280</v>
      </c>
      <c r="B910" s="1" t="s">
        <v>281</v>
      </c>
      <c r="C910" s="1" t="s">
        <v>2109</v>
      </c>
      <c r="D910" s="1">
        <v>10241</v>
      </c>
      <c r="E910" s="1">
        <v>1</v>
      </c>
      <c r="F910" s="1" t="s">
        <v>289</v>
      </c>
      <c r="G910" s="1">
        <v>1.6072599999999999</v>
      </c>
      <c r="H910" s="1" t="s">
        <v>290</v>
      </c>
      <c r="I910" s="1" t="s">
        <v>291</v>
      </c>
      <c r="J910" s="1" t="s">
        <v>2110</v>
      </c>
      <c r="K910" s="1" t="s">
        <v>290</v>
      </c>
      <c r="L910" s="1" t="s">
        <v>284</v>
      </c>
      <c r="M910" s="1" t="s">
        <v>284</v>
      </c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 t="s">
        <v>280</v>
      </c>
      <c r="B911" s="1" t="s">
        <v>281</v>
      </c>
      <c r="C911" s="1" t="s">
        <v>2111</v>
      </c>
      <c r="D911" s="1">
        <v>30001</v>
      </c>
      <c r="E911" s="1">
        <v>1</v>
      </c>
      <c r="F911" s="1" t="s">
        <v>289</v>
      </c>
      <c r="G911" s="1">
        <v>0.99609000000000003</v>
      </c>
      <c r="H911" s="1" t="s">
        <v>290</v>
      </c>
      <c r="I911" s="1" t="s">
        <v>291</v>
      </c>
      <c r="J911" s="1" t="s">
        <v>2112</v>
      </c>
      <c r="K911" s="1" t="s">
        <v>290</v>
      </c>
      <c r="L911" s="1" t="s">
        <v>284</v>
      </c>
      <c r="M911" s="1" t="s">
        <v>284</v>
      </c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 t="s">
        <v>280</v>
      </c>
      <c r="B912" s="1" t="s">
        <v>281</v>
      </c>
      <c r="C912" s="1" t="s">
        <v>2113</v>
      </c>
      <c r="D912" s="1">
        <v>30002</v>
      </c>
      <c r="E912" s="1">
        <v>1</v>
      </c>
      <c r="F912" s="1" t="s">
        <v>289</v>
      </c>
      <c r="G912" s="1">
        <v>1.5677700000000001</v>
      </c>
      <c r="H912" s="1" t="s">
        <v>290</v>
      </c>
      <c r="I912" s="1" t="s">
        <v>291</v>
      </c>
      <c r="J912" s="1" t="s">
        <v>2114</v>
      </c>
      <c r="K912" s="1" t="s">
        <v>290</v>
      </c>
      <c r="L912" s="1" t="s">
        <v>284</v>
      </c>
      <c r="M912" s="1" t="s">
        <v>284</v>
      </c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 t="s">
        <v>280</v>
      </c>
      <c r="B913" s="1" t="s">
        <v>281</v>
      </c>
      <c r="C913" s="1" t="s">
        <v>2115</v>
      </c>
      <c r="D913" s="1">
        <v>30003</v>
      </c>
      <c r="E913" s="1">
        <v>1</v>
      </c>
      <c r="F913" s="1" t="s">
        <v>289</v>
      </c>
      <c r="G913" s="1">
        <v>1.56792</v>
      </c>
      <c r="H913" s="1" t="s">
        <v>290</v>
      </c>
      <c r="I913" s="1" t="s">
        <v>291</v>
      </c>
      <c r="J913" s="1" t="s">
        <v>2116</v>
      </c>
      <c r="K913" s="1" t="s">
        <v>290</v>
      </c>
      <c r="L913" s="1" t="s">
        <v>284</v>
      </c>
      <c r="M913" s="1" t="s">
        <v>284</v>
      </c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 t="s">
        <v>280</v>
      </c>
      <c r="B914" s="1" t="s">
        <v>281</v>
      </c>
      <c r="C914" s="1" t="s">
        <v>2117</v>
      </c>
      <c r="D914" s="1">
        <v>30004</v>
      </c>
      <c r="E914" s="1">
        <v>1</v>
      </c>
      <c r="F914" s="1" t="s">
        <v>289</v>
      </c>
      <c r="G914" s="1">
        <v>0.27943000000000001</v>
      </c>
      <c r="H914" s="1" t="s">
        <v>290</v>
      </c>
      <c r="I914" s="1" t="s">
        <v>291</v>
      </c>
      <c r="J914" s="1" t="s">
        <v>2118</v>
      </c>
      <c r="K914" s="1" t="s">
        <v>290</v>
      </c>
      <c r="L914" s="1" t="s">
        <v>284</v>
      </c>
      <c r="M914" s="1" t="s">
        <v>284</v>
      </c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 t="s">
        <v>280</v>
      </c>
      <c r="B915" s="1" t="s">
        <v>281</v>
      </c>
      <c r="C915" s="1" t="s">
        <v>2119</v>
      </c>
      <c r="D915" s="1">
        <v>30005</v>
      </c>
      <c r="E915" s="1">
        <v>1</v>
      </c>
      <c r="F915" s="1" t="s">
        <v>289</v>
      </c>
      <c r="G915" s="1">
        <v>0.27956999999999999</v>
      </c>
      <c r="H915" s="1" t="s">
        <v>290</v>
      </c>
      <c r="I915" s="1" t="s">
        <v>291</v>
      </c>
      <c r="J915" s="1" t="s">
        <v>2120</v>
      </c>
      <c r="K915" s="1" t="s">
        <v>290</v>
      </c>
      <c r="L915" s="1" t="s">
        <v>284</v>
      </c>
      <c r="M915" s="1" t="s">
        <v>284</v>
      </c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 t="s">
        <v>280</v>
      </c>
      <c r="B916" s="1" t="s">
        <v>281</v>
      </c>
      <c r="C916" s="1" t="s">
        <v>2121</v>
      </c>
      <c r="D916" s="1">
        <v>30006</v>
      </c>
      <c r="E916" s="1">
        <v>1</v>
      </c>
      <c r="F916" s="1" t="s">
        <v>289</v>
      </c>
      <c r="G916" s="1">
        <v>1.85839</v>
      </c>
      <c r="H916" s="1" t="s">
        <v>290</v>
      </c>
      <c r="I916" s="1" t="s">
        <v>291</v>
      </c>
      <c r="J916" s="1" t="s">
        <v>2122</v>
      </c>
      <c r="K916" s="1" t="s">
        <v>290</v>
      </c>
      <c r="L916" s="1" t="s">
        <v>284</v>
      </c>
      <c r="M916" s="1" t="s">
        <v>284</v>
      </c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 t="s">
        <v>280</v>
      </c>
      <c r="B917" s="1" t="s">
        <v>281</v>
      </c>
      <c r="C917" s="1" t="s">
        <v>2123</v>
      </c>
      <c r="D917" s="1">
        <v>30007</v>
      </c>
      <c r="E917" s="1">
        <v>1</v>
      </c>
      <c r="F917" s="1" t="s">
        <v>289</v>
      </c>
      <c r="G917" s="1">
        <v>1.85914</v>
      </c>
      <c r="H917" s="1" t="s">
        <v>290</v>
      </c>
      <c r="I917" s="1" t="s">
        <v>291</v>
      </c>
      <c r="J917" s="1" t="s">
        <v>2124</v>
      </c>
      <c r="K917" s="1" t="s">
        <v>290</v>
      </c>
      <c r="L917" s="1" t="s">
        <v>284</v>
      </c>
      <c r="M917" s="1" t="s">
        <v>284</v>
      </c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 t="s">
        <v>280</v>
      </c>
      <c r="B918" s="1" t="s">
        <v>281</v>
      </c>
      <c r="C918" s="1" t="s">
        <v>2125</v>
      </c>
      <c r="D918" s="1">
        <v>30008</v>
      </c>
      <c r="E918" s="1">
        <v>1</v>
      </c>
      <c r="F918" s="1" t="s">
        <v>289</v>
      </c>
      <c r="G918" s="1">
        <v>0.52110999999999996</v>
      </c>
      <c r="H918" s="1" t="s">
        <v>290</v>
      </c>
      <c r="I918" s="1" t="s">
        <v>291</v>
      </c>
      <c r="J918" s="1" t="s">
        <v>2126</v>
      </c>
      <c r="K918" s="1" t="s">
        <v>290</v>
      </c>
      <c r="L918" s="1" t="s">
        <v>284</v>
      </c>
      <c r="M918" s="1" t="s">
        <v>284</v>
      </c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 t="s">
        <v>280</v>
      </c>
      <c r="B919" s="1" t="s">
        <v>281</v>
      </c>
      <c r="C919" s="1" t="s">
        <v>2127</v>
      </c>
      <c r="D919" s="1">
        <v>30009</v>
      </c>
      <c r="E919" s="1">
        <v>1</v>
      </c>
      <c r="F919" s="1" t="s">
        <v>289</v>
      </c>
      <c r="G919" s="1">
        <v>0.52188000000000001</v>
      </c>
      <c r="H919" s="1" t="s">
        <v>290</v>
      </c>
      <c r="I919" s="1" t="s">
        <v>291</v>
      </c>
      <c r="J919" s="1" t="s">
        <v>2128</v>
      </c>
      <c r="K919" s="1" t="s">
        <v>290</v>
      </c>
      <c r="L919" s="1" t="s">
        <v>284</v>
      </c>
      <c r="M919" s="1" t="s">
        <v>284</v>
      </c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 t="s">
        <v>280</v>
      </c>
      <c r="B920" s="1" t="s">
        <v>281</v>
      </c>
      <c r="C920" s="1" t="s">
        <v>2129</v>
      </c>
      <c r="D920" s="1">
        <v>30010</v>
      </c>
      <c r="E920" s="1">
        <v>1</v>
      </c>
      <c r="F920" s="1" t="s">
        <v>289</v>
      </c>
      <c r="G920" s="1">
        <v>1.84005</v>
      </c>
      <c r="H920" s="1" t="s">
        <v>290</v>
      </c>
      <c r="I920" s="1" t="s">
        <v>291</v>
      </c>
      <c r="J920" s="1" t="s">
        <v>2130</v>
      </c>
      <c r="K920" s="1" t="s">
        <v>290</v>
      </c>
      <c r="L920" s="1" t="s">
        <v>284</v>
      </c>
      <c r="M920" s="1" t="s">
        <v>284</v>
      </c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 t="s">
        <v>280</v>
      </c>
      <c r="B921" s="1" t="s">
        <v>281</v>
      </c>
      <c r="C921" s="1" t="s">
        <v>2131</v>
      </c>
      <c r="D921" s="1">
        <v>30011</v>
      </c>
      <c r="E921" s="1">
        <v>1</v>
      </c>
      <c r="F921" s="1" t="s">
        <v>289</v>
      </c>
      <c r="G921" s="1">
        <v>1.8401400000000001</v>
      </c>
      <c r="H921" s="1" t="s">
        <v>290</v>
      </c>
      <c r="I921" s="1" t="s">
        <v>291</v>
      </c>
      <c r="J921" s="1" t="s">
        <v>2132</v>
      </c>
      <c r="K921" s="1" t="s">
        <v>290</v>
      </c>
      <c r="L921" s="1" t="s">
        <v>284</v>
      </c>
      <c r="M921" s="1" t="s">
        <v>284</v>
      </c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 t="s">
        <v>280</v>
      </c>
      <c r="B922" s="1" t="s">
        <v>281</v>
      </c>
      <c r="C922" s="1" t="s">
        <v>2133</v>
      </c>
      <c r="D922" s="1">
        <v>30012</v>
      </c>
      <c r="E922" s="1">
        <v>1</v>
      </c>
      <c r="F922" s="1" t="s">
        <v>289</v>
      </c>
      <c r="G922" s="1">
        <v>0.43652999999999997</v>
      </c>
      <c r="H922" s="1" t="s">
        <v>290</v>
      </c>
      <c r="I922" s="1" t="s">
        <v>291</v>
      </c>
      <c r="J922" s="1" t="s">
        <v>2134</v>
      </c>
      <c r="K922" s="1" t="s">
        <v>290</v>
      </c>
      <c r="L922" s="1" t="s">
        <v>284</v>
      </c>
      <c r="M922" s="1" t="s">
        <v>284</v>
      </c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 t="s">
        <v>280</v>
      </c>
      <c r="B923" s="1" t="s">
        <v>281</v>
      </c>
      <c r="C923" s="1" t="s">
        <v>2135</v>
      </c>
      <c r="D923" s="1">
        <v>30013</v>
      </c>
      <c r="E923" s="1">
        <v>1</v>
      </c>
      <c r="F923" s="1" t="s">
        <v>289</v>
      </c>
      <c r="G923" s="1">
        <v>0.43663000000000002</v>
      </c>
      <c r="H923" s="1" t="s">
        <v>290</v>
      </c>
      <c r="I923" s="1" t="s">
        <v>291</v>
      </c>
      <c r="J923" s="1" t="s">
        <v>2136</v>
      </c>
      <c r="K923" s="1" t="s">
        <v>290</v>
      </c>
      <c r="L923" s="1" t="s">
        <v>284</v>
      </c>
      <c r="M923" s="1" t="s">
        <v>284</v>
      </c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 t="s">
        <v>280</v>
      </c>
      <c r="B924" s="1" t="s">
        <v>281</v>
      </c>
      <c r="C924" s="1" t="s">
        <v>2137</v>
      </c>
      <c r="D924" s="1">
        <v>30014</v>
      </c>
      <c r="E924" s="1">
        <v>1</v>
      </c>
      <c r="F924" s="1" t="s">
        <v>289</v>
      </c>
      <c r="G924" s="1">
        <v>1.87269</v>
      </c>
      <c r="H924" s="1" t="s">
        <v>290</v>
      </c>
      <c r="I924" s="1" t="s">
        <v>291</v>
      </c>
      <c r="J924" s="1" t="s">
        <v>2138</v>
      </c>
      <c r="K924" s="1" t="s">
        <v>290</v>
      </c>
      <c r="L924" s="1" t="s">
        <v>284</v>
      </c>
      <c r="M924" s="1" t="s">
        <v>284</v>
      </c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 t="s">
        <v>280</v>
      </c>
      <c r="B925" s="1" t="s">
        <v>281</v>
      </c>
      <c r="C925" s="1" t="s">
        <v>2139</v>
      </c>
      <c r="D925" s="1">
        <v>30015</v>
      </c>
      <c r="E925" s="1">
        <v>1</v>
      </c>
      <c r="F925" s="1" t="s">
        <v>289</v>
      </c>
      <c r="G925" s="1">
        <v>1.87229</v>
      </c>
      <c r="H925" s="1" t="s">
        <v>290</v>
      </c>
      <c r="I925" s="1" t="s">
        <v>291</v>
      </c>
      <c r="J925" s="1" t="s">
        <v>2140</v>
      </c>
      <c r="K925" s="1" t="s">
        <v>290</v>
      </c>
      <c r="L925" s="1" t="s">
        <v>284</v>
      </c>
      <c r="M925" s="1" t="s">
        <v>284</v>
      </c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 t="s">
        <v>280</v>
      </c>
      <c r="B926" s="1" t="s">
        <v>281</v>
      </c>
      <c r="C926" s="1" t="s">
        <v>2141</v>
      </c>
      <c r="D926" s="1">
        <v>30016</v>
      </c>
      <c r="E926" s="1">
        <v>1</v>
      </c>
      <c r="F926" s="1" t="s">
        <v>289</v>
      </c>
      <c r="G926" s="1">
        <v>1.39958</v>
      </c>
      <c r="H926" s="1" t="s">
        <v>290</v>
      </c>
      <c r="I926" s="1" t="s">
        <v>291</v>
      </c>
      <c r="J926" s="1" t="s">
        <v>2142</v>
      </c>
      <c r="K926" s="1" t="s">
        <v>290</v>
      </c>
      <c r="L926" s="1" t="s">
        <v>284</v>
      </c>
      <c r="M926" s="1" t="s">
        <v>284</v>
      </c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 t="s">
        <v>280</v>
      </c>
      <c r="B927" s="1" t="s">
        <v>281</v>
      </c>
      <c r="C927" s="1" t="s">
        <v>2143</v>
      </c>
      <c r="D927" s="1">
        <v>30017</v>
      </c>
      <c r="E927" s="1">
        <v>1</v>
      </c>
      <c r="F927" s="1" t="s">
        <v>289</v>
      </c>
      <c r="G927" s="1">
        <v>1.39967</v>
      </c>
      <c r="H927" s="1" t="s">
        <v>290</v>
      </c>
      <c r="I927" s="1" t="s">
        <v>291</v>
      </c>
      <c r="J927" s="1" t="s">
        <v>2144</v>
      </c>
      <c r="K927" s="1" t="s">
        <v>290</v>
      </c>
      <c r="L927" s="1" t="s">
        <v>284</v>
      </c>
      <c r="M927" s="1" t="s">
        <v>284</v>
      </c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 t="s">
        <v>280</v>
      </c>
      <c r="B928" s="1" t="s">
        <v>281</v>
      </c>
      <c r="C928" s="1" t="s">
        <v>2145</v>
      </c>
      <c r="D928" s="1">
        <v>30018</v>
      </c>
      <c r="E928" s="1">
        <v>1</v>
      </c>
      <c r="F928" s="1" t="s">
        <v>289</v>
      </c>
      <c r="G928" s="1">
        <v>1.60564</v>
      </c>
      <c r="H928" s="1" t="s">
        <v>290</v>
      </c>
      <c r="I928" s="1" t="s">
        <v>291</v>
      </c>
      <c r="J928" s="1" t="s">
        <v>2146</v>
      </c>
      <c r="K928" s="1" t="s">
        <v>290</v>
      </c>
      <c r="L928" s="1" t="s">
        <v>284</v>
      </c>
      <c r="M928" s="1" t="s">
        <v>284</v>
      </c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 t="s">
        <v>280</v>
      </c>
      <c r="B929" s="1" t="s">
        <v>281</v>
      </c>
      <c r="C929" s="1" t="s">
        <v>2147</v>
      </c>
      <c r="D929" s="1">
        <v>30019</v>
      </c>
      <c r="E929" s="1">
        <v>1</v>
      </c>
      <c r="F929" s="1" t="s">
        <v>289</v>
      </c>
      <c r="G929" s="1">
        <v>1.6062799999999999</v>
      </c>
      <c r="H929" s="1" t="s">
        <v>290</v>
      </c>
      <c r="I929" s="1" t="s">
        <v>291</v>
      </c>
      <c r="J929" s="1" t="s">
        <v>2148</v>
      </c>
      <c r="K929" s="1" t="s">
        <v>290</v>
      </c>
      <c r="L929" s="1" t="s">
        <v>284</v>
      </c>
      <c r="M929" s="1" t="s">
        <v>284</v>
      </c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 t="s">
        <v>280</v>
      </c>
      <c r="B930" s="1" t="s">
        <v>281</v>
      </c>
      <c r="C930" s="1" t="s">
        <v>2149</v>
      </c>
      <c r="D930" s="1">
        <v>30020</v>
      </c>
      <c r="E930" s="1">
        <v>1</v>
      </c>
      <c r="F930" s="1" t="s">
        <v>289</v>
      </c>
      <c r="G930" s="1">
        <v>1.58873</v>
      </c>
      <c r="H930" s="1" t="s">
        <v>290</v>
      </c>
      <c r="I930" s="1" t="s">
        <v>291</v>
      </c>
      <c r="J930" s="1" t="s">
        <v>2150</v>
      </c>
      <c r="K930" s="1" t="s">
        <v>290</v>
      </c>
      <c r="L930" s="1" t="s">
        <v>284</v>
      </c>
      <c r="M930" s="1" t="s">
        <v>284</v>
      </c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 t="s">
        <v>280</v>
      </c>
      <c r="B931" s="1" t="s">
        <v>281</v>
      </c>
      <c r="C931" s="1" t="s">
        <v>2151</v>
      </c>
      <c r="D931" s="1">
        <v>30021</v>
      </c>
      <c r="E931" s="1">
        <v>1</v>
      </c>
      <c r="F931" s="1" t="s">
        <v>289</v>
      </c>
      <c r="G931" s="1">
        <v>1.58928</v>
      </c>
      <c r="H931" s="1" t="s">
        <v>290</v>
      </c>
      <c r="I931" s="1" t="s">
        <v>291</v>
      </c>
      <c r="J931" s="1" t="s">
        <v>465</v>
      </c>
      <c r="K931" s="1" t="s">
        <v>290</v>
      </c>
      <c r="L931" s="1" t="s">
        <v>284</v>
      </c>
      <c r="M931" s="1" t="s">
        <v>284</v>
      </c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 t="s">
        <v>280</v>
      </c>
      <c r="B932" s="1" t="s">
        <v>281</v>
      </c>
      <c r="C932" s="1" t="s">
        <v>2152</v>
      </c>
      <c r="D932" s="1">
        <v>30022</v>
      </c>
      <c r="E932" s="1">
        <v>1</v>
      </c>
      <c r="F932" s="1" t="s">
        <v>289</v>
      </c>
      <c r="G932" s="1">
        <v>1.7020599999999999</v>
      </c>
      <c r="H932" s="1" t="s">
        <v>290</v>
      </c>
      <c r="I932" s="1" t="s">
        <v>291</v>
      </c>
      <c r="J932" s="1" t="s">
        <v>2153</v>
      </c>
      <c r="K932" s="1" t="s">
        <v>290</v>
      </c>
      <c r="L932" s="1" t="s">
        <v>284</v>
      </c>
      <c r="M932" s="1" t="s">
        <v>284</v>
      </c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 t="s">
        <v>280</v>
      </c>
      <c r="B933" s="1" t="s">
        <v>281</v>
      </c>
      <c r="C933" s="1" t="s">
        <v>2154</v>
      </c>
      <c r="D933" s="1">
        <v>30023</v>
      </c>
      <c r="E933" s="1">
        <v>1</v>
      </c>
      <c r="F933" s="1" t="s">
        <v>289</v>
      </c>
      <c r="G933" s="1">
        <v>1.70187</v>
      </c>
      <c r="H933" s="1" t="s">
        <v>290</v>
      </c>
      <c r="I933" s="1" t="s">
        <v>291</v>
      </c>
      <c r="J933" s="1" t="s">
        <v>2155</v>
      </c>
      <c r="K933" s="1" t="s">
        <v>290</v>
      </c>
      <c r="L933" s="1" t="s">
        <v>284</v>
      </c>
      <c r="M933" s="1" t="s">
        <v>284</v>
      </c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 t="s">
        <v>280</v>
      </c>
      <c r="B934" s="1" t="s">
        <v>281</v>
      </c>
      <c r="C934" s="1" t="s">
        <v>2156</v>
      </c>
      <c r="D934" s="1">
        <v>30024</v>
      </c>
      <c r="E934" s="1">
        <v>1</v>
      </c>
      <c r="F934" s="1" t="s">
        <v>289</v>
      </c>
      <c r="G934" s="1">
        <v>7.8589999999999993E-2</v>
      </c>
      <c r="H934" s="1" t="s">
        <v>290</v>
      </c>
      <c r="I934" s="1" t="s">
        <v>291</v>
      </c>
      <c r="J934" s="1" t="s">
        <v>2157</v>
      </c>
      <c r="K934" s="1" t="s">
        <v>290</v>
      </c>
      <c r="L934" s="1" t="s">
        <v>284</v>
      </c>
      <c r="M934" s="1" t="s">
        <v>284</v>
      </c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 t="s">
        <v>280</v>
      </c>
      <c r="B935" s="1" t="s">
        <v>281</v>
      </c>
      <c r="C935" s="1" t="s">
        <v>2158</v>
      </c>
      <c r="D935" s="1">
        <v>30025</v>
      </c>
      <c r="E935" s="1">
        <v>1</v>
      </c>
      <c r="F935" s="1" t="s">
        <v>289</v>
      </c>
      <c r="G935" s="1">
        <v>7.8369999999999995E-2</v>
      </c>
      <c r="H935" s="1" t="s">
        <v>290</v>
      </c>
      <c r="I935" s="1" t="s">
        <v>291</v>
      </c>
      <c r="J935" s="1" t="s">
        <v>2159</v>
      </c>
      <c r="K935" s="1" t="s">
        <v>290</v>
      </c>
      <c r="L935" s="1" t="s">
        <v>284</v>
      </c>
      <c r="M935" s="1" t="s">
        <v>284</v>
      </c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 t="s">
        <v>280</v>
      </c>
      <c r="B936" s="1" t="s">
        <v>281</v>
      </c>
      <c r="C936" s="1" t="s">
        <v>2160</v>
      </c>
      <c r="D936" s="1">
        <v>30026</v>
      </c>
      <c r="E936" s="1">
        <v>1</v>
      </c>
      <c r="F936" s="1" t="s">
        <v>289</v>
      </c>
      <c r="G936" s="1">
        <v>1.90069</v>
      </c>
      <c r="H936" s="1" t="s">
        <v>290</v>
      </c>
      <c r="I936" s="1" t="s">
        <v>291</v>
      </c>
      <c r="J936" s="1" t="s">
        <v>2161</v>
      </c>
      <c r="K936" s="1" t="s">
        <v>290</v>
      </c>
      <c r="L936" s="1" t="s">
        <v>284</v>
      </c>
      <c r="M936" s="1" t="s">
        <v>284</v>
      </c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 t="s">
        <v>280</v>
      </c>
      <c r="B937" s="1" t="s">
        <v>281</v>
      </c>
      <c r="C937" s="1" t="s">
        <v>2162</v>
      </c>
      <c r="D937" s="1">
        <v>30027</v>
      </c>
      <c r="E937" s="1">
        <v>1</v>
      </c>
      <c r="F937" s="1" t="s">
        <v>289</v>
      </c>
      <c r="G937" s="1">
        <v>1.90076</v>
      </c>
      <c r="H937" s="1" t="s">
        <v>290</v>
      </c>
      <c r="I937" s="1" t="s">
        <v>291</v>
      </c>
      <c r="J937" s="1" t="s">
        <v>2163</v>
      </c>
      <c r="K937" s="1" t="s">
        <v>290</v>
      </c>
      <c r="L937" s="1" t="s">
        <v>284</v>
      </c>
      <c r="M937" s="1" t="s">
        <v>284</v>
      </c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 t="s">
        <v>280</v>
      </c>
      <c r="B938" s="1" t="s">
        <v>281</v>
      </c>
      <c r="C938" s="1" t="s">
        <v>2164</v>
      </c>
      <c r="D938" s="1">
        <v>30028</v>
      </c>
      <c r="E938" s="1">
        <v>1</v>
      </c>
      <c r="F938" s="1" t="s">
        <v>289</v>
      </c>
      <c r="G938" s="1">
        <v>9.5759999999999998E-2</v>
      </c>
      <c r="H938" s="1" t="s">
        <v>290</v>
      </c>
      <c r="I938" s="1" t="s">
        <v>291</v>
      </c>
      <c r="J938" s="1" t="s">
        <v>2165</v>
      </c>
      <c r="K938" s="1" t="s">
        <v>290</v>
      </c>
      <c r="L938" s="1" t="s">
        <v>284</v>
      </c>
      <c r="M938" s="1" t="s">
        <v>284</v>
      </c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 t="s">
        <v>280</v>
      </c>
      <c r="B939" s="1" t="s">
        <v>281</v>
      </c>
      <c r="C939" s="1" t="s">
        <v>2166</v>
      </c>
      <c r="D939" s="1">
        <v>30029</v>
      </c>
      <c r="E939" s="1">
        <v>1</v>
      </c>
      <c r="F939" s="1" t="s">
        <v>289</v>
      </c>
      <c r="G939" s="1">
        <v>9.5399999999999999E-2</v>
      </c>
      <c r="H939" s="1" t="s">
        <v>290</v>
      </c>
      <c r="I939" s="1" t="s">
        <v>291</v>
      </c>
      <c r="J939" s="1" t="s">
        <v>902</v>
      </c>
      <c r="K939" s="1" t="s">
        <v>290</v>
      </c>
      <c r="L939" s="1" t="s">
        <v>284</v>
      </c>
      <c r="M939" s="1" t="s">
        <v>284</v>
      </c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 t="s">
        <v>280</v>
      </c>
      <c r="B940" s="1" t="s">
        <v>281</v>
      </c>
      <c r="C940" s="1" t="s">
        <v>2167</v>
      </c>
      <c r="D940" s="1">
        <v>30030</v>
      </c>
      <c r="E940" s="1">
        <v>1</v>
      </c>
      <c r="F940" s="1" t="s">
        <v>289</v>
      </c>
      <c r="G940" s="1">
        <v>1.9110499999999999</v>
      </c>
      <c r="H940" s="1" t="s">
        <v>290</v>
      </c>
      <c r="I940" s="1" t="s">
        <v>291</v>
      </c>
      <c r="J940" s="1" t="s">
        <v>2168</v>
      </c>
      <c r="K940" s="1" t="s">
        <v>290</v>
      </c>
      <c r="L940" s="1" t="s">
        <v>284</v>
      </c>
      <c r="M940" s="1" t="s">
        <v>284</v>
      </c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 t="s">
        <v>280</v>
      </c>
      <c r="B941" s="1" t="s">
        <v>281</v>
      </c>
      <c r="C941" s="1" t="s">
        <v>2169</v>
      </c>
      <c r="D941" s="1">
        <v>30031</v>
      </c>
      <c r="E941" s="1">
        <v>1</v>
      </c>
      <c r="F941" s="1" t="s">
        <v>289</v>
      </c>
      <c r="G941" s="1">
        <v>1.90876</v>
      </c>
      <c r="H941" s="1" t="s">
        <v>290</v>
      </c>
      <c r="I941" s="1" t="s">
        <v>291</v>
      </c>
      <c r="J941" s="1" t="s">
        <v>2170</v>
      </c>
      <c r="K941" s="1" t="s">
        <v>290</v>
      </c>
      <c r="L941" s="1" t="s">
        <v>284</v>
      </c>
      <c r="M941" s="1" t="s">
        <v>284</v>
      </c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 t="s">
        <v>280</v>
      </c>
      <c r="B942" s="1" t="s">
        <v>281</v>
      </c>
      <c r="C942" s="1" t="s">
        <v>2171</v>
      </c>
      <c r="D942" s="1">
        <v>40001</v>
      </c>
      <c r="E942" s="1">
        <v>1</v>
      </c>
      <c r="F942" s="1" t="s">
        <v>289</v>
      </c>
      <c r="G942" s="1">
        <v>0.89349999999999996</v>
      </c>
      <c r="H942" s="1" t="s">
        <v>290</v>
      </c>
      <c r="I942" s="1" t="s">
        <v>291</v>
      </c>
      <c r="J942" s="1" t="s">
        <v>2172</v>
      </c>
      <c r="K942" s="1" t="s">
        <v>290</v>
      </c>
      <c r="L942" s="1" t="s">
        <v>284</v>
      </c>
      <c r="M942" s="1" t="s">
        <v>284</v>
      </c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 t="s">
        <v>280</v>
      </c>
      <c r="B943" s="1" t="s">
        <v>281</v>
      </c>
      <c r="C943" s="1" t="s">
        <v>2173</v>
      </c>
      <c r="D943" s="1">
        <v>40002</v>
      </c>
      <c r="E943" s="1">
        <v>1</v>
      </c>
      <c r="F943" s="1" t="s">
        <v>289</v>
      </c>
      <c r="G943" s="1">
        <v>1.7213799999999999</v>
      </c>
      <c r="H943" s="1" t="s">
        <v>290</v>
      </c>
      <c r="I943" s="1" t="s">
        <v>291</v>
      </c>
      <c r="J943" s="1" t="s">
        <v>2174</v>
      </c>
      <c r="K943" s="1" t="s">
        <v>290</v>
      </c>
      <c r="L943" s="1" t="s">
        <v>284</v>
      </c>
      <c r="M943" s="1" t="s">
        <v>284</v>
      </c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 t="s">
        <v>280</v>
      </c>
      <c r="B944" s="1" t="s">
        <v>281</v>
      </c>
      <c r="C944" s="1" t="s">
        <v>2175</v>
      </c>
      <c r="D944" s="1">
        <v>40003</v>
      </c>
      <c r="E944" s="1">
        <v>1</v>
      </c>
      <c r="F944" s="1" t="s">
        <v>289</v>
      </c>
      <c r="G944" s="1">
        <v>1.7201500000000001</v>
      </c>
      <c r="H944" s="1" t="s">
        <v>290</v>
      </c>
      <c r="I944" s="1" t="s">
        <v>291</v>
      </c>
      <c r="J944" s="1" t="s">
        <v>2176</v>
      </c>
      <c r="K944" s="1" t="s">
        <v>290</v>
      </c>
      <c r="L944" s="1" t="s">
        <v>284</v>
      </c>
      <c r="M944" s="1" t="s">
        <v>284</v>
      </c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 t="s">
        <v>280</v>
      </c>
      <c r="B945" s="1" t="s">
        <v>281</v>
      </c>
      <c r="C945" s="1" t="s">
        <v>2177</v>
      </c>
      <c r="D945" s="1">
        <v>40004</v>
      </c>
      <c r="E945" s="1">
        <v>1</v>
      </c>
      <c r="F945" s="1" t="s">
        <v>289</v>
      </c>
      <c r="G945" s="1">
        <v>1.70079</v>
      </c>
      <c r="H945" s="1" t="s">
        <v>290</v>
      </c>
      <c r="I945" s="1" t="s">
        <v>291</v>
      </c>
      <c r="J945" s="1" t="s">
        <v>2178</v>
      </c>
      <c r="K945" s="1" t="s">
        <v>290</v>
      </c>
      <c r="L945" s="1" t="s">
        <v>284</v>
      </c>
      <c r="M945" s="1" t="s">
        <v>284</v>
      </c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 t="s">
        <v>280</v>
      </c>
      <c r="B946" s="1" t="s">
        <v>281</v>
      </c>
      <c r="C946" s="1" t="s">
        <v>2179</v>
      </c>
      <c r="D946" s="1">
        <v>40005</v>
      </c>
      <c r="E946" s="1">
        <v>1</v>
      </c>
      <c r="F946" s="1" t="s">
        <v>289</v>
      </c>
      <c r="G946" s="1">
        <v>1.69947</v>
      </c>
      <c r="H946" s="1" t="s">
        <v>290</v>
      </c>
      <c r="I946" s="1" t="s">
        <v>291</v>
      </c>
      <c r="J946" s="1" t="s">
        <v>2180</v>
      </c>
      <c r="K946" s="1" t="s">
        <v>290</v>
      </c>
      <c r="L946" s="1" t="s">
        <v>284</v>
      </c>
      <c r="M946" s="1" t="s">
        <v>284</v>
      </c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 t="s">
        <v>280</v>
      </c>
      <c r="B947" s="1" t="s">
        <v>281</v>
      </c>
      <c r="C947" s="1" t="s">
        <v>2181</v>
      </c>
      <c r="D947" s="1">
        <v>40006</v>
      </c>
      <c r="E947" s="1">
        <v>1</v>
      </c>
      <c r="F947" s="1" t="s">
        <v>289</v>
      </c>
      <c r="G947" s="1">
        <v>1.3813500000000001</v>
      </c>
      <c r="H947" s="1" t="s">
        <v>290</v>
      </c>
      <c r="I947" s="1" t="s">
        <v>291</v>
      </c>
      <c r="J947" s="1" t="s">
        <v>2182</v>
      </c>
      <c r="K947" s="1" t="s">
        <v>290</v>
      </c>
      <c r="L947" s="1" t="s">
        <v>284</v>
      </c>
      <c r="M947" s="1">
        <v>0</v>
      </c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 t="s">
        <v>280</v>
      </c>
      <c r="B948" s="1" t="s">
        <v>281</v>
      </c>
      <c r="C948" s="1" t="s">
        <v>2183</v>
      </c>
      <c r="D948" s="1">
        <v>40007</v>
      </c>
      <c r="E948" s="1">
        <v>1</v>
      </c>
      <c r="F948" s="1" t="s">
        <v>289</v>
      </c>
      <c r="G948" s="1">
        <v>1.38107</v>
      </c>
      <c r="H948" s="1" t="s">
        <v>290</v>
      </c>
      <c r="I948" s="1" t="s">
        <v>291</v>
      </c>
      <c r="J948" s="1" t="s">
        <v>2184</v>
      </c>
      <c r="K948" s="1" t="s">
        <v>290</v>
      </c>
      <c r="L948" s="1" t="s">
        <v>284</v>
      </c>
      <c r="M948" s="1" t="s">
        <v>284</v>
      </c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 t="s">
        <v>280</v>
      </c>
      <c r="B949" s="1" t="s">
        <v>281</v>
      </c>
      <c r="C949" s="1" t="s">
        <v>2185</v>
      </c>
      <c r="D949" s="1">
        <v>40008</v>
      </c>
      <c r="E949" s="1">
        <v>1</v>
      </c>
      <c r="F949" s="1" t="s">
        <v>289</v>
      </c>
      <c r="G949" s="1">
        <v>1.70787</v>
      </c>
      <c r="H949" s="1" t="s">
        <v>290</v>
      </c>
      <c r="I949" s="1" t="s">
        <v>291</v>
      </c>
      <c r="J949" s="1" t="s">
        <v>2186</v>
      </c>
      <c r="K949" s="1" t="s">
        <v>290</v>
      </c>
      <c r="L949" s="1" t="s">
        <v>284</v>
      </c>
      <c r="M949" s="1" t="s">
        <v>284</v>
      </c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 t="s">
        <v>280</v>
      </c>
      <c r="B950" s="1" t="s">
        <v>281</v>
      </c>
      <c r="C950" s="1" t="s">
        <v>2187</v>
      </c>
      <c r="D950" s="1">
        <v>40009</v>
      </c>
      <c r="E950" s="1">
        <v>1</v>
      </c>
      <c r="F950" s="1" t="s">
        <v>289</v>
      </c>
      <c r="G950" s="1">
        <v>1.7074800000000001</v>
      </c>
      <c r="H950" s="1" t="s">
        <v>290</v>
      </c>
      <c r="I950" s="1" t="s">
        <v>291</v>
      </c>
      <c r="J950" s="1" t="s">
        <v>2188</v>
      </c>
      <c r="K950" s="1" t="s">
        <v>290</v>
      </c>
      <c r="L950" s="1" t="s">
        <v>284</v>
      </c>
      <c r="M950" s="1" t="s">
        <v>284</v>
      </c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 t="s">
        <v>280</v>
      </c>
      <c r="B951" s="1" t="s">
        <v>281</v>
      </c>
      <c r="C951" s="1" t="s">
        <v>2189</v>
      </c>
      <c r="D951" s="1">
        <v>40010</v>
      </c>
      <c r="E951" s="1">
        <v>1</v>
      </c>
      <c r="F951" s="1" t="s">
        <v>289</v>
      </c>
      <c r="G951" s="1">
        <v>1.3644700000000001</v>
      </c>
      <c r="H951" s="1" t="s">
        <v>290</v>
      </c>
      <c r="I951" s="1" t="s">
        <v>291</v>
      </c>
      <c r="J951" s="1" t="s">
        <v>2190</v>
      </c>
      <c r="K951" s="1" t="s">
        <v>290</v>
      </c>
      <c r="L951" s="1" t="s">
        <v>284</v>
      </c>
      <c r="M951" s="1" t="s">
        <v>284</v>
      </c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 t="s">
        <v>280</v>
      </c>
      <c r="B952" s="1" t="s">
        <v>281</v>
      </c>
      <c r="C952" s="1" t="s">
        <v>2191</v>
      </c>
      <c r="D952" s="1">
        <v>40011</v>
      </c>
      <c r="E952" s="1">
        <v>1</v>
      </c>
      <c r="F952" s="1" t="s">
        <v>289</v>
      </c>
      <c r="G952" s="1">
        <v>1.36422</v>
      </c>
      <c r="H952" s="1" t="s">
        <v>290</v>
      </c>
      <c r="I952" s="1" t="s">
        <v>291</v>
      </c>
      <c r="J952" s="1" t="s">
        <v>2192</v>
      </c>
      <c r="K952" s="1" t="s">
        <v>290</v>
      </c>
      <c r="L952" s="1" t="s">
        <v>284</v>
      </c>
      <c r="M952" s="1" t="s">
        <v>284</v>
      </c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 t="s">
        <v>280</v>
      </c>
      <c r="B953" s="1" t="s">
        <v>281</v>
      </c>
      <c r="C953" s="1" t="s">
        <v>2193</v>
      </c>
      <c r="D953" s="1">
        <v>40012</v>
      </c>
      <c r="E953" s="1">
        <v>1</v>
      </c>
      <c r="F953" s="1" t="s">
        <v>289</v>
      </c>
      <c r="G953" s="1">
        <v>1.8902300000000001</v>
      </c>
      <c r="H953" s="1" t="s">
        <v>290</v>
      </c>
      <c r="I953" s="1" t="s">
        <v>291</v>
      </c>
      <c r="J953" s="1" t="s">
        <v>2194</v>
      </c>
      <c r="K953" s="1" t="s">
        <v>290</v>
      </c>
      <c r="L953" s="1" t="s">
        <v>284</v>
      </c>
      <c r="M953" s="1" t="s">
        <v>284</v>
      </c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 t="s">
        <v>280</v>
      </c>
      <c r="B954" s="1" t="s">
        <v>281</v>
      </c>
      <c r="C954" s="1" t="s">
        <v>2195</v>
      </c>
      <c r="D954" s="1">
        <v>40013</v>
      </c>
      <c r="E954" s="1">
        <v>1</v>
      </c>
      <c r="F954" s="1" t="s">
        <v>289</v>
      </c>
      <c r="G954" s="1">
        <v>1.8910800000000001</v>
      </c>
      <c r="H954" s="1" t="s">
        <v>290</v>
      </c>
      <c r="I954" s="1" t="s">
        <v>291</v>
      </c>
      <c r="J954" s="1" t="s">
        <v>2194</v>
      </c>
      <c r="K954" s="1" t="s">
        <v>290</v>
      </c>
      <c r="L954" s="1" t="s">
        <v>284</v>
      </c>
      <c r="M954" s="1" t="s">
        <v>284</v>
      </c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 t="s">
        <v>280</v>
      </c>
      <c r="B955" s="1" t="s">
        <v>281</v>
      </c>
      <c r="C955" s="1" t="s">
        <v>2196</v>
      </c>
      <c r="D955" s="1">
        <v>40014</v>
      </c>
      <c r="E955" s="1">
        <v>1</v>
      </c>
      <c r="F955" s="1" t="s">
        <v>289</v>
      </c>
      <c r="G955" s="1">
        <v>1.82565</v>
      </c>
      <c r="H955" s="1" t="s">
        <v>290</v>
      </c>
      <c r="I955" s="1" t="s">
        <v>291</v>
      </c>
      <c r="J955" s="1" t="s">
        <v>2197</v>
      </c>
      <c r="K955" s="1" t="s">
        <v>290</v>
      </c>
      <c r="L955" s="1" t="s">
        <v>284</v>
      </c>
      <c r="M955" s="1" t="s">
        <v>284</v>
      </c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 t="s">
        <v>280</v>
      </c>
      <c r="B956" s="1" t="s">
        <v>281</v>
      </c>
      <c r="C956" s="1" t="s">
        <v>2198</v>
      </c>
      <c r="D956" s="1">
        <v>40015</v>
      </c>
      <c r="E956" s="1">
        <v>1</v>
      </c>
      <c r="F956" s="1" t="s">
        <v>289</v>
      </c>
      <c r="G956" s="1">
        <v>0.32695000000000002</v>
      </c>
      <c r="H956" s="1" t="s">
        <v>290</v>
      </c>
      <c r="I956" s="1" t="s">
        <v>291</v>
      </c>
      <c r="J956" s="1" t="s">
        <v>2199</v>
      </c>
      <c r="K956" s="1" t="s">
        <v>290</v>
      </c>
      <c r="L956" s="1" t="s">
        <v>284</v>
      </c>
      <c r="M956" s="1" t="s">
        <v>284</v>
      </c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 t="s">
        <v>280</v>
      </c>
      <c r="B957" s="1" t="s">
        <v>281</v>
      </c>
      <c r="C957" s="1" t="s">
        <v>2200</v>
      </c>
      <c r="D957" s="1">
        <v>40016</v>
      </c>
      <c r="E957" s="1">
        <v>1</v>
      </c>
      <c r="F957" s="1" t="s">
        <v>289</v>
      </c>
      <c r="G957" s="1">
        <v>0.32686999999999999</v>
      </c>
      <c r="H957" s="1" t="s">
        <v>290</v>
      </c>
      <c r="I957" s="1" t="s">
        <v>291</v>
      </c>
      <c r="J957" s="1" t="s">
        <v>2201</v>
      </c>
      <c r="K957" s="1" t="s">
        <v>290</v>
      </c>
      <c r="L957" s="1" t="s">
        <v>284</v>
      </c>
      <c r="M957" s="1" t="s">
        <v>284</v>
      </c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 t="s">
        <v>280</v>
      </c>
      <c r="B958" s="1" t="s">
        <v>281</v>
      </c>
      <c r="C958" s="1" t="s">
        <v>2202</v>
      </c>
      <c r="D958" s="1">
        <v>40017</v>
      </c>
      <c r="E958" s="1">
        <v>1</v>
      </c>
      <c r="F958" s="1" t="s">
        <v>289</v>
      </c>
      <c r="G958" s="1">
        <v>1.73994</v>
      </c>
      <c r="H958" s="1" t="s">
        <v>290</v>
      </c>
      <c r="I958" s="1" t="s">
        <v>291</v>
      </c>
      <c r="J958" s="1" t="s">
        <v>2203</v>
      </c>
      <c r="K958" s="1" t="s">
        <v>290</v>
      </c>
      <c r="L958" s="1" t="s">
        <v>284</v>
      </c>
      <c r="M958" s="1" t="s">
        <v>284</v>
      </c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 t="s">
        <v>280</v>
      </c>
      <c r="B959" s="1" t="s">
        <v>281</v>
      </c>
      <c r="C959" s="1" t="s">
        <v>2204</v>
      </c>
      <c r="D959" s="1">
        <v>40018</v>
      </c>
      <c r="E959" s="1">
        <v>1</v>
      </c>
      <c r="F959" s="1" t="s">
        <v>289</v>
      </c>
      <c r="G959" s="1">
        <v>1.73977</v>
      </c>
      <c r="H959" s="1" t="s">
        <v>290</v>
      </c>
      <c r="I959" s="1" t="s">
        <v>291</v>
      </c>
      <c r="J959" s="1" t="s">
        <v>2205</v>
      </c>
      <c r="K959" s="1" t="s">
        <v>290</v>
      </c>
      <c r="L959" s="1" t="s">
        <v>284</v>
      </c>
      <c r="M959" s="1" t="s">
        <v>284</v>
      </c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 t="s">
        <v>280</v>
      </c>
      <c r="B960" s="1" t="s">
        <v>281</v>
      </c>
      <c r="C960" s="1" t="s">
        <v>2206</v>
      </c>
      <c r="D960" s="1">
        <v>40019</v>
      </c>
      <c r="E960" s="1">
        <v>1</v>
      </c>
      <c r="F960" s="1" t="s">
        <v>289</v>
      </c>
      <c r="G960" s="1">
        <v>0.34556999999999999</v>
      </c>
      <c r="H960" s="1" t="s">
        <v>290</v>
      </c>
      <c r="I960" s="1" t="s">
        <v>291</v>
      </c>
      <c r="J960" s="1" t="s">
        <v>2207</v>
      </c>
      <c r="K960" s="1" t="s">
        <v>290</v>
      </c>
      <c r="L960" s="1" t="s">
        <v>284</v>
      </c>
      <c r="M960" s="1" t="s">
        <v>284</v>
      </c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 t="s">
        <v>280</v>
      </c>
      <c r="B961" s="1" t="s">
        <v>281</v>
      </c>
      <c r="C961" s="1" t="s">
        <v>2208</v>
      </c>
      <c r="D961" s="1">
        <v>40020</v>
      </c>
      <c r="E961" s="1">
        <v>1</v>
      </c>
      <c r="F961" s="1" t="s">
        <v>289</v>
      </c>
      <c r="G961" s="1">
        <v>0.34599000000000002</v>
      </c>
      <c r="H961" s="1" t="s">
        <v>290</v>
      </c>
      <c r="I961" s="1" t="s">
        <v>291</v>
      </c>
      <c r="J961" s="1" t="s">
        <v>2209</v>
      </c>
      <c r="K961" s="1" t="s">
        <v>290</v>
      </c>
      <c r="L961" s="1" t="s">
        <v>284</v>
      </c>
      <c r="M961" s="1" t="s">
        <v>284</v>
      </c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 t="s">
        <v>280</v>
      </c>
      <c r="B962" s="1" t="s">
        <v>281</v>
      </c>
      <c r="C962" s="1" t="s">
        <v>2210</v>
      </c>
      <c r="D962" s="1">
        <v>40021</v>
      </c>
      <c r="E962" s="1">
        <v>1</v>
      </c>
      <c r="F962" s="1" t="s">
        <v>289</v>
      </c>
      <c r="G962" s="1">
        <v>1.6107199999999999</v>
      </c>
      <c r="H962" s="1" t="s">
        <v>290</v>
      </c>
      <c r="I962" s="1" t="s">
        <v>291</v>
      </c>
      <c r="J962" s="1" t="s">
        <v>2211</v>
      </c>
      <c r="K962" s="1" t="s">
        <v>290</v>
      </c>
      <c r="L962" s="1" t="s">
        <v>284</v>
      </c>
      <c r="M962" s="1" t="s">
        <v>284</v>
      </c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 t="s">
        <v>280</v>
      </c>
      <c r="B963" s="1" t="s">
        <v>281</v>
      </c>
      <c r="C963" s="1" t="s">
        <v>2212</v>
      </c>
      <c r="D963" s="1">
        <v>40022</v>
      </c>
      <c r="E963" s="1">
        <v>1</v>
      </c>
      <c r="F963" s="1" t="s">
        <v>289</v>
      </c>
      <c r="G963" s="1">
        <v>1.61113</v>
      </c>
      <c r="H963" s="1" t="s">
        <v>290</v>
      </c>
      <c r="I963" s="1" t="s">
        <v>291</v>
      </c>
      <c r="J963" s="1" t="s">
        <v>2213</v>
      </c>
      <c r="K963" s="1" t="s">
        <v>290</v>
      </c>
      <c r="L963" s="1" t="s">
        <v>284</v>
      </c>
      <c r="M963" s="1" t="s">
        <v>284</v>
      </c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 t="s">
        <v>280</v>
      </c>
      <c r="B964" s="1" t="s">
        <v>281</v>
      </c>
      <c r="C964" s="1" t="s">
        <v>2214</v>
      </c>
      <c r="D964" s="1">
        <v>40023</v>
      </c>
      <c r="E964" s="1">
        <v>1</v>
      </c>
      <c r="F964" s="1" t="s">
        <v>289</v>
      </c>
      <c r="G964" s="1">
        <v>0.34645999999999999</v>
      </c>
      <c r="H964" s="1" t="s">
        <v>290</v>
      </c>
      <c r="I964" s="1" t="s">
        <v>291</v>
      </c>
      <c r="J964" s="1" t="s">
        <v>2215</v>
      </c>
      <c r="K964" s="1" t="s">
        <v>290</v>
      </c>
      <c r="L964" s="1" t="s">
        <v>284</v>
      </c>
      <c r="M964" s="1" t="s">
        <v>284</v>
      </c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 t="s">
        <v>280</v>
      </c>
      <c r="B965" s="1" t="s">
        <v>281</v>
      </c>
      <c r="C965" s="1" t="s">
        <v>2216</v>
      </c>
      <c r="D965" s="1">
        <v>40024</v>
      </c>
      <c r="E965" s="1">
        <v>1</v>
      </c>
      <c r="F965" s="1" t="s">
        <v>289</v>
      </c>
      <c r="G965" s="1">
        <v>0.34627000000000002</v>
      </c>
      <c r="H965" s="1" t="s">
        <v>290</v>
      </c>
      <c r="I965" s="1" t="s">
        <v>291</v>
      </c>
      <c r="J965" s="1" t="s">
        <v>2217</v>
      </c>
      <c r="K965" s="1" t="s">
        <v>290</v>
      </c>
      <c r="L965" s="1" t="s">
        <v>284</v>
      </c>
      <c r="M965" s="1" t="s">
        <v>284</v>
      </c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 t="s">
        <v>280</v>
      </c>
      <c r="B966" s="1" t="s">
        <v>281</v>
      </c>
      <c r="C966" s="1" t="s">
        <v>2218</v>
      </c>
      <c r="D966" s="1">
        <v>40025</v>
      </c>
      <c r="E966" s="1">
        <v>1</v>
      </c>
      <c r="F966" s="1" t="s">
        <v>289</v>
      </c>
      <c r="G966" s="1">
        <v>1.6235200000000001</v>
      </c>
      <c r="H966" s="1" t="s">
        <v>290</v>
      </c>
      <c r="I966" s="1" t="s">
        <v>291</v>
      </c>
      <c r="J966" s="1" t="s">
        <v>2219</v>
      </c>
      <c r="K966" s="1" t="s">
        <v>290</v>
      </c>
      <c r="L966" s="1" t="s">
        <v>284</v>
      </c>
      <c r="M966" s="1" t="s">
        <v>284</v>
      </c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 t="s">
        <v>280</v>
      </c>
      <c r="B967" s="1" t="s">
        <v>281</v>
      </c>
      <c r="C967" s="1" t="s">
        <v>2220</v>
      </c>
      <c r="D967" s="1">
        <v>40026</v>
      </c>
      <c r="E967" s="1">
        <v>1</v>
      </c>
      <c r="F967" s="1" t="s">
        <v>289</v>
      </c>
      <c r="G967" s="1">
        <v>1.6232599999999999</v>
      </c>
      <c r="H967" s="1" t="s">
        <v>290</v>
      </c>
      <c r="I967" s="1" t="s">
        <v>291</v>
      </c>
      <c r="J967" s="1" t="s">
        <v>2221</v>
      </c>
      <c r="K967" s="1" t="s">
        <v>290</v>
      </c>
      <c r="L967" s="1" t="s">
        <v>284</v>
      </c>
      <c r="M967" s="1" t="s">
        <v>284</v>
      </c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 t="s">
        <v>280</v>
      </c>
      <c r="B968" s="1" t="s">
        <v>281</v>
      </c>
      <c r="C968" s="1" t="s">
        <v>2222</v>
      </c>
      <c r="D968" s="1">
        <v>40027</v>
      </c>
      <c r="E968" s="1">
        <v>1</v>
      </c>
      <c r="F968" s="1" t="s">
        <v>289</v>
      </c>
      <c r="G968" s="1">
        <v>0.34625</v>
      </c>
      <c r="H968" s="1" t="s">
        <v>290</v>
      </c>
      <c r="I968" s="1" t="s">
        <v>291</v>
      </c>
      <c r="J968" s="1" t="s">
        <v>2223</v>
      </c>
      <c r="K968" s="1" t="s">
        <v>290</v>
      </c>
      <c r="L968" s="1" t="s">
        <v>284</v>
      </c>
      <c r="M968" s="1" t="s">
        <v>284</v>
      </c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 t="s">
        <v>280</v>
      </c>
      <c r="B969" s="1" t="s">
        <v>281</v>
      </c>
      <c r="C969" s="1" t="s">
        <v>2224</v>
      </c>
      <c r="D969" s="1">
        <v>40028</v>
      </c>
      <c r="E969" s="1">
        <v>1</v>
      </c>
      <c r="F969" s="1" t="s">
        <v>289</v>
      </c>
      <c r="G969" s="1">
        <v>0.34582000000000002</v>
      </c>
      <c r="H969" s="1" t="s">
        <v>290</v>
      </c>
      <c r="I969" s="1" t="s">
        <v>291</v>
      </c>
      <c r="J969" s="1" t="s">
        <v>2225</v>
      </c>
      <c r="K969" s="1" t="s">
        <v>290</v>
      </c>
      <c r="L969" s="1" t="s">
        <v>284</v>
      </c>
      <c r="M969" s="1" t="s">
        <v>284</v>
      </c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 t="s">
        <v>280</v>
      </c>
      <c r="B970" s="1" t="s">
        <v>281</v>
      </c>
      <c r="C970" s="1" t="s">
        <v>2226</v>
      </c>
      <c r="D970" s="1">
        <v>40029</v>
      </c>
      <c r="E970" s="1">
        <v>3</v>
      </c>
      <c r="F970" s="1" t="s">
        <v>289</v>
      </c>
      <c r="G970" s="1">
        <v>1.7421199999999999</v>
      </c>
      <c r="H970" s="1" t="s">
        <v>290</v>
      </c>
      <c r="I970" s="1" t="s">
        <v>291</v>
      </c>
      <c r="J970" s="1" t="s">
        <v>2227</v>
      </c>
      <c r="K970" s="1" t="s">
        <v>290</v>
      </c>
      <c r="L970" s="1" t="s">
        <v>284</v>
      </c>
      <c r="M970" s="1" t="s">
        <v>284</v>
      </c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 t="s">
        <v>280</v>
      </c>
      <c r="B971" s="1" t="s">
        <v>281</v>
      </c>
      <c r="C971" s="1" t="s">
        <v>2228</v>
      </c>
      <c r="D971" s="1">
        <v>40030</v>
      </c>
      <c r="E971" s="1">
        <v>3</v>
      </c>
      <c r="F971" s="1" t="s">
        <v>289</v>
      </c>
      <c r="G971" s="1">
        <v>1.7421800000000001</v>
      </c>
      <c r="H971" s="1" t="s">
        <v>290</v>
      </c>
      <c r="I971" s="1" t="s">
        <v>291</v>
      </c>
      <c r="J971" s="1" t="s">
        <v>2229</v>
      </c>
      <c r="K971" s="1" t="s">
        <v>290</v>
      </c>
      <c r="L971" s="1" t="s">
        <v>284</v>
      </c>
      <c r="M971" s="1" t="s">
        <v>284</v>
      </c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 t="s">
        <v>280</v>
      </c>
      <c r="B972" s="1" t="s">
        <v>281</v>
      </c>
      <c r="C972" s="1" t="s">
        <v>2230</v>
      </c>
      <c r="D972" s="1">
        <v>40031</v>
      </c>
      <c r="E972" s="1">
        <v>3</v>
      </c>
      <c r="F972" s="1" t="s">
        <v>289</v>
      </c>
      <c r="G972" s="1">
        <v>1.3968100000000001</v>
      </c>
      <c r="H972" s="1" t="s">
        <v>290</v>
      </c>
      <c r="I972" s="1" t="s">
        <v>291</v>
      </c>
      <c r="J972" s="1" t="s">
        <v>2231</v>
      </c>
      <c r="K972" s="1" t="s">
        <v>290</v>
      </c>
      <c r="L972" s="1" t="s">
        <v>284</v>
      </c>
      <c r="M972" s="1" t="s">
        <v>284</v>
      </c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 t="s">
        <v>280</v>
      </c>
      <c r="B973" s="1" t="s">
        <v>281</v>
      </c>
      <c r="C973" s="1" t="s">
        <v>2232</v>
      </c>
      <c r="D973" s="1">
        <v>40031</v>
      </c>
      <c r="E973" s="1">
        <v>3</v>
      </c>
      <c r="F973" s="1" t="s">
        <v>289</v>
      </c>
      <c r="G973" s="1">
        <v>1.39503</v>
      </c>
      <c r="H973" s="1" t="s">
        <v>290</v>
      </c>
      <c r="I973" s="1" t="s">
        <v>291</v>
      </c>
      <c r="J973" s="1" t="s">
        <v>2233</v>
      </c>
      <c r="K973" s="1" t="s">
        <v>290</v>
      </c>
      <c r="L973" s="1" t="s">
        <v>284</v>
      </c>
      <c r="M973" s="1" t="s">
        <v>284</v>
      </c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 t="s">
        <v>280</v>
      </c>
      <c r="B974" s="1" t="s">
        <v>281</v>
      </c>
      <c r="C974" s="1" t="s">
        <v>2234</v>
      </c>
      <c r="D974" s="1">
        <v>40032</v>
      </c>
      <c r="E974" s="1">
        <v>3</v>
      </c>
      <c r="F974" s="1" t="s">
        <v>289</v>
      </c>
      <c r="G974" s="1">
        <v>1.3957200000000001</v>
      </c>
      <c r="H974" s="1" t="s">
        <v>290</v>
      </c>
      <c r="I974" s="1" t="s">
        <v>291</v>
      </c>
      <c r="J974" s="1" t="s">
        <v>2235</v>
      </c>
      <c r="K974" s="1" t="s">
        <v>290</v>
      </c>
      <c r="L974" s="1" t="s">
        <v>284</v>
      </c>
      <c r="M974" s="1" t="s">
        <v>284</v>
      </c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 t="s">
        <v>280</v>
      </c>
      <c r="B975" s="1" t="s">
        <v>281</v>
      </c>
      <c r="C975" s="1" t="s">
        <v>2236</v>
      </c>
      <c r="D975" s="1">
        <v>40033</v>
      </c>
      <c r="E975" s="1">
        <v>3</v>
      </c>
      <c r="F975" s="1" t="s">
        <v>289</v>
      </c>
      <c r="G975" s="1">
        <v>1.59595</v>
      </c>
      <c r="H975" s="1" t="s">
        <v>290</v>
      </c>
      <c r="I975" s="1" t="s">
        <v>291</v>
      </c>
      <c r="J975" s="1" t="s">
        <v>2237</v>
      </c>
      <c r="K975" s="1" t="s">
        <v>290</v>
      </c>
      <c r="L975" s="1" t="s">
        <v>284</v>
      </c>
      <c r="M975" s="1" t="s">
        <v>284</v>
      </c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 t="s">
        <v>280</v>
      </c>
      <c r="B976" s="1" t="s">
        <v>281</v>
      </c>
      <c r="C976" s="1" t="s">
        <v>2238</v>
      </c>
      <c r="D976" s="1">
        <v>40034</v>
      </c>
      <c r="E976" s="1">
        <v>3</v>
      </c>
      <c r="F976" s="1" t="s">
        <v>289</v>
      </c>
      <c r="G976" s="1">
        <v>1.59596</v>
      </c>
      <c r="H976" s="1" t="s">
        <v>290</v>
      </c>
      <c r="I976" s="1" t="s">
        <v>291</v>
      </c>
      <c r="J976" s="1" t="s">
        <v>2239</v>
      </c>
      <c r="K976" s="1" t="s">
        <v>290</v>
      </c>
      <c r="L976" s="1" t="s">
        <v>284</v>
      </c>
      <c r="M976" s="1" t="s">
        <v>284</v>
      </c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 t="s">
        <v>280</v>
      </c>
      <c r="B977" s="1" t="s">
        <v>281</v>
      </c>
      <c r="C977" s="1" t="s">
        <v>2240</v>
      </c>
      <c r="D977" s="1">
        <v>40035</v>
      </c>
      <c r="E977" s="1">
        <v>3</v>
      </c>
      <c r="F977" s="1" t="s">
        <v>289</v>
      </c>
      <c r="G977" s="1">
        <v>1.5883100000000001</v>
      </c>
      <c r="H977" s="1" t="s">
        <v>290</v>
      </c>
      <c r="I977" s="1" t="s">
        <v>291</v>
      </c>
      <c r="J977" s="1" t="s">
        <v>2241</v>
      </c>
      <c r="K977" s="1" t="s">
        <v>290</v>
      </c>
      <c r="L977" s="1" t="s">
        <v>284</v>
      </c>
      <c r="M977" s="1" t="s">
        <v>284</v>
      </c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 t="s">
        <v>280</v>
      </c>
      <c r="B978" s="1" t="s">
        <v>281</v>
      </c>
      <c r="C978" s="1" t="s">
        <v>2242</v>
      </c>
      <c r="D978" s="1">
        <v>40036</v>
      </c>
      <c r="E978" s="1">
        <v>3</v>
      </c>
      <c r="F978" s="1" t="s">
        <v>289</v>
      </c>
      <c r="G978" s="1">
        <v>1.58867</v>
      </c>
      <c r="H978" s="1" t="s">
        <v>290</v>
      </c>
      <c r="I978" s="1" t="s">
        <v>291</v>
      </c>
      <c r="J978" s="1" t="s">
        <v>2243</v>
      </c>
      <c r="K978" s="1" t="s">
        <v>290</v>
      </c>
      <c r="L978" s="1" t="s">
        <v>284</v>
      </c>
      <c r="M978" s="1" t="s">
        <v>284</v>
      </c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 t="s">
        <v>280</v>
      </c>
      <c r="B979" s="1" t="s">
        <v>281</v>
      </c>
      <c r="C979" s="1" t="s">
        <v>2244</v>
      </c>
      <c r="D979" s="1">
        <v>40037</v>
      </c>
      <c r="E979" s="1">
        <v>3</v>
      </c>
      <c r="F979" s="1" t="s">
        <v>289</v>
      </c>
      <c r="G979" s="1">
        <v>1.5778399999999999</v>
      </c>
      <c r="H979" s="1" t="s">
        <v>290</v>
      </c>
      <c r="I979" s="1" t="s">
        <v>291</v>
      </c>
      <c r="J979" s="1" t="s">
        <v>2245</v>
      </c>
      <c r="K979" s="1" t="s">
        <v>290</v>
      </c>
      <c r="L979" s="1" t="s">
        <v>284</v>
      </c>
      <c r="M979" s="1" t="s">
        <v>284</v>
      </c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 t="s">
        <v>280</v>
      </c>
      <c r="B980" s="1" t="s">
        <v>281</v>
      </c>
      <c r="C980" s="1" t="s">
        <v>2246</v>
      </c>
      <c r="D980" s="1">
        <v>40038</v>
      </c>
      <c r="E980" s="1">
        <v>3</v>
      </c>
      <c r="F980" s="1" t="s">
        <v>289</v>
      </c>
      <c r="G980" s="1">
        <v>1.5782099999999999</v>
      </c>
      <c r="H980" s="1" t="s">
        <v>290</v>
      </c>
      <c r="I980" s="1" t="s">
        <v>291</v>
      </c>
      <c r="J980" s="1" t="s">
        <v>2247</v>
      </c>
      <c r="K980" s="1" t="s">
        <v>290</v>
      </c>
      <c r="L980" s="1" t="s">
        <v>284</v>
      </c>
      <c r="M980" s="1" t="s">
        <v>284</v>
      </c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 t="s">
        <v>280</v>
      </c>
      <c r="B981" s="1" t="s">
        <v>281</v>
      </c>
      <c r="C981" s="1" t="s">
        <v>2248</v>
      </c>
      <c r="D981" s="1">
        <v>40039</v>
      </c>
      <c r="E981" s="1">
        <v>3</v>
      </c>
      <c r="F981" s="1" t="s">
        <v>289</v>
      </c>
      <c r="G981" s="1">
        <v>1.5799399999999999</v>
      </c>
      <c r="H981" s="1" t="s">
        <v>290</v>
      </c>
      <c r="I981" s="1" t="s">
        <v>291</v>
      </c>
      <c r="J981" s="1" t="s">
        <v>2249</v>
      </c>
      <c r="K981" s="1" t="s">
        <v>290</v>
      </c>
      <c r="L981" s="1" t="s">
        <v>284</v>
      </c>
      <c r="M981" s="1" t="s">
        <v>284</v>
      </c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 t="s">
        <v>280</v>
      </c>
      <c r="B982" s="1" t="s">
        <v>281</v>
      </c>
      <c r="C982" s="1" t="s">
        <v>2250</v>
      </c>
      <c r="D982" s="1">
        <v>40040</v>
      </c>
      <c r="E982" s="1">
        <v>3</v>
      </c>
      <c r="F982" s="1" t="s">
        <v>289</v>
      </c>
      <c r="G982" s="1">
        <v>1.82003</v>
      </c>
      <c r="H982" s="1" t="s">
        <v>290</v>
      </c>
      <c r="I982" s="1" t="s">
        <v>291</v>
      </c>
      <c r="J982" s="1" t="s">
        <v>2251</v>
      </c>
      <c r="K982" s="1" t="s">
        <v>290</v>
      </c>
      <c r="L982" s="1" t="s">
        <v>284</v>
      </c>
      <c r="M982" s="1" t="s">
        <v>284</v>
      </c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 t="s">
        <v>280</v>
      </c>
      <c r="B983" s="1" t="s">
        <v>281</v>
      </c>
      <c r="C983" s="1" t="s">
        <v>2252</v>
      </c>
      <c r="D983" s="1">
        <v>40041</v>
      </c>
      <c r="E983" s="1">
        <v>3</v>
      </c>
      <c r="F983" s="1" t="s">
        <v>289</v>
      </c>
      <c r="G983" s="1">
        <v>1.81975</v>
      </c>
      <c r="H983" s="1" t="s">
        <v>290</v>
      </c>
      <c r="I983" s="1" t="s">
        <v>291</v>
      </c>
      <c r="J983" s="1" t="s">
        <v>2253</v>
      </c>
      <c r="K983" s="1" t="s">
        <v>290</v>
      </c>
      <c r="L983" s="1" t="s">
        <v>284</v>
      </c>
      <c r="M983" s="1" t="s">
        <v>284</v>
      </c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 t="s">
        <v>280</v>
      </c>
      <c r="B984" s="1" t="s">
        <v>281</v>
      </c>
      <c r="C984" s="1" t="s">
        <v>2254</v>
      </c>
      <c r="D984" s="1">
        <v>40042</v>
      </c>
      <c r="E984" s="1">
        <v>3</v>
      </c>
      <c r="F984" s="1" t="s">
        <v>289</v>
      </c>
      <c r="G984" s="1">
        <v>0.53005000000000002</v>
      </c>
      <c r="H984" s="1" t="s">
        <v>290</v>
      </c>
      <c r="I984" s="1" t="s">
        <v>291</v>
      </c>
      <c r="J984" s="1" t="s">
        <v>2255</v>
      </c>
      <c r="K984" s="1" t="s">
        <v>290</v>
      </c>
      <c r="L984" s="1" t="s">
        <v>284</v>
      </c>
      <c r="M984" s="1" t="s">
        <v>284</v>
      </c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 t="s">
        <v>280</v>
      </c>
      <c r="B985" s="1" t="s">
        <v>281</v>
      </c>
      <c r="C985" s="1" t="s">
        <v>2256</v>
      </c>
      <c r="D985" s="1">
        <v>40043</v>
      </c>
      <c r="E985" s="1">
        <v>3</v>
      </c>
      <c r="F985" s="1" t="s">
        <v>289</v>
      </c>
      <c r="G985" s="1">
        <v>0.52988000000000002</v>
      </c>
      <c r="H985" s="1" t="s">
        <v>290</v>
      </c>
      <c r="I985" s="1" t="s">
        <v>291</v>
      </c>
      <c r="J985" s="1" t="s">
        <v>2257</v>
      </c>
      <c r="K985" s="1" t="s">
        <v>290</v>
      </c>
      <c r="L985" s="1" t="s">
        <v>284</v>
      </c>
      <c r="M985" s="1" t="s">
        <v>284</v>
      </c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 t="s">
        <v>280</v>
      </c>
      <c r="B986" s="1" t="s">
        <v>281</v>
      </c>
      <c r="C986" s="1" t="s">
        <v>2258</v>
      </c>
      <c r="D986" s="1">
        <v>40044</v>
      </c>
      <c r="E986" s="1">
        <v>3</v>
      </c>
      <c r="F986" s="1" t="s">
        <v>289</v>
      </c>
      <c r="G986" s="1">
        <v>1.82741</v>
      </c>
      <c r="H986" s="1" t="s">
        <v>290</v>
      </c>
      <c r="I986" s="1" t="s">
        <v>291</v>
      </c>
      <c r="J986" s="1" t="s">
        <v>2259</v>
      </c>
      <c r="K986" s="1" t="s">
        <v>290</v>
      </c>
      <c r="L986" s="1" t="s">
        <v>284</v>
      </c>
      <c r="M986" s="1" t="s">
        <v>284</v>
      </c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 t="s">
        <v>280</v>
      </c>
      <c r="B987" s="1" t="s">
        <v>281</v>
      </c>
      <c r="C987" s="1" t="s">
        <v>2260</v>
      </c>
      <c r="D987" s="1">
        <v>40045</v>
      </c>
      <c r="E987" s="1">
        <v>3</v>
      </c>
      <c r="F987" s="1" t="s">
        <v>289</v>
      </c>
      <c r="G987" s="1">
        <v>1.82779</v>
      </c>
      <c r="H987" s="1" t="s">
        <v>290</v>
      </c>
      <c r="I987" s="1" t="s">
        <v>291</v>
      </c>
      <c r="J987" s="1">
        <v>4.0739999999999998</v>
      </c>
      <c r="K987" s="1" t="s">
        <v>290</v>
      </c>
      <c r="L987" s="1" t="s">
        <v>284</v>
      </c>
      <c r="M987" s="1" t="s">
        <v>284</v>
      </c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 t="s">
        <v>280</v>
      </c>
      <c r="B988" s="1" t="s">
        <v>281</v>
      </c>
      <c r="C988" s="1" t="s">
        <v>2261</v>
      </c>
      <c r="D988" s="1">
        <v>40046</v>
      </c>
      <c r="E988" s="1">
        <v>3</v>
      </c>
      <c r="F988" s="1" t="s">
        <v>289</v>
      </c>
      <c r="G988" s="1">
        <v>0.46779999999999999</v>
      </c>
      <c r="H988" s="1" t="s">
        <v>290</v>
      </c>
      <c r="I988" s="1" t="s">
        <v>291</v>
      </c>
      <c r="J988" s="1">
        <v>4.1630000000000003</v>
      </c>
      <c r="K988" s="1" t="s">
        <v>290</v>
      </c>
      <c r="L988" s="1" t="s">
        <v>284</v>
      </c>
      <c r="M988" s="1" t="s">
        <v>284</v>
      </c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 t="s">
        <v>280</v>
      </c>
      <c r="B989" s="1" t="s">
        <v>281</v>
      </c>
      <c r="C989" s="1" t="s">
        <v>2262</v>
      </c>
      <c r="D989" s="1">
        <v>40047</v>
      </c>
      <c r="E989" s="1">
        <v>3</v>
      </c>
      <c r="F989" s="1" t="s">
        <v>289</v>
      </c>
      <c r="G989" s="1">
        <v>0.46821000000000002</v>
      </c>
      <c r="H989" s="1" t="s">
        <v>290</v>
      </c>
      <c r="I989" s="1" t="s">
        <v>291</v>
      </c>
      <c r="J989" s="1">
        <v>4.1189999999999998</v>
      </c>
      <c r="K989" s="1" t="s">
        <v>290</v>
      </c>
      <c r="L989" s="1" t="s">
        <v>284</v>
      </c>
      <c r="M989" s="1" t="s">
        <v>284</v>
      </c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 t="s">
        <v>280</v>
      </c>
      <c r="B990" s="1" t="s">
        <v>281</v>
      </c>
      <c r="C990" s="1" t="s">
        <v>2263</v>
      </c>
      <c r="D990" s="1">
        <v>40048</v>
      </c>
      <c r="E990" s="1">
        <v>3</v>
      </c>
      <c r="F990" s="1" t="s">
        <v>289</v>
      </c>
      <c r="G990" s="1">
        <v>1.8310299999999999</v>
      </c>
      <c r="H990" s="1" t="s">
        <v>290</v>
      </c>
      <c r="I990" s="1" t="s">
        <v>291</v>
      </c>
      <c r="J990" s="1">
        <v>2.4279999999999999</v>
      </c>
      <c r="K990" s="1" t="s">
        <v>290</v>
      </c>
      <c r="L990" s="1" t="s">
        <v>284</v>
      </c>
      <c r="M990" s="1" t="s">
        <v>284</v>
      </c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 t="s">
        <v>280</v>
      </c>
      <c r="B991" s="1" t="s">
        <v>281</v>
      </c>
      <c r="C991" s="1" t="s">
        <v>2264</v>
      </c>
      <c r="D991" s="1">
        <v>40049</v>
      </c>
      <c r="E991" s="1">
        <v>3</v>
      </c>
      <c r="F991" s="1" t="s">
        <v>289</v>
      </c>
      <c r="G991" s="1">
        <v>1.8308899999999999</v>
      </c>
      <c r="H991" s="1" t="s">
        <v>290</v>
      </c>
      <c r="I991" s="1" t="s">
        <v>291</v>
      </c>
      <c r="J991" s="1">
        <v>2.234</v>
      </c>
      <c r="K991" s="1" t="s">
        <v>290</v>
      </c>
      <c r="L991" s="1" t="s">
        <v>284</v>
      </c>
      <c r="M991" s="1" t="s">
        <v>284</v>
      </c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 t="s">
        <v>280</v>
      </c>
      <c r="B992" s="1" t="s">
        <v>281</v>
      </c>
      <c r="C992" s="1" t="s">
        <v>2265</v>
      </c>
      <c r="D992" s="1">
        <v>40050</v>
      </c>
      <c r="E992" s="1">
        <v>3</v>
      </c>
      <c r="F992" s="1" t="s">
        <v>289</v>
      </c>
      <c r="G992" s="1">
        <v>0.45119999999999999</v>
      </c>
      <c r="H992" s="1" t="s">
        <v>290</v>
      </c>
      <c r="I992" s="1" t="s">
        <v>291</v>
      </c>
      <c r="J992" s="1">
        <v>6.6139999999999999</v>
      </c>
      <c r="K992" s="1" t="s">
        <v>290</v>
      </c>
      <c r="L992" s="1" t="s">
        <v>284</v>
      </c>
      <c r="M992" s="1" t="s">
        <v>284</v>
      </c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 t="s">
        <v>280</v>
      </c>
      <c r="B993" s="1" t="s">
        <v>281</v>
      </c>
      <c r="C993" s="1" t="s">
        <v>2266</v>
      </c>
      <c r="D993" s="1">
        <v>40051</v>
      </c>
      <c r="E993" s="1">
        <v>3</v>
      </c>
      <c r="F993" s="1" t="s">
        <v>289</v>
      </c>
      <c r="G993" s="1">
        <v>0.45108999999999999</v>
      </c>
      <c r="H993" s="1" t="s">
        <v>290</v>
      </c>
      <c r="I993" s="1" t="s">
        <v>291</v>
      </c>
      <c r="J993" s="1">
        <v>6.4589999999999996</v>
      </c>
      <c r="K993" s="1" t="s">
        <v>290</v>
      </c>
      <c r="L993" s="1" t="s">
        <v>284</v>
      </c>
      <c r="M993" s="1" t="s">
        <v>284</v>
      </c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 t="s">
        <v>280</v>
      </c>
      <c r="B994" s="1" t="s">
        <v>281</v>
      </c>
      <c r="C994" s="1" t="s">
        <v>2267</v>
      </c>
      <c r="D994" s="1">
        <v>40052</v>
      </c>
      <c r="E994" s="1">
        <v>3</v>
      </c>
      <c r="F994" s="1" t="s">
        <v>289</v>
      </c>
      <c r="G994" s="1">
        <v>1.5721799999999999</v>
      </c>
      <c r="H994" s="1" t="s">
        <v>290</v>
      </c>
      <c r="I994" s="1" t="s">
        <v>291</v>
      </c>
      <c r="J994" s="1">
        <v>4.0910000000000002</v>
      </c>
      <c r="K994" s="1" t="s">
        <v>290</v>
      </c>
      <c r="L994" s="1" t="s">
        <v>284</v>
      </c>
      <c r="M994" s="1" t="s">
        <v>284</v>
      </c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 t="s">
        <v>280</v>
      </c>
      <c r="B995" s="1" t="s">
        <v>281</v>
      </c>
      <c r="C995" s="1" t="s">
        <v>2268</v>
      </c>
      <c r="D995" s="1">
        <v>40053</v>
      </c>
      <c r="E995" s="1">
        <v>3</v>
      </c>
      <c r="F995" s="1" t="s">
        <v>289</v>
      </c>
      <c r="G995" s="1">
        <v>1.57274</v>
      </c>
      <c r="H995" s="1" t="s">
        <v>290</v>
      </c>
      <c r="I995" s="1" t="s">
        <v>291</v>
      </c>
      <c r="J995" s="1">
        <v>3.5910000000000002</v>
      </c>
      <c r="K995" s="1" t="s">
        <v>290</v>
      </c>
      <c r="L995" s="1" t="s">
        <v>284</v>
      </c>
      <c r="M995" s="1" t="s">
        <v>284</v>
      </c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 t="s">
        <v>280</v>
      </c>
      <c r="B996" s="1" t="s">
        <v>281</v>
      </c>
      <c r="C996" s="1" t="s">
        <v>2269</v>
      </c>
      <c r="D996" s="1">
        <v>10400</v>
      </c>
      <c r="E996" s="1">
        <v>1</v>
      </c>
      <c r="F996" s="1" t="s">
        <v>289</v>
      </c>
      <c r="G996" s="1">
        <v>1.3598300000000001</v>
      </c>
      <c r="H996" s="1" t="s">
        <v>290</v>
      </c>
      <c r="I996" s="1" t="s">
        <v>291</v>
      </c>
      <c r="J996" s="1" t="s">
        <v>2270</v>
      </c>
      <c r="K996" s="1" t="s">
        <v>290</v>
      </c>
      <c r="L996" s="1" t="s">
        <v>284</v>
      </c>
      <c r="M996" s="1" t="s">
        <v>284</v>
      </c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 t="s">
        <v>280</v>
      </c>
      <c r="B997" s="1" t="s">
        <v>281</v>
      </c>
      <c r="C997" s="1" t="s">
        <v>2271</v>
      </c>
      <c r="D997" s="1">
        <v>10401</v>
      </c>
      <c r="E997" s="1">
        <v>1</v>
      </c>
      <c r="F997" s="1" t="s">
        <v>289</v>
      </c>
      <c r="G997" s="1">
        <v>1.3942600000000001</v>
      </c>
      <c r="H997" s="1" t="s">
        <v>290</v>
      </c>
      <c r="I997" s="1" t="s">
        <v>291</v>
      </c>
      <c r="J997" s="1" t="s">
        <v>2272</v>
      </c>
      <c r="K997" s="1" t="s">
        <v>290</v>
      </c>
      <c r="L997" s="1" t="s">
        <v>284</v>
      </c>
      <c r="M997" s="1" t="s">
        <v>284</v>
      </c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 t="s">
        <v>280</v>
      </c>
      <c r="B998" s="1" t="s">
        <v>281</v>
      </c>
      <c r="C998" s="1" t="s">
        <v>2273</v>
      </c>
      <c r="D998" s="1">
        <v>40100</v>
      </c>
      <c r="E998" s="1">
        <v>1</v>
      </c>
      <c r="F998" s="1" t="s">
        <v>289</v>
      </c>
      <c r="G998" s="1">
        <v>1.60297</v>
      </c>
      <c r="H998" s="1" t="s">
        <v>290</v>
      </c>
      <c r="I998" s="1" t="s">
        <v>291</v>
      </c>
      <c r="J998" s="1" t="s">
        <v>2274</v>
      </c>
      <c r="K998" s="1" t="s">
        <v>290</v>
      </c>
      <c r="L998" s="1" t="s">
        <v>284</v>
      </c>
      <c r="M998" s="1" t="s">
        <v>284</v>
      </c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 t="s">
        <v>280</v>
      </c>
      <c r="B999" s="1" t="s">
        <v>281</v>
      </c>
      <c r="C999" s="1" t="s">
        <v>2275</v>
      </c>
      <c r="D999" s="1">
        <v>40101</v>
      </c>
      <c r="E999" s="1">
        <v>1</v>
      </c>
      <c r="F999" s="1" t="s">
        <v>289</v>
      </c>
      <c r="G999" s="1">
        <v>1.4048099999999999</v>
      </c>
      <c r="H999" s="1" t="s">
        <v>290</v>
      </c>
      <c r="I999" s="1" t="s">
        <v>291</v>
      </c>
      <c r="J999" s="1" t="s">
        <v>2276</v>
      </c>
      <c r="K999" s="1" t="s">
        <v>290</v>
      </c>
      <c r="L999" s="1" t="s">
        <v>284</v>
      </c>
      <c r="M999" s="1" t="s">
        <v>284</v>
      </c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 t="s">
        <v>280</v>
      </c>
      <c r="B1000" s="1" t="s">
        <v>281</v>
      </c>
      <c r="C1000" s="1" t="s">
        <v>2277</v>
      </c>
      <c r="D1000" s="1">
        <v>40102</v>
      </c>
      <c r="E1000" s="1">
        <v>1</v>
      </c>
      <c r="F1000" s="1" t="s">
        <v>289</v>
      </c>
      <c r="G1000" s="1">
        <v>1.0107200000000001</v>
      </c>
      <c r="H1000" s="1" t="s">
        <v>290</v>
      </c>
      <c r="I1000" s="1" t="s">
        <v>291</v>
      </c>
      <c r="J1000" s="1" t="s">
        <v>2278</v>
      </c>
      <c r="K1000" s="1" t="s">
        <v>290</v>
      </c>
      <c r="L1000" s="1" t="s">
        <v>284</v>
      </c>
      <c r="M1000" s="1" t="s">
        <v>284</v>
      </c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customHeight="1">
      <c r="A1001" s="1" t="s">
        <v>280</v>
      </c>
      <c r="B1001" s="1" t="s">
        <v>281</v>
      </c>
      <c r="C1001" s="1" t="s">
        <v>2279</v>
      </c>
      <c r="D1001" s="1">
        <v>40103</v>
      </c>
      <c r="E1001" s="1">
        <v>1</v>
      </c>
      <c r="F1001" s="1" t="s">
        <v>289</v>
      </c>
      <c r="G1001" s="1">
        <v>1.01057</v>
      </c>
      <c r="H1001" s="1" t="s">
        <v>290</v>
      </c>
      <c r="I1001" s="1" t="s">
        <v>291</v>
      </c>
      <c r="J1001" s="1" t="s">
        <v>2280</v>
      </c>
      <c r="K1001" s="1" t="s">
        <v>290</v>
      </c>
      <c r="L1001" s="1" t="s">
        <v>284</v>
      </c>
      <c r="M1001" s="1" t="s">
        <v>284</v>
      </c>
    </row>
    <row r="1002" spans="1:26" ht="15" customHeight="1">
      <c r="A1002" s="1" t="s">
        <v>280</v>
      </c>
      <c r="B1002" s="1" t="s">
        <v>281</v>
      </c>
      <c r="C1002" s="1" t="s">
        <v>2281</v>
      </c>
      <c r="D1002" s="1">
        <v>40104</v>
      </c>
      <c r="E1002" s="1">
        <v>1</v>
      </c>
      <c r="F1002" s="1" t="s">
        <v>289</v>
      </c>
      <c r="G1002" s="1">
        <v>1.6248</v>
      </c>
      <c r="H1002" s="1" t="s">
        <v>290</v>
      </c>
      <c r="I1002" s="1" t="s">
        <v>291</v>
      </c>
      <c r="J1002" s="1" t="s">
        <v>2282</v>
      </c>
      <c r="K1002" s="1" t="s">
        <v>290</v>
      </c>
      <c r="L1002" s="1" t="s">
        <v>284</v>
      </c>
      <c r="M1002" s="1" t="s">
        <v>284</v>
      </c>
    </row>
    <row r="1003" spans="1:26" ht="15" customHeight="1">
      <c r="A1003" s="1" t="s">
        <v>280</v>
      </c>
      <c r="B1003" s="1" t="s">
        <v>281</v>
      </c>
      <c r="C1003" s="1" t="s">
        <v>2283</v>
      </c>
      <c r="D1003" s="1">
        <v>40105</v>
      </c>
      <c r="E1003" s="1">
        <v>1</v>
      </c>
      <c r="F1003" s="1" t="s">
        <v>289</v>
      </c>
      <c r="G1003" s="1">
        <v>0.95337000000000005</v>
      </c>
      <c r="H1003" s="1" t="s">
        <v>290</v>
      </c>
      <c r="I1003" s="1" t="s">
        <v>291</v>
      </c>
      <c r="J1003" s="1" t="s">
        <v>2284</v>
      </c>
      <c r="K1003" s="1" t="s">
        <v>290</v>
      </c>
      <c r="L1003" s="1" t="s">
        <v>284</v>
      </c>
      <c r="M1003" s="1" t="s">
        <v>284</v>
      </c>
    </row>
    <row r="1004" spans="1:26" ht="15" customHeight="1">
      <c r="A1004" s="1" t="s">
        <v>280</v>
      </c>
      <c r="B1004" s="1" t="s">
        <v>281</v>
      </c>
      <c r="C1004" s="1" t="s">
        <v>2285</v>
      </c>
      <c r="D1004" s="1">
        <v>40106</v>
      </c>
      <c r="E1004" s="1">
        <v>1</v>
      </c>
      <c r="F1004" s="1" t="s">
        <v>289</v>
      </c>
      <c r="G1004" s="1">
        <v>1.9195199999999999</v>
      </c>
      <c r="H1004" s="1" t="s">
        <v>290</v>
      </c>
      <c r="I1004" s="1" t="s">
        <v>291</v>
      </c>
      <c r="J1004" s="1" t="s">
        <v>2286</v>
      </c>
      <c r="K1004" s="1" t="s">
        <v>290</v>
      </c>
      <c r="L1004" s="1" t="s">
        <v>284</v>
      </c>
      <c r="M1004" s="1" t="s">
        <v>284</v>
      </c>
    </row>
    <row r="1005" spans="1:26" ht="15" customHeight="1">
      <c r="A1005" s="1" t="s">
        <v>280</v>
      </c>
      <c r="B1005" s="1" t="s">
        <v>281</v>
      </c>
      <c r="C1005" s="1" t="s">
        <v>2287</v>
      </c>
      <c r="D1005" s="1">
        <v>40107</v>
      </c>
      <c r="E1005" s="1">
        <v>1</v>
      </c>
      <c r="F1005" s="1" t="s">
        <v>289</v>
      </c>
      <c r="G1005" s="1">
        <v>1.1384000000000001</v>
      </c>
      <c r="H1005" s="1" t="s">
        <v>290</v>
      </c>
      <c r="I1005" s="1" t="s">
        <v>291</v>
      </c>
      <c r="J1005" s="1" t="s">
        <v>2288</v>
      </c>
      <c r="K1005" s="1" t="s">
        <v>290</v>
      </c>
      <c r="L1005" s="1" t="s">
        <v>284</v>
      </c>
      <c r="M1005" s="1" t="s">
        <v>284</v>
      </c>
    </row>
    <row r="1006" spans="1:26" ht="15" customHeight="1">
      <c r="A1006" s="1" t="s">
        <v>280</v>
      </c>
      <c r="B1006" s="1" t="s">
        <v>281</v>
      </c>
      <c r="C1006" s="1" t="s">
        <v>2289</v>
      </c>
      <c r="D1006" s="1">
        <v>40108</v>
      </c>
      <c r="E1006" s="1">
        <v>1</v>
      </c>
      <c r="F1006" s="1" t="s">
        <v>289</v>
      </c>
      <c r="G1006" s="1">
        <v>1.68811</v>
      </c>
      <c r="H1006" s="1" t="s">
        <v>290</v>
      </c>
      <c r="I1006" s="1" t="s">
        <v>291</v>
      </c>
      <c r="J1006" s="1" t="s">
        <v>2290</v>
      </c>
      <c r="K1006" s="1" t="s">
        <v>290</v>
      </c>
      <c r="L1006" s="1" t="s">
        <v>284</v>
      </c>
      <c r="M1006" s="1" t="s">
        <v>284</v>
      </c>
    </row>
    <row r="1007" spans="1:26" ht="15" customHeight="1">
      <c r="A1007" s="1" t="s">
        <v>280</v>
      </c>
      <c r="B1007" s="1" t="s">
        <v>281</v>
      </c>
      <c r="C1007" s="1" t="s">
        <v>2291</v>
      </c>
      <c r="D1007" s="1">
        <v>40109</v>
      </c>
      <c r="E1007" s="1">
        <v>1</v>
      </c>
      <c r="F1007" s="1" t="s">
        <v>289</v>
      </c>
      <c r="G1007" s="1">
        <v>1.15754</v>
      </c>
      <c r="H1007" s="1" t="s">
        <v>290</v>
      </c>
      <c r="I1007" s="1" t="s">
        <v>291</v>
      </c>
      <c r="J1007" s="1" t="s">
        <v>2292</v>
      </c>
      <c r="K1007" s="1" t="s">
        <v>290</v>
      </c>
      <c r="L1007" s="1" t="s">
        <v>284</v>
      </c>
      <c r="M1007" s="1" t="s">
        <v>284</v>
      </c>
    </row>
    <row r="1008" spans="1:26" ht="15" customHeight="1">
      <c r="A1008" s="1" t="s">
        <v>280</v>
      </c>
      <c r="B1008" s="1" t="s">
        <v>281</v>
      </c>
      <c r="C1008" s="1" t="s">
        <v>2293</v>
      </c>
      <c r="D1008" s="1">
        <v>40110</v>
      </c>
      <c r="E1008" s="1">
        <v>1</v>
      </c>
      <c r="F1008" s="1" t="s">
        <v>289</v>
      </c>
      <c r="G1008" s="1">
        <v>0.96643999999999997</v>
      </c>
      <c r="H1008" s="1" t="s">
        <v>290</v>
      </c>
      <c r="I1008" s="1" t="s">
        <v>291</v>
      </c>
      <c r="J1008" s="1" t="s">
        <v>2294</v>
      </c>
      <c r="K1008" s="1" t="s">
        <v>290</v>
      </c>
      <c r="L1008" s="1" t="s">
        <v>284</v>
      </c>
      <c r="M1008" s="1" t="s">
        <v>284</v>
      </c>
    </row>
    <row r="1009" spans="1:13" ht="15" customHeight="1">
      <c r="A1009" s="1" t="s">
        <v>280</v>
      </c>
      <c r="B1009" s="1" t="s">
        <v>281</v>
      </c>
      <c r="C1009" s="1" t="s">
        <v>2295</v>
      </c>
      <c r="D1009" s="1">
        <v>40111</v>
      </c>
      <c r="E1009" s="1">
        <v>1</v>
      </c>
      <c r="F1009" s="1" t="s">
        <v>289</v>
      </c>
      <c r="G1009" s="1">
        <v>1.3794599999999999</v>
      </c>
      <c r="H1009" s="1" t="s">
        <v>290</v>
      </c>
      <c r="I1009" s="1" t="s">
        <v>291</v>
      </c>
      <c r="J1009" s="1" t="s">
        <v>2296</v>
      </c>
      <c r="K1009" s="1" t="s">
        <v>290</v>
      </c>
      <c r="L1009" s="1" t="s">
        <v>284</v>
      </c>
      <c r="M1009" s="1" t="s">
        <v>284</v>
      </c>
    </row>
    <row r="1010" spans="1:13" ht="15" customHeight="1">
      <c r="A1010" s="1" t="s">
        <v>280</v>
      </c>
      <c r="B1010" s="1" t="s">
        <v>281</v>
      </c>
      <c r="C1010" s="1" t="s">
        <v>2297</v>
      </c>
      <c r="D1010" s="1">
        <v>40112</v>
      </c>
      <c r="E1010" s="1">
        <v>1</v>
      </c>
      <c r="F1010" s="1" t="s">
        <v>289</v>
      </c>
      <c r="G1010" s="1">
        <v>1.37113</v>
      </c>
      <c r="H1010" s="1" t="s">
        <v>290</v>
      </c>
      <c r="I1010" s="1" t="s">
        <v>291</v>
      </c>
      <c r="J1010" s="1" t="s">
        <v>2298</v>
      </c>
      <c r="K1010" s="1" t="s">
        <v>290</v>
      </c>
      <c r="L1010" s="1" t="s">
        <v>284</v>
      </c>
      <c r="M1010" s="1" t="s">
        <v>284</v>
      </c>
    </row>
    <row r="1011" spans="1:13" ht="15" customHeight="1">
      <c r="A1011" s="1" t="s">
        <v>280</v>
      </c>
      <c r="B1011" s="1" t="s">
        <v>281</v>
      </c>
      <c r="C1011" s="1" t="s">
        <v>2299</v>
      </c>
      <c r="D1011" s="1">
        <v>40113</v>
      </c>
      <c r="E1011" s="1">
        <v>1</v>
      </c>
      <c r="F1011" s="1" t="s">
        <v>289</v>
      </c>
      <c r="G1011" s="1">
        <v>1.5901700000000001</v>
      </c>
      <c r="H1011" s="1" t="s">
        <v>290</v>
      </c>
      <c r="I1011" s="1" t="s">
        <v>291</v>
      </c>
      <c r="J1011" s="1" t="s">
        <v>2300</v>
      </c>
      <c r="K1011" s="1" t="s">
        <v>290</v>
      </c>
      <c r="L1011" s="1" t="s">
        <v>284</v>
      </c>
      <c r="M1011" s="1" t="s">
        <v>284</v>
      </c>
    </row>
    <row r="1012" spans="1:13" ht="15" customHeight="1">
      <c r="A1012" s="1" t="s">
        <v>280</v>
      </c>
      <c r="B1012" s="1" t="s">
        <v>281</v>
      </c>
      <c r="C1012" s="1" t="s">
        <v>2301</v>
      </c>
      <c r="D1012" s="1">
        <v>40114</v>
      </c>
      <c r="E1012" s="1">
        <v>1</v>
      </c>
      <c r="F1012" s="1" t="s">
        <v>289</v>
      </c>
      <c r="G1012" s="1">
        <v>1.39293</v>
      </c>
      <c r="H1012" s="1" t="s">
        <v>290</v>
      </c>
      <c r="I1012" s="1" t="s">
        <v>291</v>
      </c>
      <c r="J1012" s="1" t="s">
        <v>2302</v>
      </c>
      <c r="K1012" s="1" t="s">
        <v>290</v>
      </c>
      <c r="L1012" s="1" t="s">
        <v>284</v>
      </c>
      <c r="M1012" s="1" t="s">
        <v>284</v>
      </c>
    </row>
    <row r="1013" spans="1:13" ht="15" customHeight="1">
      <c r="A1013" s="1" t="s">
        <v>280</v>
      </c>
      <c r="B1013" s="1" t="s">
        <v>281</v>
      </c>
      <c r="C1013" s="1" t="s">
        <v>2303</v>
      </c>
      <c r="D1013" s="1">
        <v>40115</v>
      </c>
      <c r="E1013" s="1">
        <v>1</v>
      </c>
      <c r="F1013" s="1" t="s">
        <v>289</v>
      </c>
      <c r="G1013" s="1">
        <v>1.2224900000000001</v>
      </c>
      <c r="H1013" s="1" t="s">
        <v>290</v>
      </c>
      <c r="I1013" s="1" t="s">
        <v>291</v>
      </c>
      <c r="J1013" s="1" t="s">
        <v>2304</v>
      </c>
      <c r="K1013" s="1" t="s">
        <v>290</v>
      </c>
      <c r="L1013" s="1" t="s">
        <v>284</v>
      </c>
      <c r="M1013" s="1" t="s">
        <v>284</v>
      </c>
    </row>
    <row r="1014" spans="1:13" ht="15" customHeight="1">
      <c r="A1014" s="1" t="s">
        <v>280</v>
      </c>
      <c r="B1014" s="1" t="s">
        <v>281</v>
      </c>
      <c r="C1014" s="1" t="s">
        <v>2305</v>
      </c>
      <c r="D1014" s="1">
        <v>40116</v>
      </c>
      <c r="E1014" s="1">
        <v>1</v>
      </c>
      <c r="F1014" s="1" t="s">
        <v>289</v>
      </c>
      <c r="G1014" s="1">
        <v>1.6957100000000001</v>
      </c>
      <c r="H1014" s="1" t="s">
        <v>290</v>
      </c>
      <c r="I1014" s="1" t="s">
        <v>291</v>
      </c>
      <c r="J1014" s="1" t="s">
        <v>2306</v>
      </c>
      <c r="K1014" s="1" t="s">
        <v>290</v>
      </c>
      <c r="L1014" s="1" t="s">
        <v>284</v>
      </c>
      <c r="M1014" s="1" t="s">
        <v>284</v>
      </c>
    </row>
    <row r="1015" spans="1:13" ht="15" customHeight="1">
      <c r="A1015" s="1" t="s">
        <v>280</v>
      </c>
      <c r="B1015" s="1" t="s">
        <v>281</v>
      </c>
      <c r="C1015" s="1" t="s">
        <v>2307</v>
      </c>
      <c r="D1015" s="1">
        <v>40117</v>
      </c>
      <c r="E1015" s="1">
        <v>1</v>
      </c>
      <c r="F1015" s="1" t="s">
        <v>289</v>
      </c>
      <c r="G1015" s="1">
        <v>1.4944599999999999</v>
      </c>
      <c r="H1015" s="1" t="s">
        <v>290</v>
      </c>
      <c r="I1015" s="1" t="s">
        <v>291</v>
      </c>
      <c r="J1015" s="1" t="s">
        <v>2308</v>
      </c>
      <c r="K1015" s="1" t="s">
        <v>290</v>
      </c>
      <c r="L1015" s="1" t="s">
        <v>284</v>
      </c>
      <c r="M1015" s="1" t="s">
        <v>284</v>
      </c>
    </row>
    <row r="1016" spans="1:13" ht="15" customHeight="1">
      <c r="A1016" s="1" t="s">
        <v>280</v>
      </c>
      <c r="B1016" s="1" t="s">
        <v>281</v>
      </c>
      <c r="C1016" s="1" t="s">
        <v>2309</v>
      </c>
      <c r="D1016" s="1">
        <v>40118</v>
      </c>
      <c r="E1016" s="1">
        <v>1</v>
      </c>
      <c r="F1016" s="1" t="s">
        <v>289</v>
      </c>
      <c r="G1016" s="1">
        <v>1.3370599999999999</v>
      </c>
      <c r="H1016" s="1" t="s">
        <v>290</v>
      </c>
      <c r="I1016" s="1" t="s">
        <v>291</v>
      </c>
      <c r="J1016" s="1" t="s">
        <v>2310</v>
      </c>
      <c r="K1016" s="1" t="s">
        <v>290</v>
      </c>
      <c r="L1016" s="1" t="s">
        <v>284</v>
      </c>
      <c r="M1016" s="1" t="s">
        <v>284</v>
      </c>
    </row>
    <row r="1017" spans="1:13" ht="15" customHeight="1">
      <c r="A1017" s="1" t="s">
        <v>280</v>
      </c>
      <c r="B1017" s="1" t="s">
        <v>281</v>
      </c>
      <c r="C1017" s="1" t="s">
        <v>2311</v>
      </c>
      <c r="D1017" s="1">
        <v>40119</v>
      </c>
      <c r="E1017" s="1">
        <v>1</v>
      </c>
      <c r="F1017" s="1" t="s">
        <v>289</v>
      </c>
      <c r="G1017" s="1">
        <v>1.23627</v>
      </c>
      <c r="H1017" s="1" t="s">
        <v>290</v>
      </c>
      <c r="I1017" s="1" t="s">
        <v>291</v>
      </c>
      <c r="J1017" s="1" t="s">
        <v>2312</v>
      </c>
      <c r="K1017" s="1" t="s">
        <v>290</v>
      </c>
      <c r="L1017" s="1" t="s">
        <v>284</v>
      </c>
      <c r="M1017" s="1" t="s">
        <v>284</v>
      </c>
    </row>
    <row r="1018" spans="1:13" ht="15" customHeight="1">
      <c r="A1018" s="1" t="s">
        <v>280</v>
      </c>
      <c r="B1018" s="1" t="s">
        <v>281</v>
      </c>
      <c r="C1018" s="1" t="s">
        <v>2313</v>
      </c>
      <c r="D1018" s="1">
        <v>40120</v>
      </c>
      <c r="E1018" s="1">
        <v>1</v>
      </c>
      <c r="F1018" s="1" t="s">
        <v>289</v>
      </c>
      <c r="G1018" s="1">
        <v>1.4407000000000001</v>
      </c>
      <c r="H1018" s="1" t="s">
        <v>290</v>
      </c>
      <c r="I1018" s="1" t="s">
        <v>291</v>
      </c>
      <c r="J1018" s="1" t="s">
        <v>2314</v>
      </c>
      <c r="K1018" s="1" t="s">
        <v>290</v>
      </c>
      <c r="L1018" s="1" t="s">
        <v>284</v>
      </c>
      <c r="M1018" s="1" t="s">
        <v>284</v>
      </c>
    </row>
    <row r="1019" spans="1:13" ht="15" customHeight="1">
      <c r="A1019" s="1" t="s">
        <v>280</v>
      </c>
      <c r="B1019" s="1" t="s">
        <v>281</v>
      </c>
      <c r="C1019" s="1" t="s">
        <v>2315</v>
      </c>
      <c r="D1019" s="1">
        <v>40121</v>
      </c>
      <c r="E1019" s="1">
        <v>1</v>
      </c>
      <c r="F1019" s="1" t="s">
        <v>289</v>
      </c>
      <c r="G1019" s="1">
        <v>1.19733</v>
      </c>
      <c r="H1019" s="1" t="s">
        <v>290</v>
      </c>
      <c r="I1019" s="1" t="s">
        <v>291</v>
      </c>
      <c r="J1019" s="1" t="s">
        <v>2316</v>
      </c>
      <c r="K1019" s="1" t="s">
        <v>290</v>
      </c>
      <c r="L1019" s="1" t="s">
        <v>284</v>
      </c>
      <c r="M1019" s="1" t="s">
        <v>284</v>
      </c>
    </row>
    <row r="1020" spans="1:13" ht="15" customHeight="1">
      <c r="A1020" s="1" t="s">
        <v>280</v>
      </c>
      <c r="B1020" s="1" t="s">
        <v>281</v>
      </c>
      <c r="C1020" s="1" t="s">
        <v>2317</v>
      </c>
      <c r="D1020" s="1">
        <v>40122</v>
      </c>
      <c r="E1020" s="1">
        <v>1</v>
      </c>
      <c r="F1020" s="1" t="s">
        <v>289</v>
      </c>
      <c r="G1020" s="1">
        <v>1.1973800000000001</v>
      </c>
      <c r="H1020" s="1" t="s">
        <v>290</v>
      </c>
      <c r="I1020" s="1" t="s">
        <v>291</v>
      </c>
      <c r="J1020" s="1" t="s">
        <v>2318</v>
      </c>
      <c r="K1020" s="1" t="s">
        <v>290</v>
      </c>
      <c r="L1020" s="1" t="s">
        <v>284</v>
      </c>
      <c r="M1020" s="1" t="s">
        <v>284</v>
      </c>
    </row>
    <row r="1021" spans="1:13" ht="15" customHeight="1">
      <c r="A1021" s="1" t="s">
        <v>280</v>
      </c>
      <c r="B1021" s="1" t="s">
        <v>281</v>
      </c>
      <c r="C1021" s="1" t="s">
        <v>2319</v>
      </c>
      <c r="D1021" s="1">
        <v>40123</v>
      </c>
      <c r="E1021" s="1">
        <v>1</v>
      </c>
      <c r="F1021" s="1" t="s">
        <v>289</v>
      </c>
      <c r="G1021" s="1">
        <v>1.4407000000000001</v>
      </c>
      <c r="H1021" s="1" t="s">
        <v>290</v>
      </c>
      <c r="I1021" s="1" t="s">
        <v>291</v>
      </c>
      <c r="J1021" s="1" t="s">
        <v>2320</v>
      </c>
      <c r="K1021" s="1" t="s">
        <v>290</v>
      </c>
      <c r="L1021" s="1" t="s">
        <v>284</v>
      </c>
      <c r="M1021" s="1" t="s">
        <v>284</v>
      </c>
    </row>
    <row r="1022" spans="1:13" ht="15" customHeight="1">
      <c r="A1022" s="1" t="s">
        <v>280</v>
      </c>
      <c r="B1022" s="1" t="s">
        <v>281</v>
      </c>
      <c r="C1022" s="1" t="s">
        <v>2321</v>
      </c>
      <c r="D1022" s="1">
        <v>40124</v>
      </c>
      <c r="E1022" s="1">
        <v>1</v>
      </c>
      <c r="F1022" s="1" t="s">
        <v>289</v>
      </c>
      <c r="G1022" s="1">
        <v>1.3792199999999999</v>
      </c>
      <c r="H1022" s="1" t="s">
        <v>290</v>
      </c>
      <c r="I1022" s="1" t="s">
        <v>291</v>
      </c>
      <c r="J1022" s="1" t="s">
        <v>2322</v>
      </c>
      <c r="K1022" s="1" t="s">
        <v>290</v>
      </c>
      <c r="L1022" s="1" t="s">
        <v>284</v>
      </c>
      <c r="M1022" s="1" t="s">
        <v>284</v>
      </c>
    </row>
    <row r="1023" spans="1:13" ht="15" customHeight="1">
      <c r="A1023" s="1" t="s">
        <v>280</v>
      </c>
      <c r="B1023" s="1" t="s">
        <v>281</v>
      </c>
      <c r="C1023" s="1" t="s">
        <v>2323</v>
      </c>
      <c r="D1023" s="1">
        <v>40125</v>
      </c>
      <c r="E1023" s="1">
        <v>1</v>
      </c>
      <c r="F1023" s="1" t="s">
        <v>289</v>
      </c>
      <c r="G1023" s="1">
        <v>1.28223</v>
      </c>
      <c r="H1023" s="1" t="s">
        <v>290</v>
      </c>
      <c r="I1023" s="1" t="s">
        <v>291</v>
      </c>
      <c r="J1023" s="1" t="s">
        <v>2324</v>
      </c>
      <c r="K1023" s="1" t="s">
        <v>290</v>
      </c>
      <c r="L1023" s="1" t="s">
        <v>284</v>
      </c>
      <c r="M1023" s="1" t="s">
        <v>284</v>
      </c>
    </row>
    <row r="1024" spans="1:13" ht="15" customHeight="1">
      <c r="A1024" s="1" t="s">
        <v>280</v>
      </c>
      <c r="B1024" s="1" t="s">
        <v>281</v>
      </c>
      <c r="C1024" s="1" t="s">
        <v>2325</v>
      </c>
      <c r="D1024" s="1">
        <v>40126</v>
      </c>
      <c r="E1024" s="1">
        <v>1</v>
      </c>
      <c r="F1024" s="1" t="s">
        <v>289</v>
      </c>
      <c r="G1024" s="1">
        <v>1.1811400000000001</v>
      </c>
      <c r="H1024" s="1" t="s">
        <v>290</v>
      </c>
      <c r="I1024" s="1" t="s">
        <v>291</v>
      </c>
      <c r="J1024" s="1" t="s">
        <v>2326</v>
      </c>
      <c r="K1024" s="1" t="s">
        <v>290</v>
      </c>
      <c r="L1024" s="1" t="s">
        <v>284</v>
      </c>
      <c r="M1024" s="1" t="s">
        <v>284</v>
      </c>
    </row>
    <row r="1025" spans="1:13" ht="15" customHeight="1">
      <c r="A1025" s="1" t="s">
        <v>280</v>
      </c>
      <c r="B1025" s="1" t="s">
        <v>281</v>
      </c>
      <c r="C1025" s="1" t="s">
        <v>2327</v>
      </c>
      <c r="D1025" s="1">
        <v>40127</v>
      </c>
      <c r="E1025" s="1">
        <v>1</v>
      </c>
      <c r="F1025" s="1" t="s">
        <v>289</v>
      </c>
      <c r="G1025" s="1">
        <v>1.4655400000000001</v>
      </c>
      <c r="H1025" s="1" t="s">
        <v>290</v>
      </c>
      <c r="I1025" s="1" t="s">
        <v>291</v>
      </c>
      <c r="J1025" s="1" t="s">
        <v>2328</v>
      </c>
      <c r="K1025" s="1" t="s">
        <v>290</v>
      </c>
      <c r="L1025" s="1" t="s">
        <v>284</v>
      </c>
      <c r="M1025" s="1" t="s">
        <v>284</v>
      </c>
    </row>
    <row r="1026" spans="1:13" ht="15" customHeight="1">
      <c r="A1026" s="1" t="s">
        <v>280</v>
      </c>
      <c r="B1026" s="1" t="s">
        <v>281</v>
      </c>
      <c r="C1026" s="1" t="s">
        <v>2329</v>
      </c>
      <c r="D1026" s="1">
        <v>40128</v>
      </c>
      <c r="E1026" s="1">
        <v>1</v>
      </c>
      <c r="F1026" s="1" t="s">
        <v>289</v>
      </c>
      <c r="G1026" s="1">
        <v>1.45638</v>
      </c>
      <c r="H1026" s="1" t="s">
        <v>290</v>
      </c>
      <c r="I1026" s="1" t="s">
        <v>291</v>
      </c>
      <c r="J1026" s="1" t="s">
        <v>2330</v>
      </c>
      <c r="K1026" s="1" t="s">
        <v>290</v>
      </c>
      <c r="L1026" s="1" t="s">
        <v>284</v>
      </c>
      <c r="M1026" s="1" t="s">
        <v>284</v>
      </c>
    </row>
    <row r="1027" spans="1:13" ht="15" customHeight="1">
      <c r="A1027" s="1" t="s">
        <v>280</v>
      </c>
      <c r="B1027" s="1" t="s">
        <v>281</v>
      </c>
      <c r="C1027" s="1" t="s">
        <v>2331</v>
      </c>
      <c r="D1027" s="1">
        <v>40129</v>
      </c>
      <c r="E1027" s="1">
        <v>1</v>
      </c>
      <c r="F1027" s="1" t="s">
        <v>289</v>
      </c>
      <c r="G1027" s="1">
        <v>1.3681000000000001</v>
      </c>
      <c r="H1027" s="1" t="s">
        <v>290</v>
      </c>
      <c r="I1027" s="1" t="s">
        <v>291</v>
      </c>
      <c r="J1027" s="1" t="s">
        <v>2332</v>
      </c>
      <c r="K1027" s="1" t="s">
        <v>290</v>
      </c>
      <c r="L1027" s="1" t="s">
        <v>284</v>
      </c>
      <c r="M1027" s="1" t="s">
        <v>284</v>
      </c>
    </row>
    <row r="1028" spans="1:13" ht="15" customHeight="1">
      <c r="A1028" s="1" t="s">
        <v>280</v>
      </c>
      <c r="B1028" s="1" t="s">
        <v>281</v>
      </c>
      <c r="C1028" s="1" t="s">
        <v>2333</v>
      </c>
      <c r="D1028" s="1">
        <v>40130</v>
      </c>
      <c r="E1028" s="1">
        <v>1</v>
      </c>
      <c r="F1028" s="1" t="s">
        <v>289</v>
      </c>
      <c r="G1028" s="1">
        <v>1.07978</v>
      </c>
      <c r="H1028" s="1" t="s">
        <v>290</v>
      </c>
      <c r="I1028" s="1" t="s">
        <v>291</v>
      </c>
      <c r="J1028" s="1" t="s">
        <v>2334</v>
      </c>
      <c r="K1028" s="1" t="s">
        <v>290</v>
      </c>
      <c r="L1028" s="1" t="s">
        <v>284</v>
      </c>
      <c r="M1028" s="1" t="s">
        <v>284</v>
      </c>
    </row>
    <row r="1029" spans="1:13" ht="15" customHeight="1">
      <c r="A1029" s="1" t="s">
        <v>280</v>
      </c>
      <c r="B1029" s="1" t="s">
        <v>281</v>
      </c>
      <c r="C1029" s="1" t="s">
        <v>2335</v>
      </c>
      <c r="D1029" s="1">
        <v>40131</v>
      </c>
      <c r="E1029" s="1">
        <v>1</v>
      </c>
      <c r="F1029" s="1" t="s">
        <v>289</v>
      </c>
      <c r="G1029" s="1">
        <v>1.43323</v>
      </c>
      <c r="H1029" s="1" t="s">
        <v>290</v>
      </c>
      <c r="I1029" s="1" t="s">
        <v>291</v>
      </c>
      <c r="J1029" s="1" t="s">
        <v>2336</v>
      </c>
      <c r="K1029" s="1" t="s">
        <v>290</v>
      </c>
      <c r="L1029" s="1" t="s">
        <v>284</v>
      </c>
      <c r="M1029" s="1" t="s">
        <v>284</v>
      </c>
    </row>
    <row r="1030" spans="1:13" ht="15" customHeight="1">
      <c r="A1030" s="1" t="s">
        <v>280</v>
      </c>
      <c r="B1030" s="1" t="s">
        <v>281</v>
      </c>
      <c r="C1030" s="1" t="s">
        <v>2337</v>
      </c>
      <c r="D1030" s="1">
        <v>40132</v>
      </c>
      <c r="E1030" s="1">
        <v>1</v>
      </c>
      <c r="F1030" s="1" t="s">
        <v>289</v>
      </c>
      <c r="G1030" s="1">
        <v>1.17039</v>
      </c>
      <c r="H1030" s="1" t="s">
        <v>290</v>
      </c>
      <c r="I1030" s="1" t="s">
        <v>291</v>
      </c>
      <c r="J1030" s="1" t="s">
        <v>2338</v>
      </c>
      <c r="K1030" s="1" t="s">
        <v>290</v>
      </c>
      <c r="L1030" s="1" t="s">
        <v>284</v>
      </c>
      <c r="M1030" s="1" t="s">
        <v>284</v>
      </c>
    </row>
    <row r="1031" spans="1:13" ht="15" customHeight="1">
      <c r="A1031" s="1" t="s">
        <v>280</v>
      </c>
      <c r="B1031" s="1" t="s">
        <v>281</v>
      </c>
      <c r="C1031" s="1" t="s">
        <v>2339</v>
      </c>
      <c r="D1031" s="1">
        <v>40133</v>
      </c>
      <c r="E1031" s="1">
        <v>1</v>
      </c>
      <c r="F1031" s="1" t="s">
        <v>289</v>
      </c>
      <c r="G1031" s="1">
        <v>1.5767100000000001</v>
      </c>
      <c r="H1031" s="1" t="s">
        <v>290</v>
      </c>
      <c r="I1031" s="1" t="s">
        <v>291</v>
      </c>
      <c r="J1031" s="1" t="s">
        <v>2340</v>
      </c>
      <c r="K1031" s="1" t="s">
        <v>290</v>
      </c>
      <c r="L1031" s="1" t="s">
        <v>284</v>
      </c>
      <c r="M1031" s="1" t="s">
        <v>284</v>
      </c>
    </row>
    <row r="1032" spans="1:13" ht="15" customHeight="1">
      <c r="A1032" s="1" t="s">
        <v>280</v>
      </c>
      <c r="B1032" s="1" t="s">
        <v>281</v>
      </c>
      <c r="C1032" s="1" t="s">
        <v>2341</v>
      </c>
      <c r="D1032" s="1">
        <v>40134</v>
      </c>
      <c r="E1032" s="1">
        <v>1</v>
      </c>
      <c r="F1032" s="1" t="s">
        <v>289</v>
      </c>
      <c r="G1032" s="1">
        <v>1.19879</v>
      </c>
      <c r="H1032" s="1" t="s">
        <v>290</v>
      </c>
      <c r="I1032" s="1" t="s">
        <v>291</v>
      </c>
      <c r="J1032" s="1" t="s">
        <v>2342</v>
      </c>
      <c r="K1032" s="1" t="s">
        <v>290</v>
      </c>
      <c r="L1032" s="1" t="s">
        <v>284</v>
      </c>
      <c r="M1032" s="1" t="s">
        <v>284</v>
      </c>
    </row>
    <row r="1033" spans="1:13" ht="15" customHeight="1">
      <c r="A1033" s="1" t="s">
        <v>280</v>
      </c>
      <c r="B1033" s="1" t="s">
        <v>281</v>
      </c>
      <c r="C1033" s="1" t="s">
        <v>2343</v>
      </c>
      <c r="D1033" s="1">
        <v>40135</v>
      </c>
      <c r="E1033" s="1">
        <v>1</v>
      </c>
      <c r="F1033" s="1" t="s">
        <v>289</v>
      </c>
      <c r="G1033" s="1">
        <v>1.52894</v>
      </c>
      <c r="H1033" s="1" t="s">
        <v>290</v>
      </c>
      <c r="I1033" s="1" t="s">
        <v>291</v>
      </c>
      <c r="J1033" s="1" t="s">
        <v>2344</v>
      </c>
      <c r="K1033" s="1" t="s">
        <v>290</v>
      </c>
      <c r="L1033" s="1" t="s">
        <v>284</v>
      </c>
      <c r="M1033" s="1" t="s">
        <v>284</v>
      </c>
    </row>
    <row r="1034" spans="1:13" ht="15" customHeight="1">
      <c r="A1034" s="1" t="s">
        <v>280</v>
      </c>
      <c r="B1034" s="1" t="s">
        <v>281</v>
      </c>
      <c r="C1034" s="1" t="s">
        <v>2345</v>
      </c>
      <c r="D1034" s="1">
        <v>40136</v>
      </c>
      <c r="E1034" s="1">
        <v>1</v>
      </c>
      <c r="F1034" s="1" t="s">
        <v>289</v>
      </c>
      <c r="G1034" s="1">
        <v>1.40479</v>
      </c>
      <c r="H1034" s="1" t="s">
        <v>290</v>
      </c>
      <c r="I1034" s="1" t="s">
        <v>291</v>
      </c>
      <c r="J1034" s="1" t="s">
        <v>2346</v>
      </c>
      <c r="K1034" s="1" t="s">
        <v>290</v>
      </c>
      <c r="L1034" s="1" t="s">
        <v>284</v>
      </c>
      <c r="M1034" s="1" t="s">
        <v>284</v>
      </c>
    </row>
    <row r="1035" spans="1:13" ht="15" customHeight="1">
      <c r="A1035" s="1" t="s">
        <v>280</v>
      </c>
      <c r="B1035" s="1" t="s">
        <v>281</v>
      </c>
      <c r="C1035" s="1" t="s">
        <v>2347</v>
      </c>
      <c r="D1035" s="1">
        <v>40137</v>
      </c>
      <c r="E1035" s="1">
        <v>1</v>
      </c>
      <c r="F1035" s="1" t="s">
        <v>289</v>
      </c>
      <c r="G1035" s="1">
        <v>1.3302400000000001</v>
      </c>
      <c r="H1035" s="1" t="s">
        <v>290</v>
      </c>
      <c r="I1035" s="1" t="s">
        <v>291</v>
      </c>
      <c r="J1035" s="1" t="s">
        <v>2348</v>
      </c>
      <c r="K1035" s="1" t="s">
        <v>290</v>
      </c>
      <c r="L1035" s="1" t="s">
        <v>284</v>
      </c>
      <c r="M1035" s="1" t="s">
        <v>284</v>
      </c>
    </row>
    <row r="1036" spans="1:13" ht="15" customHeight="1">
      <c r="A1036" s="1" t="s">
        <v>280</v>
      </c>
      <c r="B1036" s="1" t="s">
        <v>281</v>
      </c>
      <c r="C1036" s="1" t="s">
        <v>2349</v>
      </c>
      <c r="D1036" s="1">
        <v>40138</v>
      </c>
      <c r="E1036" s="1">
        <v>1</v>
      </c>
      <c r="F1036" s="1" t="s">
        <v>289</v>
      </c>
      <c r="G1036" s="1">
        <v>1.5466899999999999</v>
      </c>
      <c r="H1036" s="1" t="s">
        <v>290</v>
      </c>
      <c r="I1036" s="1" t="s">
        <v>291</v>
      </c>
      <c r="J1036" s="1" t="s">
        <v>2350</v>
      </c>
      <c r="K1036" s="1" t="s">
        <v>290</v>
      </c>
      <c r="L1036" s="1" t="s">
        <v>284</v>
      </c>
      <c r="M1036" s="1" t="s">
        <v>284</v>
      </c>
    </row>
    <row r="1037" spans="1:13" ht="15" customHeight="1">
      <c r="A1037" s="1" t="s">
        <v>280</v>
      </c>
      <c r="B1037" s="1" t="s">
        <v>281</v>
      </c>
      <c r="C1037" s="1" t="s">
        <v>2351</v>
      </c>
      <c r="D1037" s="1">
        <v>40139</v>
      </c>
      <c r="E1037" s="1">
        <v>1</v>
      </c>
      <c r="F1037" s="1" t="s">
        <v>289</v>
      </c>
      <c r="G1037" s="1">
        <v>1.4461599999999999</v>
      </c>
      <c r="H1037" s="1" t="s">
        <v>290</v>
      </c>
      <c r="I1037" s="1" t="s">
        <v>291</v>
      </c>
      <c r="J1037" s="1" t="s">
        <v>2352</v>
      </c>
      <c r="K1037" s="1" t="s">
        <v>290</v>
      </c>
      <c r="L1037" s="1" t="s">
        <v>284</v>
      </c>
      <c r="M1037" s="1" t="s">
        <v>284</v>
      </c>
    </row>
    <row r="1038" spans="1:13" ht="15" customHeight="1">
      <c r="A1038" s="1" t="s">
        <v>280</v>
      </c>
      <c r="B1038" s="1" t="s">
        <v>281</v>
      </c>
      <c r="C1038" s="1" t="s">
        <v>2353</v>
      </c>
      <c r="D1038" s="1">
        <v>40140</v>
      </c>
      <c r="E1038" s="1">
        <v>1</v>
      </c>
      <c r="F1038" s="1" t="s">
        <v>289</v>
      </c>
      <c r="G1038" s="1">
        <v>1.3452599999999999</v>
      </c>
      <c r="H1038" s="1" t="s">
        <v>290</v>
      </c>
      <c r="I1038" s="1" t="s">
        <v>291</v>
      </c>
      <c r="J1038" s="1" t="s">
        <v>2354</v>
      </c>
      <c r="K1038" s="1" t="s">
        <v>290</v>
      </c>
      <c r="L1038" s="1" t="s">
        <v>284</v>
      </c>
      <c r="M1038" s="1" t="s">
        <v>284</v>
      </c>
    </row>
    <row r="1039" spans="1:13" ht="15" customHeight="1">
      <c r="A1039" s="1" t="s">
        <v>280</v>
      </c>
      <c r="B1039" s="1" t="s">
        <v>281</v>
      </c>
      <c r="C1039" s="1" t="s">
        <v>2355</v>
      </c>
      <c r="D1039" s="1">
        <v>40141</v>
      </c>
      <c r="E1039" s="1">
        <v>1</v>
      </c>
      <c r="F1039" s="1" t="s">
        <v>289</v>
      </c>
      <c r="G1039" s="1">
        <v>1.2467299999999999</v>
      </c>
      <c r="H1039" s="1" t="s">
        <v>290</v>
      </c>
      <c r="I1039" s="1" t="s">
        <v>291</v>
      </c>
      <c r="J1039" s="1" t="s">
        <v>2356</v>
      </c>
      <c r="K1039" s="1" t="s">
        <v>290</v>
      </c>
      <c r="L1039" s="1" t="s">
        <v>284</v>
      </c>
      <c r="M1039" s="1" t="s">
        <v>284</v>
      </c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2.6640625" defaultRowHeight="15" customHeight="1"/>
  <cols>
    <col min="1" max="26" width="5.88671875" customWidth="1"/>
  </cols>
  <sheetData>
    <row r="1" spans="1:26" ht="12.75" customHeight="1">
      <c r="A1" s="1" t="s">
        <v>280</v>
      </c>
      <c r="B1" s="1" t="s">
        <v>281</v>
      </c>
      <c r="C1" s="1" t="s">
        <v>282</v>
      </c>
      <c r="D1" s="1" t="s">
        <v>2357</v>
      </c>
      <c r="E1" s="1"/>
      <c r="F1" s="1" t="s">
        <v>284</v>
      </c>
      <c r="G1" s="1"/>
      <c r="H1" s="1"/>
      <c r="I1" s="1" t="s">
        <v>284</v>
      </c>
      <c r="J1" s="1"/>
      <c r="K1" s="1"/>
      <c r="L1" s="1" t="s">
        <v>284</v>
      </c>
      <c r="M1" s="1" t="s">
        <v>284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 t="s">
        <v>280</v>
      </c>
      <c r="B2" s="1" t="s">
        <v>281</v>
      </c>
      <c r="C2" s="1" t="s">
        <v>285</v>
      </c>
      <c r="D2" s="1" t="s">
        <v>2358</v>
      </c>
      <c r="E2" s="1" t="s">
        <v>2359</v>
      </c>
      <c r="F2" s="1" t="s">
        <v>2360</v>
      </c>
      <c r="G2" s="1"/>
      <c r="H2" s="1"/>
      <c r="I2" s="1" t="s">
        <v>284</v>
      </c>
      <c r="J2" s="1"/>
      <c r="K2" s="1"/>
      <c r="L2" s="1" t="s">
        <v>284</v>
      </c>
      <c r="M2" s="1" t="s">
        <v>284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 t="s">
        <v>280</v>
      </c>
      <c r="B3" s="1" t="s">
        <v>281</v>
      </c>
      <c r="C3" s="1" t="s">
        <v>2361</v>
      </c>
      <c r="D3" s="1">
        <v>1</v>
      </c>
      <c r="E3" s="1"/>
      <c r="F3" s="1" t="s">
        <v>2360</v>
      </c>
      <c r="G3" s="1"/>
      <c r="H3" s="1"/>
      <c r="I3" s="1" t="s">
        <v>284</v>
      </c>
      <c r="J3" s="1"/>
      <c r="K3" s="1"/>
      <c r="L3" s="1" t="s">
        <v>1238</v>
      </c>
      <c r="M3" s="1" t="s">
        <v>527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 t="s">
        <v>280</v>
      </c>
      <c r="B4" s="1" t="s">
        <v>281</v>
      </c>
      <c r="C4" s="1" t="s">
        <v>288</v>
      </c>
      <c r="D4" s="1">
        <v>1</v>
      </c>
      <c r="E4" s="1">
        <v>1</v>
      </c>
      <c r="F4" s="1" t="s">
        <v>2362</v>
      </c>
      <c r="G4" s="1">
        <v>1.5916399999999999</v>
      </c>
      <c r="H4" s="1" t="s">
        <v>290</v>
      </c>
      <c r="I4" s="1" t="s">
        <v>291</v>
      </c>
      <c r="J4" s="1">
        <v>49.652000000000001</v>
      </c>
      <c r="K4" s="1" t="s">
        <v>290</v>
      </c>
      <c r="L4" s="1" t="s">
        <v>284</v>
      </c>
      <c r="M4" s="1" t="s">
        <v>284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 t="s">
        <v>280</v>
      </c>
      <c r="B5" s="1" t="s">
        <v>281</v>
      </c>
      <c r="C5" s="1" t="s">
        <v>293</v>
      </c>
      <c r="D5" s="1">
        <v>3</v>
      </c>
      <c r="E5" s="1">
        <v>1</v>
      </c>
      <c r="F5" s="1" t="s">
        <v>2363</v>
      </c>
      <c r="G5" s="1">
        <v>1.59165</v>
      </c>
      <c r="H5" s="1" t="s">
        <v>290</v>
      </c>
      <c r="I5" s="1" t="s">
        <v>291</v>
      </c>
      <c r="J5" s="1">
        <v>49.677999999999997</v>
      </c>
      <c r="K5" s="1" t="s">
        <v>290</v>
      </c>
      <c r="L5" s="1" t="s">
        <v>284</v>
      </c>
      <c r="M5" s="1" t="s">
        <v>284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 t="s">
        <v>280</v>
      </c>
      <c r="B6" s="1" t="s">
        <v>281</v>
      </c>
      <c r="C6" s="1" t="s">
        <v>295</v>
      </c>
      <c r="D6" s="1">
        <v>3</v>
      </c>
      <c r="E6" s="1"/>
      <c r="F6" s="1" t="s">
        <v>2360</v>
      </c>
      <c r="G6" s="1"/>
      <c r="H6" s="1"/>
      <c r="I6" s="1" t="s">
        <v>284</v>
      </c>
      <c r="J6" s="1"/>
      <c r="K6" s="1"/>
      <c r="L6" s="1" t="s">
        <v>1238</v>
      </c>
      <c r="M6" s="1" t="s">
        <v>2364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 t="s">
        <v>280</v>
      </c>
      <c r="B7" s="1" t="s">
        <v>281</v>
      </c>
      <c r="C7" s="1" t="s">
        <v>297</v>
      </c>
      <c r="D7" s="1">
        <v>3</v>
      </c>
      <c r="E7" s="1">
        <v>1</v>
      </c>
      <c r="F7" s="1" t="s">
        <v>2362</v>
      </c>
      <c r="G7" s="1">
        <v>1.5915699999999999</v>
      </c>
      <c r="H7" s="1" t="s">
        <v>290</v>
      </c>
      <c r="I7" s="1" t="s">
        <v>291</v>
      </c>
      <c r="J7" s="1">
        <v>49.665999999999997</v>
      </c>
      <c r="K7" s="1" t="s">
        <v>290</v>
      </c>
      <c r="L7" s="1" t="s">
        <v>284</v>
      </c>
      <c r="M7" s="1" t="s">
        <v>284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 t="s">
        <v>280</v>
      </c>
      <c r="B8" s="1" t="s">
        <v>281</v>
      </c>
      <c r="C8" s="1" t="s">
        <v>299</v>
      </c>
      <c r="D8" s="1">
        <v>4</v>
      </c>
      <c r="E8" s="1">
        <v>1</v>
      </c>
      <c r="F8" s="1" t="s">
        <v>2363</v>
      </c>
      <c r="G8" s="1">
        <v>1.4072</v>
      </c>
      <c r="H8" s="1" t="s">
        <v>290</v>
      </c>
      <c r="I8" s="1" t="s">
        <v>291</v>
      </c>
      <c r="J8" s="1">
        <v>10.257999999999999</v>
      </c>
      <c r="K8" s="1" t="s">
        <v>290</v>
      </c>
      <c r="L8" s="1" t="s">
        <v>284</v>
      </c>
      <c r="M8" s="1" t="s">
        <v>284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 t="s">
        <v>280</v>
      </c>
      <c r="B9" s="1" t="s">
        <v>281</v>
      </c>
      <c r="C9" s="1" t="s">
        <v>2365</v>
      </c>
      <c r="D9" s="1">
        <v>4</v>
      </c>
      <c r="E9" s="1"/>
      <c r="F9" s="1" t="s">
        <v>2360</v>
      </c>
      <c r="G9" s="1"/>
      <c r="H9" s="1"/>
      <c r="I9" s="1" t="s">
        <v>284</v>
      </c>
      <c r="J9" s="1"/>
      <c r="K9" s="1"/>
      <c r="L9" s="1" t="s">
        <v>1238</v>
      </c>
      <c r="M9" s="1" t="s">
        <v>2366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 t="s">
        <v>280</v>
      </c>
      <c r="B10" s="1" t="s">
        <v>281</v>
      </c>
      <c r="C10" s="1" t="s">
        <v>303</v>
      </c>
      <c r="D10" s="1">
        <v>55</v>
      </c>
      <c r="E10" s="1">
        <v>1</v>
      </c>
      <c r="F10" s="1" t="s">
        <v>289</v>
      </c>
      <c r="G10" s="1">
        <v>1.5917600000000001</v>
      </c>
      <c r="H10" s="1" t="s">
        <v>290</v>
      </c>
      <c r="I10" s="1" t="s">
        <v>291</v>
      </c>
      <c r="J10" s="1">
        <v>49.698</v>
      </c>
      <c r="K10" s="1" t="s">
        <v>290</v>
      </c>
      <c r="L10" s="1" t="s">
        <v>284</v>
      </c>
      <c r="M10" s="1" t="s">
        <v>284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 t="s">
        <v>280</v>
      </c>
      <c r="B11" s="1" t="s">
        <v>281</v>
      </c>
      <c r="C11" s="1" t="s">
        <v>2367</v>
      </c>
      <c r="D11" s="1">
        <v>56</v>
      </c>
      <c r="E11" s="1">
        <v>1</v>
      </c>
      <c r="F11" s="1" t="s">
        <v>289</v>
      </c>
      <c r="G11" s="1">
        <v>1.4071800000000001</v>
      </c>
      <c r="H11" s="1" t="s">
        <v>290</v>
      </c>
      <c r="I11" s="1" t="s">
        <v>291</v>
      </c>
      <c r="J11" s="1">
        <v>10.268000000000001</v>
      </c>
      <c r="K11" s="1" t="s">
        <v>290</v>
      </c>
      <c r="L11" s="1" t="s">
        <v>284</v>
      </c>
      <c r="M11" s="1" t="s">
        <v>284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 t="s">
        <v>280</v>
      </c>
      <c r="B12" s="1" t="s">
        <v>281</v>
      </c>
      <c r="C12" s="1" t="s">
        <v>306</v>
      </c>
      <c r="D12" s="1">
        <v>57</v>
      </c>
      <c r="E12" s="1">
        <v>1</v>
      </c>
      <c r="F12" s="1" t="s">
        <v>289</v>
      </c>
      <c r="G12" s="1">
        <v>1.29338</v>
      </c>
      <c r="H12" s="1" t="s">
        <v>290</v>
      </c>
      <c r="I12" s="1" t="s">
        <v>291</v>
      </c>
      <c r="J12" s="1">
        <v>50.186</v>
      </c>
      <c r="K12" s="1" t="s">
        <v>290</v>
      </c>
      <c r="L12" s="1" t="s">
        <v>284</v>
      </c>
      <c r="M12" s="1" t="s">
        <v>284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 t="s">
        <v>280</v>
      </c>
      <c r="B13" s="1" t="s">
        <v>281</v>
      </c>
      <c r="C13" s="1" t="s">
        <v>308</v>
      </c>
      <c r="D13" s="1">
        <v>58</v>
      </c>
      <c r="E13" s="1">
        <v>1</v>
      </c>
      <c r="F13" s="1" t="s">
        <v>289</v>
      </c>
      <c r="G13" s="1">
        <v>1.581</v>
      </c>
      <c r="H13" s="1" t="s">
        <v>290</v>
      </c>
      <c r="I13" s="1" t="s">
        <v>291</v>
      </c>
      <c r="J13" s="1">
        <v>47.427</v>
      </c>
      <c r="K13" s="1" t="s">
        <v>290</v>
      </c>
      <c r="L13" s="1" t="s">
        <v>284</v>
      </c>
      <c r="M13" s="1" t="s">
        <v>284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 t="s">
        <v>280</v>
      </c>
      <c r="B14" s="1" t="s">
        <v>281</v>
      </c>
      <c r="C14" s="1" t="s">
        <v>310</v>
      </c>
      <c r="D14" s="1">
        <v>59</v>
      </c>
      <c r="E14" s="1">
        <v>1</v>
      </c>
      <c r="F14" s="1" t="s">
        <v>289</v>
      </c>
      <c r="G14" s="1">
        <v>1.4742500000000001</v>
      </c>
      <c r="H14" s="1" t="s">
        <v>290</v>
      </c>
      <c r="I14" s="1" t="s">
        <v>291</v>
      </c>
      <c r="J14" s="1">
        <v>7.742</v>
      </c>
      <c r="K14" s="1" t="s">
        <v>290</v>
      </c>
      <c r="L14" s="1" t="s">
        <v>284</v>
      </c>
      <c r="M14" s="1" t="s">
        <v>284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 t="s">
        <v>280</v>
      </c>
      <c r="B15" s="1" t="s">
        <v>281</v>
      </c>
      <c r="C15" s="1" t="s">
        <v>312</v>
      </c>
      <c r="D15" s="1">
        <v>60</v>
      </c>
      <c r="E15" s="1">
        <v>1</v>
      </c>
      <c r="F15" s="1" t="s">
        <v>289</v>
      </c>
      <c r="G15" s="1">
        <v>1.4160699999999999</v>
      </c>
      <c r="H15" s="1" t="s">
        <v>290</v>
      </c>
      <c r="I15" s="1" t="s">
        <v>291</v>
      </c>
      <c r="J15" s="1">
        <v>12.852</v>
      </c>
      <c r="K15" s="1" t="s">
        <v>290</v>
      </c>
      <c r="L15" s="1" t="s">
        <v>284</v>
      </c>
      <c r="M15" s="1" t="s">
        <v>284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 t="s">
        <v>280</v>
      </c>
      <c r="B16" s="1" t="s">
        <v>281</v>
      </c>
      <c r="C16" s="1" t="s">
        <v>314</v>
      </c>
      <c r="D16" s="1">
        <v>61</v>
      </c>
      <c r="E16" s="1">
        <v>1</v>
      </c>
      <c r="F16" s="1" t="s">
        <v>289</v>
      </c>
      <c r="G16" s="1">
        <v>1.5071399999999999</v>
      </c>
      <c r="H16" s="1" t="s">
        <v>290</v>
      </c>
      <c r="I16" s="1" t="s">
        <v>291</v>
      </c>
      <c r="J16" s="1">
        <v>24.434000000000001</v>
      </c>
      <c r="K16" s="1" t="s">
        <v>290</v>
      </c>
      <c r="L16" s="1" t="s">
        <v>284</v>
      </c>
      <c r="M16" s="1" t="s">
        <v>284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 t="s">
        <v>280</v>
      </c>
      <c r="B17" s="1" t="s">
        <v>281</v>
      </c>
      <c r="C17" s="1" t="s">
        <v>316</v>
      </c>
      <c r="D17" s="1">
        <v>62</v>
      </c>
      <c r="E17" s="1">
        <v>1</v>
      </c>
      <c r="F17" s="1" t="s">
        <v>289</v>
      </c>
      <c r="G17" s="1">
        <v>1.44912</v>
      </c>
      <c r="H17" s="1" t="s">
        <v>290</v>
      </c>
      <c r="I17" s="1" t="s">
        <v>291</v>
      </c>
      <c r="J17" s="1">
        <v>5.492</v>
      </c>
      <c r="K17" s="1" t="s">
        <v>290</v>
      </c>
      <c r="L17" s="1" t="s">
        <v>284</v>
      </c>
      <c r="M17" s="1" t="s">
        <v>284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 t="s">
        <v>280</v>
      </c>
      <c r="B18" s="1" t="s">
        <v>281</v>
      </c>
      <c r="C18" s="1" t="s">
        <v>318</v>
      </c>
      <c r="D18" s="1">
        <v>63</v>
      </c>
      <c r="E18" s="1">
        <v>1</v>
      </c>
      <c r="F18" s="1" t="s">
        <v>289</v>
      </c>
      <c r="G18" s="1">
        <v>1.54312</v>
      </c>
      <c r="H18" s="1" t="s">
        <v>290</v>
      </c>
      <c r="I18" s="1" t="s">
        <v>291</v>
      </c>
      <c r="J18" s="1">
        <v>15.962</v>
      </c>
      <c r="K18" s="1" t="s">
        <v>290</v>
      </c>
      <c r="L18" s="1" t="s">
        <v>284</v>
      </c>
      <c r="M18" s="1" t="s">
        <v>284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 t="s">
        <v>280</v>
      </c>
      <c r="B19" s="1" t="s">
        <v>281</v>
      </c>
      <c r="C19" s="1" t="s">
        <v>2368</v>
      </c>
      <c r="D19" s="1">
        <v>64</v>
      </c>
      <c r="E19" s="1">
        <v>1</v>
      </c>
      <c r="F19" s="1" t="s">
        <v>289</v>
      </c>
      <c r="G19" s="1">
        <v>1.47641</v>
      </c>
      <c r="H19" s="1" t="s">
        <v>290</v>
      </c>
      <c r="I19" s="1" t="s">
        <v>291</v>
      </c>
      <c r="J19" s="1">
        <v>32.755000000000003</v>
      </c>
      <c r="K19" s="1" t="s">
        <v>290</v>
      </c>
      <c r="L19" s="1" t="s">
        <v>284</v>
      </c>
      <c r="M19" s="1" t="s">
        <v>284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 t="s">
        <v>280</v>
      </c>
      <c r="B20" s="1" t="s">
        <v>281</v>
      </c>
      <c r="C20" s="1" t="s">
        <v>321</v>
      </c>
      <c r="D20" s="1">
        <v>65</v>
      </c>
      <c r="E20" s="1">
        <v>1</v>
      </c>
      <c r="F20" s="1" t="s">
        <v>289</v>
      </c>
      <c r="G20" s="1">
        <v>1.7043600000000001</v>
      </c>
      <c r="H20" s="1" t="s">
        <v>290</v>
      </c>
      <c r="I20" s="1" t="s">
        <v>291</v>
      </c>
      <c r="J20" s="1">
        <v>43.762</v>
      </c>
      <c r="K20" s="1" t="s">
        <v>290</v>
      </c>
      <c r="L20" s="1" t="s">
        <v>284</v>
      </c>
      <c r="M20" s="1" t="s">
        <v>284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 t="s">
        <v>280</v>
      </c>
      <c r="B21" s="1" t="s">
        <v>281</v>
      </c>
      <c r="C21" s="1" t="s">
        <v>323</v>
      </c>
      <c r="D21" s="1" t="s">
        <v>302</v>
      </c>
      <c r="E21" s="1"/>
      <c r="F21" s="1" t="s">
        <v>284</v>
      </c>
      <c r="G21" s="1"/>
      <c r="H21" s="1"/>
      <c r="I21" s="1" t="s">
        <v>284</v>
      </c>
      <c r="J21" s="1"/>
      <c r="K21" s="1"/>
      <c r="L21" s="1" t="s">
        <v>284</v>
      </c>
      <c r="M21" s="1" t="s">
        <v>284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 t="s">
        <v>280</v>
      </c>
      <c r="B22" s="1" t="s">
        <v>281</v>
      </c>
      <c r="C22" s="1" t="s">
        <v>324</v>
      </c>
      <c r="D22" s="1">
        <v>66</v>
      </c>
      <c r="E22" s="1">
        <v>1</v>
      </c>
      <c r="F22" s="1" t="s">
        <v>289</v>
      </c>
      <c r="G22" s="1">
        <v>1.524</v>
      </c>
      <c r="H22" s="1" t="s">
        <v>290</v>
      </c>
      <c r="I22" s="1" t="s">
        <v>291</v>
      </c>
      <c r="J22" s="1">
        <v>30.274999999999999</v>
      </c>
      <c r="K22" s="1" t="s">
        <v>290</v>
      </c>
      <c r="L22" s="1" t="s">
        <v>284</v>
      </c>
      <c r="M22" s="1" t="s">
        <v>284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 t="s">
        <v>280</v>
      </c>
      <c r="B23" s="1" t="s">
        <v>281</v>
      </c>
      <c r="C23" s="1" t="s">
        <v>326</v>
      </c>
      <c r="D23" s="1">
        <v>67</v>
      </c>
      <c r="E23" s="1">
        <v>1</v>
      </c>
      <c r="F23" s="1" t="s">
        <v>289</v>
      </c>
      <c r="G23" s="1">
        <v>1.50519</v>
      </c>
      <c r="H23" s="1" t="s">
        <v>290</v>
      </c>
      <c r="I23" s="1" t="s">
        <v>291</v>
      </c>
      <c r="J23" s="1">
        <v>24.233000000000001</v>
      </c>
      <c r="K23" s="1" t="s">
        <v>290</v>
      </c>
      <c r="L23" s="1" t="s">
        <v>284</v>
      </c>
      <c r="M23" s="1" t="s">
        <v>284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 t="s">
        <v>280</v>
      </c>
      <c r="B24" s="1" t="s">
        <v>281</v>
      </c>
      <c r="C24" s="1" t="s">
        <v>328</v>
      </c>
      <c r="D24" s="1">
        <v>68</v>
      </c>
      <c r="E24" s="1">
        <v>1</v>
      </c>
      <c r="F24" s="1" t="s">
        <v>289</v>
      </c>
      <c r="G24" s="1">
        <v>1.49743</v>
      </c>
      <c r="H24" s="1" t="s">
        <v>290</v>
      </c>
      <c r="I24" s="1" t="s">
        <v>291</v>
      </c>
      <c r="J24" s="1">
        <v>20.773</v>
      </c>
      <c r="K24" s="1" t="s">
        <v>290</v>
      </c>
      <c r="L24" s="1" t="s">
        <v>284</v>
      </c>
      <c r="M24" s="1" t="s">
        <v>284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 t="s">
        <v>280</v>
      </c>
      <c r="B25" s="1" t="s">
        <v>281</v>
      </c>
      <c r="C25" s="1" t="s">
        <v>330</v>
      </c>
      <c r="D25" s="1">
        <v>69</v>
      </c>
      <c r="E25" s="1">
        <v>1</v>
      </c>
      <c r="F25" s="1" t="s">
        <v>289</v>
      </c>
      <c r="G25" s="1">
        <v>1.4547099999999999</v>
      </c>
      <c r="H25" s="1" t="s">
        <v>290</v>
      </c>
      <c r="I25" s="1" t="s">
        <v>291</v>
      </c>
      <c r="J25" s="1">
        <v>2.9009999999999998</v>
      </c>
      <c r="K25" s="1" t="s">
        <v>290</v>
      </c>
      <c r="L25" s="1" t="s">
        <v>284</v>
      </c>
      <c r="M25" s="1" t="s">
        <v>284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 t="s">
        <v>280</v>
      </c>
      <c r="B26" s="1" t="s">
        <v>281</v>
      </c>
      <c r="C26" s="1" t="s">
        <v>332</v>
      </c>
      <c r="D26" s="1">
        <v>70</v>
      </c>
      <c r="E26" s="1">
        <v>1</v>
      </c>
      <c r="F26" s="1" t="s">
        <v>289</v>
      </c>
      <c r="G26" s="1">
        <v>1.6681999999999999</v>
      </c>
      <c r="H26" s="1" t="s">
        <v>290</v>
      </c>
      <c r="I26" s="1" t="s">
        <v>291</v>
      </c>
      <c r="J26" s="1">
        <v>17.466999999999999</v>
      </c>
      <c r="K26" s="1" t="s">
        <v>290</v>
      </c>
      <c r="L26" s="1" t="s">
        <v>284</v>
      </c>
      <c r="M26" s="1" t="s">
        <v>284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 t="s">
        <v>280</v>
      </c>
      <c r="B27" s="1" t="s">
        <v>281</v>
      </c>
      <c r="C27" s="1" t="s">
        <v>334</v>
      </c>
      <c r="D27" s="1">
        <v>71</v>
      </c>
      <c r="E27" s="1">
        <v>1</v>
      </c>
      <c r="F27" s="1" t="s">
        <v>289</v>
      </c>
      <c r="G27" s="1">
        <v>1.41822</v>
      </c>
      <c r="H27" s="1" t="s">
        <v>290</v>
      </c>
      <c r="I27" s="1" t="s">
        <v>291</v>
      </c>
      <c r="J27" s="1">
        <v>19.545000000000002</v>
      </c>
      <c r="K27" s="1" t="s">
        <v>290</v>
      </c>
      <c r="L27" s="1" t="s">
        <v>284</v>
      </c>
      <c r="M27" s="1" t="s">
        <v>284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 t="s">
        <v>280</v>
      </c>
      <c r="B28" s="1" t="s">
        <v>281</v>
      </c>
      <c r="C28" s="1" t="s">
        <v>2369</v>
      </c>
      <c r="D28" s="1">
        <v>72</v>
      </c>
      <c r="E28" s="1">
        <v>1</v>
      </c>
      <c r="F28" s="1" t="s">
        <v>289</v>
      </c>
      <c r="G28" s="1">
        <v>1.63208</v>
      </c>
      <c r="H28" s="1" t="s">
        <v>290</v>
      </c>
      <c r="I28" s="1" t="s">
        <v>291</v>
      </c>
      <c r="J28" s="1">
        <v>29.9</v>
      </c>
      <c r="K28" s="1" t="s">
        <v>290</v>
      </c>
      <c r="L28" s="1" t="s">
        <v>284</v>
      </c>
      <c r="M28" s="1" t="s">
        <v>284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 t="s">
        <v>280</v>
      </c>
      <c r="B29" s="1" t="s">
        <v>281</v>
      </c>
      <c r="C29" s="1" t="s">
        <v>337</v>
      </c>
      <c r="D29" s="1">
        <v>73</v>
      </c>
      <c r="E29" s="1">
        <v>1</v>
      </c>
      <c r="F29" s="1" t="s">
        <v>289</v>
      </c>
      <c r="G29" s="1">
        <v>1.3779300000000001</v>
      </c>
      <c r="H29" s="1" t="s">
        <v>290</v>
      </c>
      <c r="I29" s="1" t="s">
        <v>291</v>
      </c>
      <c r="J29" s="1">
        <v>39.465000000000003</v>
      </c>
      <c r="K29" s="1" t="s">
        <v>290</v>
      </c>
      <c r="L29" s="1" t="s">
        <v>284</v>
      </c>
      <c r="M29" s="1" t="s">
        <v>284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 t="s">
        <v>280</v>
      </c>
      <c r="B30" s="1" t="s">
        <v>281</v>
      </c>
      <c r="C30" s="1" t="s">
        <v>2370</v>
      </c>
      <c r="D30" s="1">
        <v>74</v>
      </c>
      <c r="E30" s="1">
        <v>1</v>
      </c>
      <c r="F30" s="1" t="s">
        <v>289</v>
      </c>
      <c r="G30" s="1">
        <v>1.6079399999999999</v>
      </c>
      <c r="H30" s="1" t="s">
        <v>290</v>
      </c>
      <c r="I30" s="1" t="s">
        <v>291</v>
      </c>
      <c r="J30" s="1">
        <v>39.892000000000003</v>
      </c>
      <c r="K30" s="1" t="s">
        <v>290</v>
      </c>
      <c r="L30" s="1" t="s">
        <v>284</v>
      </c>
      <c r="M30" s="1" t="s">
        <v>284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280</v>
      </c>
      <c r="B31" s="1" t="s">
        <v>281</v>
      </c>
      <c r="C31" s="1" t="s">
        <v>2371</v>
      </c>
      <c r="D31" s="1" t="s">
        <v>302</v>
      </c>
      <c r="E31" s="1"/>
      <c r="F31" s="1" t="s">
        <v>284</v>
      </c>
      <c r="G31" s="1"/>
      <c r="H31" s="1"/>
      <c r="I31" s="1" t="s">
        <v>284</v>
      </c>
      <c r="J31" s="1"/>
      <c r="K31" s="1"/>
      <c r="L31" s="1" t="s">
        <v>284</v>
      </c>
      <c r="M31" s="1" t="s">
        <v>284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 t="s">
        <v>280</v>
      </c>
      <c r="B32" s="1" t="s">
        <v>281</v>
      </c>
      <c r="C32" s="1" t="s">
        <v>342</v>
      </c>
      <c r="D32" s="1">
        <v>75</v>
      </c>
      <c r="E32" s="1">
        <v>1</v>
      </c>
      <c r="F32" s="1" t="s">
        <v>289</v>
      </c>
      <c r="G32" s="1">
        <v>1.7503899999999999</v>
      </c>
      <c r="H32" s="1" t="s">
        <v>290</v>
      </c>
      <c r="I32" s="1" t="s">
        <v>291</v>
      </c>
      <c r="J32" s="1">
        <v>33.948</v>
      </c>
      <c r="K32" s="1" t="s">
        <v>290</v>
      </c>
      <c r="L32" s="1" t="s">
        <v>284</v>
      </c>
      <c r="M32" s="1" t="s">
        <v>284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 t="s">
        <v>280</v>
      </c>
      <c r="B33" s="1" t="s">
        <v>281</v>
      </c>
      <c r="C33" s="1" t="s">
        <v>344</v>
      </c>
      <c r="D33" s="1">
        <v>76</v>
      </c>
      <c r="E33" s="1">
        <v>1</v>
      </c>
      <c r="F33" s="1" t="s">
        <v>289</v>
      </c>
      <c r="G33" s="1">
        <v>1.73367</v>
      </c>
      <c r="H33" s="1" t="s">
        <v>290</v>
      </c>
      <c r="I33" s="1" t="s">
        <v>291</v>
      </c>
      <c r="J33" s="1">
        <v>24.54</v>
      </c>
      <c r="K33" s="1" t="s">
        <v>290</v>
      </c>
      <c r="L33" s="1" t="s">
        <v>284</v>
      </c>
      <c r="M33" s="1" t="s">
        <v>284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 t="s">
        <v>280</v>
      </c>
      <c r="B34" s="1" t="s">
        <v>281</v>
      </c>
      <c r="C34" s="1" t="s">
        <v>2372</v>
      </c>
      <c r="D34" s="1">
        <v>77</v>
      </c>
      <c r="E34" s="1">
        <v>1</v>
      </c>
      <c r="F34" s="1" t="s">
        <v>289</v>
      </c>
      <c r="G34" s="1">
        <v>1.7114100000000001</v>
      </c>
      <c r="H34" s="1" t="s">
        <v>290</v>
      </c>
      <c r="I34" s="1" t="s">
        <v>291</v>
      </c>
      <c r="J34" s="1">
        <v>14.55</v>
      </c>
      <c r="K34" s="1" t="s">
        <v>290</v>
      </c>
      <c r="L34" s="1" t="s">
        <v>284</v>
      </c>
      <c r="M34" s="1" t="s">
        <v>284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 t="s">
        <v>280</v>
      </c>
      <c r="B35" s="1" t="s">
        <v>281</v>
      </c>
      <c r="C35" s="1" t="s">
        <v>347</v>
      </c>
      <c r="D35" s="1">
        <v>78</v>
      </c>
      <c r="E35" s="1">
        <v>1</v>
      </c>
      <c r="F35" s="1" t="s">
        <v>289</v>
      </c>
      <c r="G35" s="1">
        <v>1.6819200000000001</v>
      </c>
      <c r="H35" s="1" t="s">
        <v>290</v>
      </c>
      <c r="I35" s="1" t="s">
        <v>291</v>
      </c>
      <c r="J35" s="1">
        <v>4.5460000000000003</v>
      </c>
      <c r="K35" s="1" t="s">
        <v>290</v>
      </c>
      <c r="L35" s="1" t="s">
        <v>284</v>
      </c>
      <c r="M35" s="1" t="s">
        <v>284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 t="s">
        <v>280</v>
      </c>
      <c r="B36" s="1" t="s">
        <v>281</v>
      </c>
      <c r="C36" s="1" t="s">
        <v>2373</v>
      </c>
      <c r="D36" s="1">
        <v>79</v>
      </c>
      <c r="E36" s="1">
        <v>1</v>
      </c>
      <c r="F36" s="1" t="s">
        <v>289</v>
      </c>
      <c r="G36" s="1">
        <v>1.45312</v>
      </c>
      <c r="H36" s="1" t="s">
        <v>290</v>
      </c>
      <c r="I36" s="1" t="s">
        <v>291</v>
      </c>
      <c r="J36" s="1">
        <v>3.278</v>
      </c>
      <c r="K36" s="1" t="s">
        <v>290</v>
      </c>
      <c r="L36" s="1" t="s">
        <v>284</v>
      </c>
      <c r="M36" s="1" t="s">
        <v>284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 t="s">
        <v>280</v>
      </c>
      <c r="B37" s="1" t="s">
        <v>281</v>
      </c>
      <c r="C37" s="1" t="s">
        <v>350</v>
      </c>
      <c r="D37" s="1">
        <v>80</v>
      </c>
      <c r="E37" s="1">
        <v>1</v>
      </c>
      <c r="F37" s="1" t="s">
        <v>289</v>
      </c>
      <c r="G37" s="1">
        <v>1.4339200000000001</v>
      </c>
      <c r="H37" s="1" t="s">
        <v>290</v>
      </c>
      <c r="I37" s="1" t="s">
        <v>291</v>
      </c>
      <c r="J37" s="1">
        <v>4.0250000000000004</v>
      </c>
      <c r="K37" s="1" t="s">
        <v>290</v>
      </c>
      <c r="L37" s="1" t="s">
        <v>284</v>
      </c>
      <c r="M37" s="1" t="s">
        <v>284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 t="s">
        <v>280</v>
      </c>
      <c r="B38" s="1" t="s">
        <v>281</v>
      </c>
      <c r="C38" s="1" t="s">
        <v>352</v>
      </c>
      <c r="D38" s="1">
        <v>81</v>
      </c>
      <c r="E38" s="1">
        <v>1</v>
      </c>
      <c r="F38" s="1" t="s">
        <v>289</v>
      </c>
      <c r="G38" s="1">
        <v>1.4096599999999999</v>
      </c>
      <c r="H38" s="1" t="s">
        <v>290</v>
      </c>
      <c r="I38" s="1" t="s">
        <v>291</v>
      </c>
      <c r="J38" s="1">
        <v>8.4499999999999993</v>
      </c>
      <c r="K38" s="1" t="s">
        <v>290</v>
      </c>
      <c r="L38" s="1" t="s">
        <v>284</v>
      </c>
      <c r="M38" s="1" t="s">
        <v>284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 t="s">
        <v>280</v>
      </c>
      <c r="B39" s="1" t="s">
        <v>281</v>
      </c>
      <c r="C39" s="1" t="s">
        <v>354</v>
      </c>
      <c r="D39" s="1">
        <v>82</v>
      </c>
      <c r="E39" s="1">
        <v>1</v>
      </c>
      <c r="F39" s="1" t="s">
        <v>289</v>
      </c>
      <c r="G39" s="1">
        <v>1.3815200000000001</v>
      </c>
      <c r="H39" s="1" t="s">
        <v>290</v>
      </c>
      <c r="I39" s="1" t="s">
        <v>291</v>
      </c>
      <c r="J39" s="1">
        <v>13.273999999999999</v>
      </c>
      <c r="K39" s="1" t="s">
        <v>290</v>
      </c>
      <c r="L39" s="1" t="s">
        <v>284</v>
      </c>
      <c r="M39" s="1" t="s">
        <v>284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 t="s">
        <v>280</v>
      </c>
      <c r="B40" s="1" t="s">
        <v>281</v>
      </c>
      <c r="C40" s="1" t="s">
        <v>2374</v>
      </c>
      <c r="D40" s="1">
        <v>83</v>
      </c>
      <c r="E40" s="1">
        <v>1</v>
      </c>
      <c r="F40" s="1" t="s">
        <v>289</v>
      </c>
      <c r="G40" s="1">
        <v>1.3484799999999999</v>
      </c>
      <c r="H40" s="1" t="s">
        <v>290</v>
      </c>
      <c r="I40" s="1" t="s">
        <v>291</v>
      </c>
      <c r="J40" s="1">
        <v>18.181999999999999</v>
      </c>
      <c r="K40" s="1" t="s">
        <v>290</v>
      </c>
      <c r="L40" s="1" t="s">
        <v>284</v>
      </c>
      <c r="M40" s="1" t="s">
        <v>284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 t="s">
        <v>280</v>
      </c>
      <c r="B41" s="1" t="s">
        <v>281</v>
      </c>
      <c r="C41" s="1" t="s">
        <v>357</v>
      </c>
      <c r="D41" s="1">
        <v>84</v>
      </c>
      <c r="E41" s="1">
        <v>1</v>
      </c>
      <c r="F41" s="1" t="s">
        <v>289</v>
      </c>
      <c r="G41" s="1">
        <v>1.31192</v>
      </c>
      <c r="H41" s="1" t="s">
        <v>290</v>
      </c>
      <c r="I41" s="1" t="s">
        <v>291</v>
      </c>
      <c r="J41" s="1">
        <v>23.163</v>
      </c>
      <c r="K41" s="1" t="s">
        <v>290</v>
      </c>
      <c r="L41" s="1" t="s">
        <v>284</v>
      </c>
      <c r="M41" s="1" t="s">
        <v>284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 t="s">
        <v>280</v>
      </c>
      <c r="B42" s="1" t="s">
        <v>281</v>
      </c>
      <c r="C42" s="1" t="s">
        <v>359</v>
      </c>
      <c r="D42" s="1">
        <v>85</v>
      </c>
      <c r="E42" s="1">
        <v>1</v>
      </c>
      <c r="F42" s="1" t="s">
        <v>289</v>
      </c>
      <c r="G42" s="1">
        <v>1.26942</v>
      </c>
      <c r="H42" s="1" t="s">
        <v>290</v>
      </c>
      <c r="I42" s="1" t="s">
        <v>291</v>
      </c>
      <c r="J42" s="1">
        <v>28.103999999999999</v>
      </c>
      <c r="K42" s="1" t="s">
        <v>290</v>
      </c>
      <c r="L42" s="1" t="s">
        <v>284</v>
      </c>
      <c r="M42" s="1" t="s">
        <v>284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 t="s">
        <v>280</v>
      </c>
      <c r="B43" s="1" t="s">
        <v>281</v>
      </c>
      <c r="C43" s="1" t="s">
        <v>2375</v>
      </c>
      <c r="D43" s="1">
        <v>86</v>
      </c>
      <c r="E43" s="1">
        <v>1</v>
      </c>
      <c r="F43" s="1" t="s">
        <v>289</v>
      </c>
      <c r="G43" s="1">
        <v>1.2215499999999999</v>
      </c>
      <c r="H43" s="1" t="s">
        <v>290</v>
      </c>
      <c r="I43" s="1" t="s">
        <v>291</v>
      </c>
      <c r="J43" s="1">
        <v>33.103999999999999</v>
      </c>
      <c r="K43" s="1" t="s">
        <v>290</v>
      </c>
      <c r="L43" s="1" t="s">
        <v>284</v>
      </c>
      <c r="M43" s="1" t="s">
        <v>284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 t="s">
        <v>280</v>
      </c>
      <c r="B44" s="1" t="s">
        <v>281</v>
      </c>
      <c r="C44" s="1" t="s">
        <v>362</v>
      </c>
      <c r="D44" s="1">
        <v>87</v>
      </c>
      <c r="E44" s="1">
        <v>1</v>
      </c>
      <c r="F44" s="1" t="s">
        <v>289</v>
      </c>
      <c r="G44" s="1">
        <v>1.1666399999999999</v>
      </c>
      <c r="H44" s="1" t="s">
        <v>290</v>
      </c>
      <c r="I44" s="1" t="s">
        <v>291</v>
      </c>
      <c r="J44" s="1">
        <v>38.088999999999999</v>
      </c>
      <c r="K44" s="1" t="s">
        <v>290</v>
      </c>
      <c r="L44" s="1" t="s">
        <v>284</v>
      </c>
      <c r="M44" s="1" t="s">
        <v>284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 t="s">
        <v>280</v>
      </c>
      <c r="B45" s="1" t="s">
        <v>281</v>
      </c>
      <c r="C45" s="1" t="s">
        <v>2376</v>
      </c>
      <c r="D45" s="1">
        <v>88</v>
      </c>
      <c r="E45" s="1">
        <v>1</v>
      </c>
      <c r="F45" s="1" t="s">
        <v>289</v>
      </c>
      <c r="G45" s="1">
        <v>1.13913</v>
      </c>
      <c r="H45" s="1" t="s">
        <v>290</v>
      </c>
      <c r="I45" s="1" t="s">
        <v>291</v>
      </c>
      <c r="J45" s="1">
        <v>40.537999999999997</v>
      </c>
      <c r="K45" s="1" t="s">
        <v>290</v>
      </c>
      <c r="L45" s="1" t="s">
        <v>284</v>
      </c>
      <c r="M45" s="1" t="s">
        <v>284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 t="s">
        <v>280</v>
      </c>
      <c r="B46" s="1" t="s">
        <v>281</v>
      </c>
      <c r="C46" s="1" t="s">
        <v>365</v>
      </c>
      <c r="D46" s="1">
        <v>89</v>
      </c>
      <c r="E46" s="1">
        <v>1</v>
      </c>
      <c r="F46" s="1" t="s">
        <v>289</v>
      </c>
      <c r="G46" s="1">
        <v>1.1098699999999999</v>
      </c>
      <c r="H46" s="1" t="s">
        <v>290</v>
      </c>
      <c r="I46" s="1" t="s">
        <v>291</v>
      </c>
      <c r="J46" s="1">
        <v>43.09</v>
      </c>
      <c r="K46" s="1" t="s">
        <v>290</v>
      </c>
      <c r="L46" s="1" t="s">
        <v>284</v>
      </c>
      <c r="M46" s="1" t="s">
        <v>284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 t="s">
        <v>280</v>
      </c>
      <c r="B47" s="1" t="s">
        <v>281</v>
      </c>
      <c r="C47" s="1" t="s">
        <v>367</v>
      </c>
      <c r="D47" s="1">
        <v>90</v>
      </c>
      <c r="E47" s="1">
        <v>1</v>
      </c>
      <c r="F47" s="1" t="s">
        <v>289</v>
      </c>
      <c r="G47" s="1">
        <v>0.98026999999999997</v>
      </c>
      <c r="H47" s="1" t="s">
        <v>290</v>
      </c>
      <c r="I47" s="1" t="s">
        <v>291</v>
      </c>
      <c r="J47" s="1">
        <v>53</v>
      </c>
      <c r="K47" s="1" t="s">
        <v>290</v>
      </c>
      <c r="L47" s="1" t="s">
        <v>284</v>
      </c>
      <c r="M47" s="1" t="s">
        <v>284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 t="s">
        <v>280</v>
      </c>
      <c r="B48" s="1" t="s">
        <v>281</v>
      </c>
      <c r="C48" s="1" t="s">
        <v>2377</v>
      </c>
      <c r="D48" s="1" t="s">
        <v>302</v>
      </c>
      <c r="E48" s="1"/>
      <c r="F48" s="1" t="s">
        <v>284</v>
      </c>
      <c r="G48" s="1"/>
      <c r="H48" s="1"/>
      <c r="I48" s="1" t="s">
        <v>284</v>
      </c>
      <c r="J48" s="1"/>
      <c r="K48" s="1"/>
      <c r="L48" s="1" t="s">
        <v>284</v>
      </c>
      <c r="M48" s="1" t="s">
        <v>284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 t="s">
        <v>280</v>
      </c>
      <c r="B49" s="1" t="s">
        <v>281</v>
      </c>
      <c r="C49" s="1" t="s">
        <v>371</v>
      </c>
      <c r="D49" s="1">
        <v>91</v>
      </c>
      <c r="E49" s="1">
        <v>1</v>
      </c>
      <c r="F49" s="1" t="s">
        <v>289</v>
      </c>
      <c r="G49" s="1">
        <v>1.83589</v>
      </c>
      <c r="H49" s="1" t="s">
        <v>290</v>
      </c>
      <c r="I49" s="1" t="s">
        <v>291</v>
      </c>
      <c r="J49" s="1">
        <v>24.488</v>
      </c>
      <c r="K49" s="1" t="s">
        <v>290</v>
      </c>
      <c r="L49" s="1" t="s">
        <v>284</v>
      </c>
      <c r="M49" s="1" t="s">
        <v>284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 t="s">
        <v>280</v>
      </c>
      <c r="B50" s="1" t="s">
        <v>281</v>
      </c>
      <c r="C50" s="1" t="s">
        <v>373</v>
      </c>
      <c r="D50" s="1">
        <v>92</v>
      </c>
      <c r="E50" s="1">
        <v>1</v>
      </c>
      <c r="F50" s="1" t="s">
        <v>289</v>
      </c>
      <c r="G50" s="1">
        <v>1.7620499999999999</v>
      </c>
      <c r="H50" s="1" t="s">
        <v>290</v>
      </c>
      <c r="I50" s="1" t="s">
        <v>291</v>
      </c>
      <c r="J50" s="1">
        <v>19.494</v>
      </c>
      <c r="K50" s="1" t="s">
        <v>290</v>
      </c>
      <c r="L50" s="1" t="s">
        <v>284</v>
      </c>
      <c r="M50" s="1" t="s">
        <v>284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 t="s">
        <v>280</v>
      </c>
      <c r="B51" s="1" t="s">
        <v>281</v>
      </c>
      <c r="C51" s="1" t="s">
        <v>375</v>
      </c>
      <c r="D51" s="1">
        <v>93</v>
      </c>
      <c r="E51" s="1">
        <v>1</v>
      </c>
      <c r="F51" s="1" t="s">
        <v>289</v>
      </c>
      <c r="G51" s="1">
        <v>1.6852799999999999</v>
      </c>
      <c r="H51" s="1" t="s">
        <v>290</v>
      </c>
      <c r="I51" s="1" t="s">
        <v>291</v>
      </c>
      <c r="J51" s="1">
        <v>14.488</v>
      </c>
      <c r="K51" s="1" t="s">
        <v>290</v>
      </c>
      <c r="L51" s="1" t="s">
        <v>284</v>
      </c>
      <c r="M51" s="1" t="s">
        <v>284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 t="s">
        <v>280</v>
      </c>
      <c r="B52" s="1" t="s">
        <v>281</v>
      </c>
      <c r="C52" s="1" t="s">
        <v>377</v>
      </c>
      <c r="D52" s="1">
        <v>94</v>
      </c>
      <c r="E52" s="1">
        <v>1</v>
      </c>
      <c r="F52" s="1" t="s">
        <v>289</v>
      </c>
      <c r="G52" s="1">
        <v>1.6426400000000001</v>
      </c>
      <c r="H52" s="1" t="s">
        <v>290</v>
      </c>
      <c r="I52" s="1" t="s">
        <v>291</v>
      </c>
      <c r="J52" s="1">
        <v>12.010999999999999</v>
      </c>
      <c r="K52" s="1" t="s">
        <v>290</v>
      </c>
      <c r="L52" s="1" t="s">
        <v>284</v>
      </c>
      <c r="M52" s="1" t="s">
        <v>284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 t="s">
        <v>280</v>
      </c>
      <c r="B53" s="1" t="s">
        <v>281</v>
      </c>
      <c r="C53" s="1" t="s">
        <v>379</v>
      </c>
      <c r="D53" s="1">
        <v>95</v>
      </c>
      <c r="E53" s="1">
        <v>1</v>
      </c>
      <c r="F53" s="1" t="s">
        <v>289</v>
      </c>
      <c r="G53" s="1">
        <v>1.4609000000000001</v>
      </c>
      <c r="H53" s="1" t="s">
        <v>290</v>
      </c>
      <c r="I53" s="1" t="s">
        <v>291</v>
      </c>
      <c r="J53" s="1">
        <v>2.782</v>
      </c>
      <c r="K53" s="1" t="s">
        <v>290</v>
      </c>
      <c r="L53" s="1" t="s">
        <v>284</v>
      </c>
      <c r="M53" s="1" t="s">
        <v>284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 t="s">
        <v>280</v>
      </c>
      <c r="B54" s="1" t="s">
        <v>281</v>
      </c>
      <c r="C54" s="1" t="s">
        <v>381</v>
      </c>
      <c r="D54" s="1">
        <v>96</v>
      </c>
      <c r="E54" s="1">
        <v>1</v>
      </c>
      <c r="F54" s="1" t="s">
        <v>289</v>
      </c>
      <c r="G54" s="1">
        <v>0.78959999999999997</v>
      </c>
      <c r="H54" s="1" t="s">
        <v>290</v>
      </c>
      <c r="I54" s="1" t="s">
        <v>291</v>
      </c>
      <c r="J54" s="1">
        <v>30.545999999999999</v>
      </c>
      <c r="K54" s="1" t="s">
        <v>290</v>
      </c>
      <c r="L54" s="1" t="s">
        <v>284</v>
      </c>
      <c r="M54" s="1" t="s">
        <v>284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 t="s">
        <v>280</v>
      </c>
      <c r="B55" s="1" t="s">
        <v>281</v>
      </c>
      <c r="C55" s="1" t="s">
        <v>2378</v>
      </c>
      <c r="D55" s="1" t="s">
        <v>302</v>
      </c>
      <c r="E55" s="1"/>
      <c r="F55" s="1" t="s">
        <v>284</v>
      </c>
      <c r="G55" s="1"/>
      <c r="H55" s="1"/>
      <c r="I55" s="1" t="s">
        <v>284</v>
      </c>
      <c r="J55" s="1"/>
      <c r="K55" s="1"/>
      <c r="L55" s="1" t="s">
        <v>284</v>
      </c>
      <c r="M55" s="1" t="s">
        <v>284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280</v>
      </c>
      <c r="B56" s="1" t="s">
        <v>281</v>
      </c>
      <c r="C56" s="1" t="s">
        <v>385</v>
      </c>
      <c r="D56" s="1">
        <v>97</v>
      </c>
      <c r="E56" s="1">
        <v>1</v>
      </c>
      <c r="F56" s="1" t="s">
        <v>289</v>
      </c>
      <c r="G56" s="1">
        <v>1.90198</v>
      </c>
      <c r="H56" s="1" t="s">
        <v>290</v>
      </c>
      <c r="I56" s="1" t="s">
        <v>291</v>
      </c>
      <c r="J56" s="1">
        <v>26.672999999999998</v>
      </c>
      <c r="K56" s="1" t="s">
        <v>290</v>
      </c>
      <c r="L56" s="1" t="s">
        <v>284</v>
      </c>
      <c r="M56" s="1" t="s">
        <v>284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 t="s">
        <v>280</v>
      </c>
      <c r="B57" s="1" t="s">
        <v>281</v>
      </c>
      <c r="C57" s="1" t="s">
        <v>387</v>
      </c>
      <c r="D57" s="1">
        <v>98</v>
      </c>
      <c r="E57" s="1">
        <v>1</v>
      </c>
      <c r="F57" s="1" t="s">
        <v>289</v>
      </c>
      <c r="G57" s="1">
        <v>0.73250000000000004</v>
      </c>
      <c r="H57" s="1" t="s">
        <v>290</v>
      </c>
      <c r="I57" s="1" t="s">
        <v>291</v>
      </c>
      <c r="J57" s="1">
        <v>30.933</v>
      </c>
      <c r="K57" s="1" t="s">
        <v>290</v>
      </c>
      <c r="L57" s="1" t="s">
        <v>284</v>
      </c>
      <c r="M57" s="1" t="s">
        <v>284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 t="s">
        <v>280</v>
      </c>
      <c r="B58" s="1" t="s">
        <v>281</v>
      </c>
      <c r="C58" s="1" t="s">
        <v>389</v>
      </c>
      <c r="D58" s="1">
        <v>99</v>
      </c>
      <c r="E58" s="1">
        <v>1</v>
      </c>
      <c r="F58" s="1" t="s">
        <v>289</v>
      </c>
      <c r="G58" s="1">
        <v>1.70435</v>
      </c>
      <c r="H58" s="1" t="s">
        <v>290</v>
      </c>
      <c r="I58" s="1" t="s">
        <v>291</v>
      </c>
      <c r="J58" s="1">
        <v>17.094999999999999</v>
      </c>
      <c r="K58" s="1" t="s">
        <v>290</v>
      </c>
      <c r="L58" s="1" t="s">
        <v>284</v>
      </c>
      <c r="M58" s="1" t="s">
        <v>284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 t="s">
        <v>280</v>
      </c>
      <c r="B59" s="1" t="s">
        <v>281</v>
      </c>
      <c r="C59" s="1" t="s">
        <v>391</v>
      </c>
      <c r="D59" s="1">
        <v>100</v>
      </c>
      <c r="E59" s="1">
        <v>1</v>
      </c>
      <c r="F59" s="1" t="s">
        <v>289</v>
      </c>
      <c r="G59" s="1">
        <v>1.05322</v>
      </c>
      <c r="H59" s="1" t="s">
        <v>290</v>
      </c>
      <c r="I59" s="1" t="s">
        <v>291</v>
      </c>
      <c r="J59" s="1">
        <v>17.658999999999999</v>
      </c>
      <c r="K59" s="1" t="s">
        <v>290</v>
      </c>
      <c r="L59" s="1" t="s">
        <v>284</v>
      </c>
      <c r="M59" s="1" t="s">
        <v>284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 t="s">
        <v>280</v>
      </c>
      <c r="B60" s="1" t="s">
        <v>281</v>
      </c>
      <c r="C60" s="1" t="s">
        <v>393</v>
      </c>
      <c r="D60" s="1">
        <v>600</v>
      </c>
      <c r="E60" s="1">
        <v>1</v>
      </c>
      <c r="F60" s="1" t="s">
        <v>289</v>
      </c>
      <c r="G60" s="1">
        <v>1.77942</v>
      </c>
      <c r="H60" s="1" t="s">
        <v>290</v>
      </c>
      <c r="I60" s="1" t="s">
        <v>291</v>
      </c>
      <c r="J60" s="1">
        <v>15.638999999999999</v>
      </c>
      <c r="K60" s="1" t="s">
        <v>290</v>
      </c>
      <c r="L60" s="1" t="s">
        <v>284</v>
      </c>
      <c r="M60" s="1" t="s">
        <v>284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 t="s">
        <v>280</v>
      </c>
      <c r="B61" s="1" t="s">
        <v>281</v>
      </c>
      <c r="C61" s="1" t="s">
        <v>2379</v>
      </c>
      <c r="D61" s="1">
        <v>601</v>
      </c>
      <c r="E61" s="1">
        <v>1</v>
      </c>
      <c r="F61" s="1" t="s">
        <v>289</v>
      </c>
      <c r="G61" s="1">
        <v>1.1300600000000001</v>
      </c>
      <c r="H61" s="1" t="s">
        <v>290</v>
      </c>
      <c r="I61" s="1" t="s">
        <v>291</v>
      </c>
      <c r="J61" s="1">
        <v>4.2430000000000003</v>
      </c>
      <c r="K61" s="1" t="s">
        <v>290</v>
      </c>
      <c r="L61" s="1" t="s">
        <v>284</v>
      </c>
      <c r="M61" s="1" t="s">
        <v>284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 t="s">
        <v>280</v>
      </c>
      <c r="B62" s="1" t="s">
        <v>281</v>
      </c>
      <c r="C62" s="1" t="s">
        <v>396</v>
      </c>
      <c r="D62" s="1">
        <v>602</v>
      </c>
      <c r="E62" s="1">
        <v>1</v>
      </c>
      <c r="F62" s="1" t="s">
        <v>289</v>
      </c>
      <c r="G62" s="1">
        <v>0.43506</v>
      </c>
      <c r="H62" s="1" t="s">
        <v>290</v>
      </c>
      <c r="I62" s="1" t="s">
        <v>291</v>
      </c>
      <c r="J62" s="1">
        <v>23.361000000000001</v>
      </c>
      <c r="K62" s="1" t="s">
        <v>290</v>
      </c>
      <c r="L62" s="1" t="s">
        <v>284</v>
      </c>
      <c r="M62" s="1" t="s">
        <v>284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 t="s">
        <v>280</v>
      </c>
      <c r="B63" s="1" t="s">
        <v>281</v>
      </c>
      <c r="C63" s="1" t="s">
        <v>2380</v>
      </c>
      <c r="D63" s="1" t="s">
        <v>302</v>
      </c>
      <c r="E63" s="1"/>
      <c r="F63" s="1" t="s">
        <v>284</v>
      </c>
      <c r="G63" s="1"/>
      <c r="H63" s="1"/>
      <c r="I63" s="1" t="s">
        <v>284</v>
      </c>
      <c r="J63" s="1"/>
      <c r="K63" s="1"/>
      <c r="L63" s="1" t="s">
        <v>284</v>
      </c>
      <c r="M63" s="1" t="s">
        <v>284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 t="s">
        <v>280</v>
      </c>
      <c r="B64" s="1" t="s">
        <v>281</v>
      </c>
      <c r="C64" s="1" t="s">
        <v>400</v>
      </c>
      <c r="D64" s="1">
        <v>603</v>
      </c>
      <c r="E64" s="1">
        <v>1</v>
      </c>
      <c r="F64" s="1" t="s">
        <v>289</v>
      </c>
      <c r="G64" s="1">
        <v>1.8681399999999999</v>
      </c>
      <c r="H64" s="1" t="s">
        <v>290</v>
      </c>
      <c r="I64" s="1" t="s">
        <v>291</v>
      </c>
      <c r="J64" s="1">
        <v>16.640999999999998</v>
      </c>
      <c r="K64" s="1" t="s">
        <v>290</v>
      </c>
      <c r="L64" s="1" t="s">
        <v>284</v>
      </c>
      <c r="M64" s="1" t="s">
        <v>284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 t="s">
        <v>280</v>
      </c>
      <c r="B65" s="1" t="s">
        <v>281</v>
      </c>
      <c r="C65" s="1" t="s">
        <v>402</v>
      </c>
      <c r="D65" s="1">
        <v>604</v>
      </c>
      <c r="E65" s="1">
        <v>1</v>
      </c>
      <c r="F65" s="1" t="s">
        <v>289</v>
      </c>
      <c r="G65" s="1">
        <v>0.50532999999999995</v>
      </c>
      <c r="H65" s="1" t="s">
        <v>290</v>
      </c>
      <c r="I65" s="1" t="s">
        <v>291</v>
      </c>
      <c r="J65" s="1">
        <v>22.901</v>
      </c>
      <c r="K65" s="1" t="s">
        <v>290</v>
      </c>
      <c r="L65" s="1" t="s">
        <v>284</v>
      </c>
      <c r="M65" s="1" t="s">
        <v>284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 t="s">
        <v>280</v>
      </c>
      <c r="B66" s="1" t="s">
        <v>281</v>
      </c>
      <c r="C66" s="1" t="s">
        <v>2381</v>
      </c>
      <c r="D66" s="1" t="s">
        <v>302</v>
      </c>
      <c r="E66" s="1"/>
      <c r="F66" s="1" t="s">
        <v>284</v>
      </c>
      <c r="G66" s="1"/>
      <c r="H66" s="1"/>
      <c r="I66" s="1" t="s">
        <v>284</v>
      </c>
      <c r="J66" s="1"/>
      <c r="K66" s="1"/>
      <c r="L66" s="1" t="s">
        <v>284</v>
      </c>
      <c r="M66" s="1" t="s">
        <v>284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 t="s">
        <v>280</v>
      </c>
      <c r="B67" s="1" t="s">
        <v>281</v>
      </c>
      <c r="C67" s="1" t="s">
        <v>406</v>
      </c>
      <c r="D67" s="1">
        <v>605</v>
      </c>
      <c r="E67" s="1">
        <v>1</v>
      </c>
      <c r="F67" s="1" t="s">
        <v>289</v>
      </c>
      <c r="G67" s="1">
        <v>1.8913500000000001</v>
      </c>
      <c r="H67" s="1" t="s">
        <v>290</v>
      </c>
      <c r="I67" s="1" t="s">
        <v>291</v>
      </c>
      <c r="J67" s="1">
        <v>18.622</v>
      </c>
      <c r="K67" s="1" t="s">
        <v>290</v>
      </c>
      <c r="L67" s="1" t="s">
        <v>284</v>
      </c>
      <c r="M67" s="1" t="s">
        <v>284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 t="s">
        <v>280</v>
      </c>
      <c r="B68" s="1" t="s">
        <v>281</v>
      </c>
      <c r="C68" s="1" t="s">
        <v>408</v>
      </c>
      <c r="D68" s="1">
        <v>606</v>
      </c>
      <c r="E68" s="1">
        <v>1</v>
      </c>
      <c r="F68" s="1" t="s">
        <v>289</v>
      </c>
      <c r="G68" s="1">
        <v>1.23438</v>
      </c>
      <c r="H68" s="1" t="s">
        <v>290</v>
      </c>
      <c r="I68" s="1" t="s">
        <v>291</v>
      </c>
      <c r="J68" s="1">
        <v>3.2269999999999999</v>
      </c>
      <c r="K68" s="1" t="s">
        <v>290</v>
      </c>
      <c r="L68" s="1" t="s">
        <v>284</v>
      </c>
      <c r="M68" s="1" t="s">
        <v>284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 t="s">
        <v>280</v>
      </c>
      <c r="B69" s="1" t="s">
        <v>281</v>
      </c>
      <c r="C69" s="1" t="s">
        <v>410</v>
      </c>
      <c r="D69" s="1">
        <v>607</v>
      </c>
      <c r="E69" s="1">
        <v>1</v>
      </c>
      <c r="F69" s="1" t="s">
        <v>289</v>
      </c>
      <c r="G69" s="1">
        <v>0.56513000000000002</v>
      </c>
      <c r="H69" s="1" t="s">
        <v>290</v>
      </c>
      <c r="I69" s="1" t="s">
        <v>291</v>
      </c>
      <c r="J69" s="1">
        <v>31.463999999999999</v>
      </c>
      <c r="K69" s="1" t="s">
        <v>290</v>
      </c>
      <c r="L69" s="1" t="s">
        <v>284</v>
      </c>
      <c r="M69" s="1" t="s">
        <v>284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 t="s">
        <v>280</v>
      </c>
      <c r="B70" s="1" t="s">
        <v>281</v>
      </c>
      <c r="C70" s="1" t="s">
        <v>2382</v>
      </c>
      <c r="D70" s="1" t="s">
        <v>302</v>
      </c>
      <c r="E70" s="1"/>
      <c r="F70" s="1" t="s">
        <v>284</v>
      </c>
      <c r="G70" s="1"/>
      <c r="H70" s="1"/>
      <c r="I70" s="1" t="s">
        <v>284</v>
      </c>
      <c r="J70" s="1"/>
      <c r="K70" s="1"/>
      <c r="L70" s="1" t="s">
        <v>284</v>
      </c>
      <c r="M70" s="1" t="s">
        <v>284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 t="s">
        <v>280</v>
      </c>
      <c r="B71" s="1" t="s">
        <v>281</v>
      </c>
      <c r="C71" s="1" t="s">
        <v>414</v>
      </c>
      <c r="D71" s="1">
        <v>608</v>
      </c>
      <c r="E71" s="1">
        <v>1</v>
      </c>
      <c r="F71" s="1" t="s">
        <v>289</v>
      </c>
      <c r="G71" s="1">
        <v>1.85755</v>
      </c>
      <c r="H71" s="1" t="s">
        <v>290</v>
      </c>
      <c r="I71" s="1" t="s">
        <v>291</v>
      </c>
      <c r="J71" s="1">
        <v>45.536999999999999</v>
      </c>
      <c r="K71" s="1" t="s">
        <v>290</v>
      </c>
      <c r="L71" s="1" t="s">
        <v>284</v>
      </c>
      <c r="M71" s="1" t="s">
        <v>284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 t="s">
        <v>280</v>
      </c>
      <c r="B72" s="1" t="s">
        <v>281</v>
      </c>
      <c r="C72" s="1" t="s">
        <v>416</v>
      </c>
      <c r="D72" s="1">
        <v>609</v>
      </c>
      <c r="E72" s="1">
        <v>1</v>
      </c>
      <c r="F72" s="1" t="s">
        <v>289</v>
      </c>
      <c r="G72" s="1">
        <v>1.68459</v>
      </c>
      <c r="H72" s="1" t="s">
        <v>290</v>
      </c>
      <c r="I72" s="1" t="s">
        <v>291</v>
      </c>
      <c r="J72" s="1">
        <v>35.600999999999999</v>
      </c>
      <c r="K72" s="1" t="s">
        <v>290</v>
      </c>
      <c r="L72" s="1" t="s">
        <v>284</v>
      </c>
      <c r="M72" s="1" t="s">
        <v>284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 t="s">
        <v>280</v>
      </c>
      <c r="B73" s="1" t="s">
        <v>281</v>
      </c>
      <c r="C73" s="1" t="s">
        <v>418</v>
      </c>
      <c r="D73" s="1">
        <v>610</v>
      </c>
      <c r="E73" s="1">
        <v>1</v>
      </c>
      <c r="F73" s="1" t="s">
        <v>289</v>
      </c>
      <c r="G73" s="1">
        <v>1.4639599999999999</v>
      </c>
      <c r="H73" s="1" t="s">
        <v>290</v>
      </c>
      <c r="I73" s="1" t="s">
        <v>291</v>
      </c>
      <c r="J73" s="1">
        <v>15.907</v>
      </c>
      <c r="K73" s="1" t="s">
        <v>290</v>
      </c>
      <c r="L73" s="1" t="s">
        <v>284</v>
      </c>
      <c r="M73" s="1" t="s">
        <v>284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 t="s">
        <v>280</v>
      </c>
      <c r="B74" s="1" t="s">
        <v>281</v>
      </c>
      <c r="C74" s="1" t="s">
        <v>420</v>
      </c>
      <c r="D74" s="1">
        <v>611</v>
      </c>
      <c r="E74" s="1">
        <v>1</v>
      </c>
      <c r="F74" s="1" t="s">
        <v>289</v>
      </c>
      <c r="G74" s="1">
        <v>1.36063</v>
      </c>
      <c r="H74" s="1" t="s">
        <v>290</v>
      </c>
      <c r="I74" s="1" t="s">
        <v>291</v>
      </c>
      <c r="J74" s="1">
        <v>6.1420000000000003</v>
      </c>
      <c r="K74" s="1" t="s">
        <v>290</v>
      </c>
      <c r="L74" s="1" t="s">
        <v>284</v>
      </c>
      <c r="M74" s="1" t="s">
        <v>284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 t="s">
        <v>280</v>
      </c>
      <c r="B75" s="1" t="s">
        <v>281</v>
      </c>
      <c r="C75" s="1" t="s">
        <v>422</v>
      </c>
      <c r="D75" s="1">
        <v>612</v>
      </c>
      <c r="E75" s="1">
        <v>1</v>
      </c>
      <c r="F75" s="1" t="s">
        <v>289</v>
      </c>
      <c r="G75" s="1">
        <v>1.57422</v>
      </c>
      <c r="H75" s="1" t="s">
        <v>290</v>
      </c>
      <c r="I75" s="1" t="s">
        <v>291</v>
      </c>
      <c r="J75" s="1">
        <v>41.143000000000001</v>
      </c>
      <c r="K75" s="1" t="s">
        <v>290</v>
      </c>
      <c r="L75" s="1" t="s">
        <v>284</v>
      </c>
      <c r="M75" s="1" t="s">
        <v>284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 t="s">
        <v>280</v>
      </c>
      <c r="B76" s="1" t="s">
        <v>281</v>
      </c>
      <c r="C76" s="1" t="s">
        <v>424</v>
      </c>
      <c r="D76" s="1">
        <v>613</v>
      </c>
      <c r="E76" s="1">
        <v>1</v>
      </c>
      <c r="F76" s="1" t="s">
        <v>289</v>
      </c>
      <c r="G76" s="1">
        <v>1.39818</v>
      </c>
      <c r="H76" s="1" t="s">
        <v>290</v>
      </c>
      <c r="I76" s="1" t="s">
        <v>291</v>
      </c>
      <c r="J76" s="1">
        <v>45.683999999999997</v>
      </c>
      <c r="K76" s="1" t="s">
        <v>290</v>
      </c>
      <c r="L76" s="1" t="s">
        <v>284</v>
      </c>
      <c r="M76" s="1" t="s">
        <v>284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 t="s">
        <v>280</v>
      </c>
      <c r="B77" s="1" t="s">
        <v>281</v>
      </c>
      <c r="C77" s="1" t="s">
        <v>426</v>
      </c>
      <c r="D77" s="1">
        <v>614</v>
      </c>
      <c r="E77" s="1">
        <v>1</v>
      </c>
      <c r="F77" s="1" t="s">
        <v>289</v>
      </c>
      <c r="G77" s="1">
        <v>1.3676299999999999</v>
      </c>
      <c r="H77" s="1" t="s">
        <v>290</v>
      </c>
      <c r="I77" s="1" t="s">
        <v>291</v>
      </c>
      <c r="J77" s="1">
        <v>11.741</v>
      </c>
      <c r="K77" s="1" t="s">
        <v>290</v>
      </c>
      <c r="L77" s="1" t="s">
        <v>284</v>
      </c>
      <c r="M77" s="1" t="s">
        <v>284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 t="s">
        <v>280</v>
      </c>
      <c r="B78" s="1" t="s">
        <v>281</v>
      </c>
      <c r="C78" s="1" t="s">
        <v>428</v>
      </c>
      <c r="D78" s="1">
        <v>615</v>
      </c>
      <c r="E78" s="1">
        <v>1</v>
      </c>
      <c r="F78" s="1" t="s">
        <v>289</v>
      </c>
      <c r="G78" s="1">
        <v>1.52162</v>
      </c>
      <c r="H78" s="1" t="s">
        <v>290</v>
      </c>
      <c r="I78" s="1" t="s">
        <v>291</v>
      </c>
      <c r="J78" s="1">
        <v>39.119999999999997</v>
      </c>
      <c r="K78" s="1" t="s">
        <v>290</v>
      </c>
      <c r="L78" s="1" t="s">
        <v>284</v>
      </c>
      <c r="M78" s="1" t="s">
        <v>284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 t="s">
        <v>280</v>
      </c>
      <c r="B79" s="1" t="s">
        <v>281</v>
      </c>
      <c r="C79" s="1" t="s">
        <v>2383</v>
      </c>
      <c r="D79" s="1" t="s">
        <v>302</v>
      </c>
      <c r="E79" s="1"/>
      <c r="F79" s="1" t="s">
        <v>284</v>
      </c>
      <c r="G79" s="1"/>
      <c r="H79" s="1"/>
      <c r="I79" s="1" t="s">
        <v>284</v>
      </c>
      <c r="J79" s="1"/>
      <c r="K79" s="1"/>
      <c r="L79" s="1" t="s">
        <v>284</v>
      </c>
      <c r="M79" s="1" t="s">
        <v>284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 t="s">
        <v>280</v>
      </c>
      <c r="B80" s="1" t="s">
        <v>281</v>
      </c>
      <c r="C80" s="1" t="s">
        <v>432</v>
      </c>
      <c r="D80" s="1">
        <v>616</v>
      </c>
      <c r="E80" s="1">
        <v>1</v>
      </c>
      <c r="F80" s="1" t="s">
        <v>289</v>
      </c>
      <c r="G80" s="1">
        <v>1.1550100000000001</v>
      </c>
      <c r="H80" s="1" t="s">
        <v>290</v>
      </c>
      <c r="I80" s="1" t="s">
        <v>291</v>
      </c>
      <c r="J80" s="1">
        <v>53.01</v>
      </c>
      <c r="K80" s="1" t="s">
        <v>290</v>
      </c>
      <c r="L80" s="1" t="s">
        <v>284</v>
      </c>
      <c r="M80" s="1" t="s">
        <v>284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 t="s">
        <v>280</v>
      </c>
      <c r="B81" s="1" t="s">
        <v>281</v>
      </c>
      <c r="C81" s="1" t="s">
        <v>434</v>
      </c>
      <c r="D81" s="1">
        <v>617</v>
      </c>
      <c r="E81" s="1">
        <v>1</v>
      </c>
      <c r="F81" s="1" t="s">
        <v>289</v>
      </c>
      <c r="G81" s="1">
        <v>1.27135</v>
      </c>
      <c r="H81" s="1" t="s">
        <v>290</v>
      </c>
      <c r="I81" s="1" t="s">
        <v>291</v>
      </c>
      <c r="J81" s="1">
        <v>11.468</v>
      </c>
      <c r="K81" s="1" t="s">
        <v>290</v>
      </c>
      <c r="L81" s="1" t="s">
        <v>284</v>
      </c>
      <c r="M81" s="1" t="s">
        <v>284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 t="s">
        <v>280</v>
      </c>
      <c r="B82" s="1" t="s">
        <v>281</v>
      </c>
      <c r="C82" s="1" t="s">
        <v>436</v>
      </c>
      <c r="D82" s="1">
        <v>618</v>
      </c>
      <c r="E82" s="1">
        <v>1</v>
      </c>
      <c r="F82" s="1" t="s">
        <v>289</v>
      </c>
      <c r="G82" s="1">
        <v>1.3687499999999999</v>
      </c>
      <c r="H82" s="1" t="s">
        <v>290</v>
      </c>
      <c r="I82" s="1" t="s">
        <v>291</v>
      </c>
      <c r="J82" s="1">
        <v>9.7270000000000003</v>
      </c>
      <c r="K82" s="1" t="s">
        <v>290</v>
      </c>
      <c r="L82" s="1" t="s">
        <v>284</v>
      </c>
      <c r="M82" s="1" t="s">
        <v>284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280</v>
      </c>
      <c r="B83" s="1" t="s">
        <v>281</v>
      </c>
      <c r="C83" s="1" t="s">
        <v>438</v>
      </c>
      <c r="D83" s="1">
        <v>619</v>
      </c>
      <c r="E83" s="1">
        <v>1</v>
      </c>
      <c r="F83" s="1" t="s">
        <v>289</v>
      </c>
      <c r="G83" s="1">
        <v>1.6180699999999999</v>
      </c>
      <c r="H83" s="1" t="s">
        <v>290</v>
      </c>
      <c r="I83" s="1" t="s">
        <v>291</v>
      </c>
      <c r="J83" s="1">
        <v>29.294</v>
      </c>
      <c r="K83" s="1" t="s">
        <v>290</v>
      </c>
      <c r="L83" s="1" t="s">
        <v>284</v>
      </c>
      <c r="M83" s="1" t="s">
        <v>284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 t="s">
        <v>280</v>
      </c>
      <c r="B84" s="1" t="s">
        <v>281</v>
      </c>
      <c r="C84" s="1" t="s">
        <v>440</v>
      </c>
      <c r="D84" s="1">
        <v>620</v>
      </c>
      <c r="E84" s="1">
        <v>1</v>
      </c>
      <c r="F84" s="1" t="s">
        <v>289</v>
      </c>
      <c r="G84" s="1">
        <v>0.83377000000000001</v>
      </c>
      <c r="H84" s="1" t="s">
        <v>290</v>
      </c>
      <c r="I84" s="1" t="s">
        <v>291</v>
      </c>
      <c r="J84" s="1">
        <v>27.064</v>
      </c>
      <c r="K84" s="1" t="s">
        <v>290</v>
      </c>
      <c r="L84" s="1" t="s">
        <v>284</v>
      </c>
      <c r="M84" s="1" t="s">
        <v>284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 t="s">
        <v>280</v>
      </c>
      <c r="B85" s="1" t="s">
        <v>281</v>
      </c>
      <c r="C85" s="1" t="s">
        <v>442</v>
      </c>
      <c r="D85" s="1">
        <v>621</v>
      </c>
      <c r="E85" s="1">
        <v>1</v>
      </c>
      <c r="F85" s="1" t="s">
        <v>289</v>
      </c>
      <c r="G85" s="1">
        <v>1.16526</v>
      </c>
      <c r="H85" s="1" t="s">
        <v>290</v>
      </c>
      <c r="I85" s="1" t="s">
        <v>291</v>
      </c>
      <c r="J85" s="1">
        <v>9.09</v>
      </c>
      <c r="K85" s="1" t="s">
        <v>290</v>
      </c>
      <c r="L85" s="1" t="s">
        <v>284</v>
      </c>
      <c r="M85" s="1" t="s">
        <v>284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 t="s">
        <v>280</v>
      </c>
      <c r="B86" s="1" t="s">
        <v>281</v>
      </c>
      <c r="C86" s="1" t="s">
        <v>444</v>
      </c>
      <c r="D86" s="1">
        <v>622</v>
      </c>
      <c r="E86" s="1">
        <v>1</v>
      </c>
      <c r="F86" s="1" t="s">
        <v>289</v>
      </c>
      <c r="G86" s="1">
        <v>1.7200800000000001</v>
      </c>
      <c r="H86" s="1" t="s">
        <v>290</v>
      </c>
      <c r="I86" s="1" t="s">
        <v>291</v>
      </c>
      <c r="J86" s="1">
        <v>13.773</v>
      </c>
      <c r="K86" s="1" t="s">
        <v>290</v>
      </c>
      <c r="L86" s="1" t="s">
        <v>284</v>
      </c>
      <c r="M86" s="1" t="s">
        <v>284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 t="s">
        <v>280</v>
      </c>
      <c r="B87" s="1" t="s">
        <v>281</v>
      </c>
      <c r="C87" s="1" t="s">
        <v>446</v>
      </c>
      <c r="D87" s="1">
        <v>623</v>
      </c>
      <c r="E87" s="1">
        <v>1</v>
      </c>
      <c r="F87" s="1" t="s">
        <v>289</v>
      </c>
      <c r="G87" s="1">
        <v>0.34771000000000002</v>
      </c>
      <c r="H87" s="1" t="s">
        <v>290</v>
      </c>
      <c r="I87" s="1" t="s">
        <v>291</v>
      </c>
      <c r="J87" s="1">
        <v>29.271999999999998</v>
      </c>
      <c r="K87" s="1" t="s">
        <v>290</v>
      </c>
      <c r="L87" s="1" t="s">
        <v>284</v>
      </c>
      <c r="M87" s="1" t="s">
        <v>284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 t="s">
        <v>280</v>
      </c>
      <c r="B88" s="1" t="s">
        <v>281</v>
      </c>
      <c r="C88" s="1" t="s">
        <v>448</v>
      </c>
      <c r="D88" s="1">
        <v>624</v>
      </c>
      <c r="E88" s="1">
        <v>1</v>
      </c>
      <c r="F88" s="1" t="s">
        <v>289</v>
      </c>
      <c r="G88" s="1">
        <v>0.84404999999999997</v>
      </c>
      <c r="H88" s="1" t="s">
        <v>290</v>
      </c>
      <c r="I88" s="1" t="s">
        <v>291</v>
      </c>
      <c r="J88" s="1">
        <v>13.266999999999999</v>
      </c>
      <c r="K88" s="1" t="s">
        <v>290</v>
      </c>
      <c r="L88" s="1" t="s">
        <v>284</v>
      </c>
      <c r="M88" s="1" t="s">
        <v>284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 t="s">
        <v>280</v>
      </c>
      <c r="B89" s="1" t="s">
        <v>281</v>
      </c>
      <c r="C89" s="1" t="s">
        <v>450</v>
      </c>
      <c r="D89" s="1">
        <v>625</v>
      </c>
      <c r="E89" s="1">
        <v>1</v>
      </c>
      <c r="F89" s="1" t="s">
        <v>289</v>
      </c>
      <c r="G89" s="1">
        <v>1.52111</v>
      </c>
      <c r="H89" s="1" t="s">
        <v>290</v>
      </c>
      <c r="I89" s="1" t="s">
        <v>291</v>
      </c>
      <c r="J89" s="1">
        <v>7.2619999999999996</v>
      </c>
      <c r="K89" s="1" t="s">
        <v>290</v>
      </c>
      <c r="L89" s="1" t="s">
        <v>284</v>
      </c>
      <c r="M89" s="1" t="s">
        <v>284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 t="s">
        <v>280</v>
      </c>
      <c r="B90" s="1" t="s">
        <v>281</v>
      </c>
      <c r="C90" s="1" t="s">
        <v>452</v>
      </c>
      <c r="D90" s="1">
        <v>626</v>
      </c>
      <c r="E90" s="1">
        <v>1</v>
      </c>
      <c r="F90" s="1" t="s">
        <v>289</v>
      </c>
      <c r="G90" s="1">
        <v>0.29948999999999998</v>
      </c>
      <c r="H90" s="1" t="s">
        <v>290</v>
      </c>
      <c r="I90" s="1" t="s">
        <v>291</v>
      </c>
      <c r="J90" s="1">
        <v>31.715</v>
      </c>
      <c r="K90" s="1" t="s">
        <v>290</v>
      </c>
      <c r="L90" s="1" t="s">
        <v>284</v>
      </c>
      <c r="M90" s="1" t="s">
        <v>284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 t="s">
        <v>280</v>
      </c>
      <c r="B91" s="1" t="s">
        <v>281</v>
      </c>
      <c r="C91" s="1" t="s">
        <v>454</v>
      </c>
      <c r="D91" s="1">
        <v>627</v>
      </c>
      <c r="E91" s="1">
        <v>1</v>
      </c>
      <c r="F91" s="1" t="s">
        <v>289</v>
      </c>
      <c r="G91" s="1">
        <v>0.99507000000000001</v>
      </c>
      <c r="H91" s="1" t="s">
        <v>290</v>
      </c>
      <c r="I91" s="1" t="s">
        <v>291</v>
      </c>
      <c r="J91" s="1">
        <v>12.006</v>
      </c>
      <c r="K91" s="1" t="s">
        <v>290</v>
      </c>
      <c r="L91" s="1" t="s">
        <v>284</v>
      </c>
      <c r="M91" s="1" t="s">
        <v>284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 t="s">
        <v>280</v>
      </c>
      <c r="B92" s="1" t="s">
        <v>281</v>
      </c>
      <c r="C92" s="1" t="s">
        <v>2384</v>
      </c>
      <c r="D92" s="1" t="s">
        <v>302</v>
      </c>
      <c r="E92" s="1"/>
      <c r="F92" s="1" t="s">
        <v>284</v>
      </c>
      <c r="G92" s="1"/>
      <c r="H92" s="1"/>
      <c r="I92" s="1" t="s">
        <v>284</v>
      </c>
      <c r="J92" s="1"/>
      <c r="K92" s="1"/>
      <c r="L92" s="1" t="s">
        <v>284</v>
      </c>
      <c r="M92" s="1" t="s">
        <v>284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 t="s">
        <v>280</v>
      </c>
      <c r="B93" s="1" t="s">
        <v>281</v>
      </c>
      <c r="C93" s="1" t="s">
        <v>458</v>
      </c>
      <c r="D93" s="1">
        <v>628</v>
      </c>
      <c r="E93" s="1">
        <v>1</v>
      </c>
      <c r="F93" s="1" t="s">
        <v>289</v>
      </c>
      <c r="G93" s="1">
        <v>1.8104800000000001</v>
      </c>
      <c r="H93" s="1" t="s">
        <v>290</v>
      </c>
      <c r="I93" s="1" t="s">
        <v>291</v>
      </c>
      <c r="J93" s="1">
        <v>12.486000000000001</v>
      </c>
      <c r="K93" s="1" t="s">
        <v>290</v>
      </c>
      <c r="L93" s="1" t="s">
        <v>284</v>
      </c>
      <c r="M93" s="1" t="s">
        <v>284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 t="s">
        <v>280</v>
      </c>
      <c r="B94" s="1" t="s">
        <v>281</v>
      </c>
      <c r="C94" s="1" t="s">
        <v>460</v>
      </c>
      <c r="D94" s="1">
        <v>629</v>
      </c>
      <c r="E94" s="1">
        <v>1</v>
      </c>
      <c r="F94" s="1" t="s">
        <v>289</v>
      </c>
      <c r="G94" s="1">
        <v>0.26704</v>
      </c>
      <c r="H94" s="1" t="s">
        <v>290</v>
      </c>
      <c r="I94" s="1" t="s">
        <v>291</v>
      </c>
      <c r="J94" s="1">
        <v>32.308999999999997</v>
      </c>
      <c r="K94" s="1" t="s">
        <v>290</v>
      </c>
      <c r="L94" s="1" t="s">
        <v>284</v>
      </c>
      <c r="M94" s="1" t="s">
        <v>284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 t="s">
        <v>280</v>
      </c>
      <c r="B95" s="1" t="s">
        <v>281</v>
      </c>
      <c r="C95" s="1" t="s">
        <v>462</v>
      </c>
      <c r="D95" s="1">
        <v>630</v>
      </c>
      <c r="E95" s="1">
        <v>1</v>
      </c>
      <c r="F95" s="1" t="s">
        <v>289</v>
      </c>
      <c r="G95" s="1">
        <v>1.06877</v>
      </c>
      <c r="H95" s="1" t="s">
        <v>290</v>
      </c>
      <c r="I95" s="1" t="s">
        <v>291</v>
      </c>
      <c r="J95" s="1">
        <v>9.6999999999999993</v>
      </c>
      <c r="K95" s="1" t="s">
        <v>290</v>
      </c>
      <c r="L95" s="1" t="s">
        <v>284</v>
      </c>
      <c r="M95" s="1" t="s">
        <v>284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 t="s">
        <v>280</v>
      </c>
      <c r="B96" s="1" t="s">
        <v>281</v>
      </c>
      <c r="C96" s="1" t="s">
        <v>464</v>
      </c>
      <c r="D96" s="1">
        <v>631</v>
      </c>
      <c r="E96" s="1">
        <v>1</v>
      </c>
      <c r="F96" s="1" t="s">
        <v>289</v>
      </c>
      <c r="G96" s="1">
        <v>1.70912</v>
      </c>
      <c r="H96" s="1" t="s">
        <v>290</v>
      </c>
      <c r="I96" s="1" t="s">
        <v>291</v>
      </c>
      <c r="J96" s="1">
        <v>11.602</v>
      </c>
      <c r="K96" s="1" t="s">
        <v>290</v>
      </c>
      <c r="L96" s="1" t="s">
        <v>284</v>
      </c>
      <c r="M96" s="1" t="s">
        <v>284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 t="s">
        <v>280</v>
      </c>
      <c r="B97" s="1" t="s">
        <v>281</v>
      </c>
      <c r="C97" s="1" t="s">
        <v>466</v>
      </c>
      <c r="D97" s="1">
        <v>632</v>
      </c>
      <c r="E97" s="1">
        <v>1</v>
      </c>
      <c r="F97" s="1" t="s">
        <v>289</v>
      </c>
      <c r="G97" s="1">
        <v>0.68757000000000001</v>
      </c>
      <c r="H97" s="1" t="s">
        <v>290</v>
      </c>
      <c r="I97" s="1" t="s">
        <v>291</v>
      </c>
      <c r="J97" s="1">
        <v>26.518999999999998</v>
      </c>
      <c r="K97" s="1" t="s">
        <v>290</v>
      </c>
      <c r="L97" s="1" t="s">
        <v>284</v>
      </c>
      <c r="M97" s="1" t="s">
        <v>284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 t="s">
        <v>280</v>
      </c>
      <c r="B98" s="1" t="s">
        <v>281</v>
      </c>
      <c r="C98" s="1" t="s">
        <v>468</v>
      </c>
      <c r="D98" s="1">
        <v>633</v>
      </c>
      <c r="E98" s="1">
        <v>1</v>
      </c>
      <c r="F98" s="1" t="s">
        <v>289</v>
      </c>
      <c r="G98" s="1">
        <v>1.13778</v>
      </c>
      <c r="H98" s="1" t="s">
        <v>290</v>
      </c>
      <c r="I98" s="1" t="s">
        <v>291</v>
      </c>
      <c r="J98" s="1">
        <v>9.5180000000000007</v>
      </c>
      <c r="K98" s="1" t="s">
        <v>290</v>
      </c>
      <c r="L98" s="1" t="s">
        <v>284</v>
      </c>
      <c r="M98" s="1" t="s">
        <v>284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 t="s">
        <v>280</v>
      </c>
      <c r="B99" s="1" t="s">
        <v>281</v>
      </c>
      <c r="C99" s="1" t="s">
        <v>470</v>
      </c>
      <c r="D99" s="1">
        <v>634</v>
      </c>
      <c r="E99" s="1">
        <v>1</v>
      </c>
      <c r="F99" s="1" t="s">
        <v>289</v>
      </c>
      <c r="G99" s="1">
        <v>1.5978600000000001</v>
      </c>
      <c r="H99" s="1" t="s">
        <v>290</v>
      </c>
      <c r="I99" s="1" t="s">
        <v>291</v>
      </c>
      <c r="J99" s="1">
        <v>16.065000000000001</v>
      </c>
      <c r="K99" s="1" t="s">
        <v>290</v>
      </c>
      <c r="L99" s="1" t="s">
        <v>284</v>
      </c>
      <c r="M99" s="1" t="s">
        <v>284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 t="s">
        <v>280</v>
      </c>
      <c r="B100" s="1" t="s">
        <v>281</v>
      </c>
      <c r="C100" s="1" t="s">
        <v>472</v>
      </c>
      <c r="D100" s="1">
        <v>635</v>
      </c>
      <c r="E100" s="1">
        <v>1</v>
      </c>
      <c r="F100" s="1" t="s">
        <v>289</v>
      </c>
      <c r="G100" s="1">
        <v>0.88358000000000003</v>
      </c>
      <c r="H100" s="1" t="s">
        <v>290</v>
      </c>
      <c r="I100" s="1" t="s">
        <v>291</v>
      </c>
      <c r="J100" s="1">
        <v>39.606000000000002</v>
      </c>
      <c r="K100" s="1" t="s">
        <v>290</v>
      </c>
      <c r="L100" s="1" t="s">
        <v>284</v>
      </c>
      <c r="M100" s="1" t="s">
        <v>284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 t="s">
        <v>280</v>
      </c>
      <c r="B101" s="1" t="s">
        <v>281</v>
      </c>
      <c r="C101" s="1" t="s">
        <v>474</v>
      </c>
      <c r="D101" s="1">
        <v>636</v>
      </c>
      <c r="E101" s="1">
        <v>1</v>
      </c>
      <c r="F101" s="1" t="s">
        <v>289</v>
      </c>
      <c r="G101" s="1">
        <v>1.0726800000000001</v>
      </c>
      <c r="H101" s="1" t="s">
        <v>290</v>
      </c>
      <c r="I101" s="1" t="s">
        <v>291</v>
      </c>
      <c r="J101" s="1">
        <v>24.617999999999999</v>
      </c>
      <c r="K101" s="1" t="s">
        <v>290</v>
      </c>
      <c r="L101" s="1" t="s">
        <v>284</v>
      </c>
      <c r="M101" s="1" t="s">
        <v>284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 t="s">
        <v>280</v>
      </c>
      <c r="B102" s="1" t="s">
        <v>281</v>
      </c>
      <c r="C102" s="1" t="s">
        <v>476</v>
      </c>
      <c r="D102" s="1">
        <v>637</v>
      </c>
      <c r="E102" s="1">
        <v>1</v>
      </c>
      <c r="F102" s="1" t="s">
        <v>289</v>
      </c>
      <c r="G102" s="1">
        <v>1.33453</v>
      </c>
      <c r="H102" s="1" t="s">
        <v>290</v>
      </c>
      <c r="I102" s="1" t="s">
        <v>291</v>
      </c>
      <c r="J102" s="1">
        <v>4.5869999999999997</v>
      </c>
      <c r="K102" s="1" t="s">
        <v>290</v>
      </c>
      <c r="L102" s="1" t="s">
        <v>284</v>
      </c>
      <c r="M102" s="1" t="s">
        <v>284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 t="s">
        <v>280</v>
      </c>
      <c r="B103" s="1" t="s">
        <v>281</v>
      </c>
      <c r="C103" s="1" t="s">
        <v>478</v>
      </c>
      <c r="D103" s="1">
        <v>638</v>
      </c>
      <c r="E103" s="1">
        <v>1</v>
      </c>
      <c r="F103" s="1" t="s">
        <v>289</v>
      </c>
      <c r="G103" s="1">
        <v>1.53416</v>
      </c>
      <c r="H103" s="1" t="s">
        <v>290</v>
      </c>
      <c r="I103" s="1" t="s">
        <v>291</v>
      </c>
      <c r="J103" s="1">
        <v>23.119</v>
      </c>
      <c r="K103" s="1" t="s">
        <v>290</v>
      </c>
      <c r="L103" s="1" t="s">
        <v>284</v>
      </c>
      <c r="M103" s="1" t="s">
        <v>284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 t="s">
        <v>280</v>
      </c>
      <c r="B104" s="1" t="s">
        <v>281</v>
      </c>
      <c r="C104" s="1" t="s">
        <v>480</v>
      </c>
      <c r="D104" s="1">
        <v>639</v>
      </c>
      <c r="E104" s="1">
        <v>1</v>
      </c>
      <c r="F104" s="1" t="s">
        <v>289</v>
      </c>
      <c r="G104" s="1">
        <v>1.7195800000000001</v>
      </c>
      <c r="H104" s="1" t="s">
        <v>290</v>
      </c>
      <c r="I104" s="1" t="s">
        <v>291</v>
      </c>
      <c r="J104" s="1">
        <v>43.057000000000002</v>
      </c>
      <c r="K104" s="1" t="s">
        <v>290</v>
      </c>
      <c r="L104" s="1" t="s">
        <v>284</v>
      </c>
      <c r="M104" s="1" t="s">
        <v>284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 t="s">
        <v>280</v>
      </c>
      <c r="B105" s="1" t="s">
        <v>281</v>
      </c>
      <c r="C105" s="1" t="s">
        <v>482</v>
      </c>
      <c r="D105" s="1">
        <v>640</v>
      </c>
      <c r="E105" s="1">
        <v>1</v>
      </c>
      <c r="F105" s="1" t="s">
        <v>289</v>
      </c>
      <c r="G105" s="1">
        <v>0.76756999999999997</v>
      </c>
      <c r="H105" s="1" t="s">
        <v>290</v>
      </c>
      <c r="I105" s="1" t="s">
        <v>291</v>
      </c>
      <c r="J105" s="1">
        <v>54.414999999999999</v>
      </c>
      <c r="K105" s="1" t="s">
        <v>290</v>
      </c>
      <c r="L105" s="1" t="s">
        <v>284</v>
      </c>
      <c r="M105" s="1" t="s">
        <v>284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 t="s">
        <v>280</v>
      </c>
      <c r="B106" s="1" t="s">
        <v>281</v>
      </c>
      <c r="C106" s="1" t="s">
        <v>484</v>
      </c>
      <c r="D106" s="1">
        <v>641</v>
      </c>
      <c r="E106" s="1">
        <v>1</v>
      </c>
      <c r="F106" s="1" t="s">
        <v>289</v>
      </c>
      <c r="G106" s="1">
        <v>0.97977000000000003</v>
      </c>
      <c r="H106" s="1" t="s">
        <v>290</v>
      </c>
      <c r="I106" s="1" t="s">
        <v>291</v>
      </c>
      <c r="J106" s="1">
        <v>34.473999999999997</v>
      </c>
      <c r="K106" s="1" t="s">
        <v>290</v>
      </c>
      <c r="L106" s="1" t="s">
        <v>284</v>
      </c>
      <c r="M106" s="1" t="s">
        <v>284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 t="s">
        <v>280</v>
      </c>
      <c r="B107" s="1" t="s">
        <v>281</v>
      </c>
      <c r="C107" s="1" t="s">
        <v>486</v>
      </c>
      <c r="D107" s="1">
        <v>642</v>
      </c>
      <c r="E107" s="1">
        <v>1</v>
      </c>
      <c r="F107" s="1" t="s">
        <v>289</v>
      </c>
      <c r="G107" s="1">
        <v>1.1212</v>
      </c>
      <c r="H107" s="1" t="s">
        <v>290</v>
      </c>
      <c r="I107" s="1" t="s">
        <v>291</v>
      </c>
      <c r="J107" s="1">
        <v>21.207999999999998</v>
      </c>
      <c r="K107" s="1" t="s">
        <v>290</v>
      </c>
      <c r="L107" s="1" t="s">
        <v>284</v>
      </c>
      <c r="M107" s="1" t="s">
        <v>284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 t="s">
        <v>280</v>
      </c>
      <c r="B108" s="1" t="s">
        <v>281</v>
      </c>
      <c r="C108" s="1" t="s">
        <v>488</v>
      </c>
      <c r="D108" s="1">
        <v>643</v>
      </c>
      <c r="E108" s="1">
        <v>1</v>
      </c>
      <c r="F108" s="1" t="s">
        <v>289</v>
      </c>
      <c r="G108" s="1">
        <v>1.3834299999999999</v>
      </c>
      <c r="H108" s="1" t="s">
        <v>290</v>
      </c>
      <c r="I108" s="1" t="s">
        <v>291</v>
      </c>
      <c r="J108" s="1">
        <v>6.9619999999999997</v>
      </c>
      <c r="K108" s="1" t="s">
        <v>290</v>
      </c>
      <c r="L108" s="1" t="s">
        <v>284</v>
      </c>
      <c r="M108" s="1" t="s">
        <v>284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 t="s">
        <v>280</v>
      </c>
      <c r="B109" s="1" t="s">
        <v>281</v>
      </c>
      <c r="C109" s="1" t="s">
        <v>490</v>
      </c>
      <c r="D109" s="1">
        <v>644</v>
      </c>
      <c r="E109" s="1">
        <v>1</v>
      </c>
      <c r="F109" s="1" t="s">
        <v>289</v>
      </c>
      <c r="G109" s="1">
        <v>1.5762499999999999</v>
      </c>
      <c r="H109" s="1" t="s">
        <v>290</v>
      </c>
      <c r="I109" s="1" t="s">
        <v>291</v>
      </c>
      <c r="J109" s="1">
        <v>26.219000000000001</v>
      </c>
      <c r="K109" s="1" t="s">
        <v>290</v>
      </c>
      <c r="L109" s="1" t="s">
        <v>284</v>
      </c>
      <c r="M109" s="1" t="s">
        <v>284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 t="s">
        <v>280</v>
      </c>
      <c r="B110" s="1" t="s">
        <v>281</v>
      </c>
      <c r="C110" s="1" t="s">
        <v>2385</v>
      </c>
      <c r="D110" s="1" t="s">
        <v>302</v>
      </c>
      <c r="E110" s="1"/>
      <c r="F110" s="1" t="s">
        <v>284</v>
      </c>
      <c r="G110" s="1"/>
      <c r="H110" s="1"/>
      <c r="I110" s="1" t="s">
        <v>284</v>
      </c>
      <c r="J110" s="1"/>
      <c r="K110" s="1"/>
      <c r="L110" s="1" t="s">
        <v>284</v>
      </c>
      <c r="M110" s="1" t="s">
        <v>284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 t="s">
        <v>280</v>
      </c>
      <c r="B111" s="1" t="s">
        <v>281</v>
      </c>
      <c r="C111" s="1" t="s">
        <v>494</v>
      </c>
      <c r="D111" s="1">
        <v>645</v>
      </c>
      <c r="E111" s="1">
        <v>1</v>
      </c>
      <c r="F111" s="1" t="s">
        <v>289</v>
      </c>
      <c r="G111" s="1">
        <v>1.7768200000000001</v>
      </c>
      <c r="H111" s="1" t="s">
        <v>290</v>
      </c>
      <c r="I111" s="1" t="s">
        <v>291</v>
      </c>
      <c r="J111" s="1">
        <v>46.16</v>
      </c>
      <c r="K111" s="1" t="s">
        <v>290</v>
      </c>
      <c r="L111" s="1" t="s">
        <v>284</v>
      </c>
      <c r="M111" s="1" t="s">
        <v>284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 t="s">
        <v>280</v>
      </c>
      <c r="B112" s="1" t="s">
        <v>281</v>
      </c>
      <c r="C112" s="1" t="s">
        <v>496</v>
      </c>
      <c r="D112" s="1">
        <v>646</v>
      </c>
      <c r="E112" s="1">
        <v>1</v>
      </c>
      <c r="F112" s="1" t="s">
        <v>289</v>
      </c>
      <c r="G112" s="1">
        <v>0.81906999999999996</v>
      </c>
      <c r="H112" s="1" t="s">
        <v>290</v>
      </c>
      <c r="I112" s="1" t="s">
        <v>291</v>
      </c>
      <c r="J112" s="1">
        <v>44.316000000000003</v>
      </c>
      <c r="K112" s="1" t="s">
        <v>290</v>
      </c>
      <c r="L112" s="1" t="s">
        <v>284</v>
      </c>
      <c r="M112" s="1" t="s">
        <v>284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 t="s">
        <v>280</v>
      </c>
      <c r="B113" s="1" t="s">
        <v>281</v>
      </c>
      <c r="C113" s="1" t="s">
        <v>498</v>
      </c>
      <c r="D113" s="1">
        <v>647</v>
      </c>
      <c r="E113" s="1">
        <v>1</v>
      </c>
      <c r="F113" s="1" t="s">
        <v>289</v>
      </c>
      <c r="G113" s="1">
        <v>0.97431999999999996</v>
      </c>
      <c r="H113" s="1" t="s">
        <v>290</v>
      </c>
      <c r="I113" s="1" t="s">
        <v>291</v>
      </c>
      <c r="J113" s="1">
        <v>28.873999999999999</v>
      </c>
      <c r="K113" s="1" t="s">
        <v>290</v>
      </c>
      <c r="L113" s="1" t="s">
        <v>284</v>
      </c>
      <c r="M113" s="1" t="s">
        <v>284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 t="s">
        <v>280</v>
      </c>
      <c r="B114" s="1" t="s">
        <v>281</v>
      </c>
      <c r="C114" s="1" t="s">
        <v>500</v>
      </c>
      <c r="D114" s="1">
        <v>648</v>
      </c>
      <c r="E114" s="1">
        <v>1</v>
      </c>
      <c r="F114" s="1" t="s">
        <v>289</v>
      </c>
      <c r="G114" s="1">
        <v>1.1727399999999999</v>
      </c>
      <c r="H114" s="1" t="s">
        <v>290</v>
      </c>
      <c r="I114" s="1" t="s">
        <v>291</v>
      </c>
      <c r="J114" s="1">
        <v>11.218999999999999</v>
      </c>
      <c r="K114" s="1" t="s">
        <v>290</v>
      </c>
      <c r="L114" s="1" t="s">
        <v>284</v>
      </c>
      <c r="M114" s="1" t="s">
        <v>284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 t="s">
        <v>280</v>
      </c>
      <c r="B115" s="1" t="s">
        <v>281</v>
      </c>
      <c r="C115" s="1" t="s">
        <v>502</v>
      </c>
      <c r="D115" s="1">
        <v>649</v>
      </c>
      <c r="E115" s="1">
        <v>1</v>
      </c>
      <c r="F115" s="1" t="s">
        <v>289</v>
      </c>
      <c r="G115" s="1">
        <v>1.4126099999999999</v>
      </c>
      <c r="H115" s="1" t="s">
        <v>290</v>
      </c>
      <c r="I115" s="1" t="s">
        <v>291</v>
      </c>
      <c r="J115" s="1">
        <v>11.8</v>
      </c>
      <c r="K115" s="1" t="s">
        <v>290</v>
      </c>
      <c r="L115" s="1" t="s">
        <v>284</v>
      </c>
      <c r="M115" s="1" t="s">
        <v>284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 t="s">
        <v>280</v>
      </c>
      <c r="B116" s="1" t="s">
        <v>281</v>
      </c>
      <c r="C116" s="1" t="s">
        <v>504</v>
      </c>
      <c r="D116" s="1">
        <v>650</v>
      </c>
      <c r="E116" s="1">
        <v>1</v>
      </c>
      <c r="F116" s="1" t="s">
        <v>289</v>
      </c>
      <c r="G116" s="1">
        <v>1.69269</v>
      </c>
      <c r="H116" s="1" t="s">
        <v>290</v>
      </c>
      <c r="I116" s="1" t="s">
        <v>291</v>
      </c>
      <c r="J116" s="1">
        <v>36.091000000000001</v>
      </c>
      <c r="K116" s="1" t="s">
        <v>290</v>
      </c>
      <c r="L116" s="1" t="s">
        <v>284</v>
      </c>
      <c r="M116" s="1" t="s">
        <v>284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 t="s">
        <v>280</v>
      </c>
      <c r="B117" s="1" t="s">
        <v>281</v>
      </c>
      <c r="C117" s="1" t="s">
        <v>2386</v>
      </c>
      <c r="D117" s="1" t="s">
        <v>302</v>
      </c>
      <c r="E117" s="1"/>
      <c r="F117" s="1" t="s">
        <v>284</v>
      </c>
      <c r="G117" s="1"/>
      <c r="H117" s="1"/>
      <c r="I117" s="1" t="s">
        <v>284</v>
      </c>
      <c r="J117" s="1"/>
      <c r="K117" s="1"/>
      <c r="L117" s="1" t="s">
        <v>284</v>
      </c>
      <c r="M117" s="1" t="s">
        <v>284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 t="s">
        <v>280</v>
      </c>
      <c r="B118" s="1" t="s">
        <v>281</v>
      </c>
      <c r="C118" s="1" t="s">
        <v>508</v>
      </c>
      <c r="D118" s="1">
        <v>651</v>
      </c>
      <c r="E118" s="1">
        <v>1</v>
      </c>
      <c r="F118" s="1" t="s">
        <v>289</v>
      </c>
      <c r="G118" s="1">
        <v>1.85439</v>
      </c>
      <c r="H118" s="1" t="s">
        <v>290</v>
      </c>
      <c r="I118" s="1" t="s">
        <v>291</v>
      </c>
      <c r="J118" s="1">
        <v>51.54</v>
      </c>
      <c r="K118" s="1" t="s">
        <v>290</v>
      </c>
      <c r="L118" s="1" t="s">
        <v>284</v>
      </c>
      <c r="M118" s="1" t="s">
        <v>284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 t="s">
        <v>280</v>
      </c>
      <c r="B119" s="1" t="s">
        <v>281</v>
      </c>
      <c r="C119" s="1" t="s">
        <v>510</v>
      </c>
      <c r="D119" s="1">
        <v>652</v>
      </c>
      <c r="E119" s="1">
        <v>1</v>
      </c>
      <c r="F119" s="1" t="s">
        <v>289</v>
      </c>
      <c r="G119" s="1">
        <v>0.82984999999999998</v>
      </c>
      <c r="H119" s="1" t="s">
        <v>290</v>
      </c>
      <c r="I119" s="1" t="s">
        <v>291</v>
      </c>
      <c r="J119" s="1">
        <v>49.764000000000003</v>
      </c>
      <c r="K119" s="1" t="s">
        <v>290</v>
      </c>
      <c r="L119" s="1" t="s">
        <v>284</v>
      </c>
      <c r="M119" s="1" t="s">
        <v>284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 t="s">
        <v>280</v>
      </c>
      <c r="B120" s="1" t="s">
        <v>281</v>
      </c>
      <c r="C120" s="1" t="s">
        <v>512</v>
      </c>
      <c r="D120" s="1">
        <v>653</v>
      </c>
      <c r="E120" s="1">
        <v>1</v>
      </c>
      <c r="F120" s="1" t="s">
        <v>289</v>
      </c>
      <c r="G120" s="1">
        <v>1.0741499999999999</v>
      </c>
      <c r="H120" s="1" t="s">
        <v>290</v>
      </c>
      <c r="I120" s="1" t="s">
        <v>291</v>
      </c>
      <c r="J120" s="1">
        <v>25.303000000000001</v>
      </c>
      <c r="K120" s="1" t="s">
        <v>290</v>
      </c>
      <c r="L120" s="1" t="s">
        <v>284</v>
      </c>
      <c r="M120" s="1" t="s">
        <v>284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 t="s">
        <v>280</v>
      </c>
      <c r="B121" s="1" t="s">
        <v>281</v>
      </c>
      <c r="C121" s="1" t="s">
        <v>514</v>
      </c>
      <c r="D121" s="1">
        <v>654</v>
      </c>
      <c r="E121" s="1">
        <v>1</v>
      </c>
      <c r="F121" s="1" t="s">
        <v>289</v>
      </c>
      <c r="G121" s="1">
        <v>1.20488</v>
      </c>
      <c r="H121" s="1" t="s">
        <v>290</v>
      </c>
      <c r="I121" s="1" t="s">
        <v>291</v>
      </c>
      <c r="J121" s="1">
        <v>12.074999999999999</v>
      </c>
      <c r="K121" s="1" t="s">
        <v>290</v>
      </c>
      <c r="L121" s="1" t="s">
        <v>284</v>
      </c>
      <c r="M121" s="1" t="s">
        <v>284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 t="s">
        <v>280</v>
      </c>
      <c r="B122" s="1" t="s">
        <v>281</v>
      </c>
      <c r="C122" s="1" t="s">
        <v>2387</v>
      </c>
      <c r="D122" s="1">
        <v>655</v>
      </c>
      <c r="E122" s="1">
        <v>1</v>
      </c>
      <c r="F122" s="1" t="s">
        <v>289</v>
      </c>
      <c r="G122" s="1">
        <v>1.7097899999999999</v>
      </c>
      <c r="H122" s="1" t="s">
        <v>290</v>
      </c>
      <c r="I122" s="1" t="s">
        <v>291</v>
      </c>
      <c r="J122" s="1">
        <v>38.171999999999997</v>
      </c>
      <c r="K122" s="1" t="s">
        <v>290</v>
      </c>
      <c r="L122" s="1" t="s">
        <v>284</v>
      </c>
      <c r="M122" s="1" t="s">
        <v>284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 t="s">
        <v>280</v>
      </c>
      <c r="B123" s="1" t="s">
        <v>281</v>
      </c>
      <c r="C123" s="1" t="s">
        <v>517</v>
      </c>
      <c r="D123" s="1">
        <v>656</v>
      </c>
      <c r="E123" s="1">
        <v>1</v>
      </c>
      <c r="F123" s="1" t="s">
        <v>289</v>
      </c>
      <c r="G123" s="1">
        <v>0.79203000000000001</v>
      </c>
      <c r="H123" s="1" t="s">
        <v>290</v>
      </c>
      <c r="I123" s="1" t="s">
        <v>291</v>
      </c>
      <c r="J123" s="1">
        <v>52.131999999999998</v>
      </c>
      <c r="K123" s="1" t="s">
        <v>290</v>
      </c>
      <c r="L123" s="1" t="s">
        <v>284</v>
      </c>
      <c r="M123" s="1" t="s">
        <v>284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 t="s">
        <v>280</v>
      </c>
      <c r="B124" s="1" t="s">
        <v>281</v>
      </c>
      <c r="C124" s="1" t="s">
        <v>519</v>
      </c>
      <c r="D124" s="1">
        <v>657</v>
      </c>
      <c r="E124" s="1">
        <v>1</v>
      </c>
      <c r="F124" s="1" t="s">
        <v>289</v>
      </c>
      <c r="G124" s="1">
        <v>1.2887500000000001</v>
      </c>
      <c r="H124" s="1" t="s">
        <v>290</v>
      </c>
      <c r="I124" s="1" t="s">
        <v>291</v>
      </c>
      <c r="J124" s="1">
        <v>3.7890000000000001</v>
      </c>
      <c r="K124" s="1" t="s">
        <v>290</v>
      </c>
      <c r="L124" s="1" t="s">
        <v>284</v>
      </c>
      <c r="M124" s="1" t="s">
        <v>284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 t="s">
        <v>280</v>
      </c>
      <c r="B125" s="1" t="s">
        <v>281</v>
      </c>
      <c r="C125" s="1" t="s">
        <v>521</v>
      </c>
      <c r="D125" s="1">
        <v>658</v>
      </c>
      <c r="E125" s="1">
        <v>1</v>
      </c>
      <c r="F125" s="1" t="s">
        <v>289</v>
      </c>
      <c r="G125" s="1">
        <v>1.28823</v>
      </c>
      <c r="H125" s="1" t="s">
        <v>290</v>
      </c>
      <c r="I125" s="1" t="s">
        <v>291</v>
      </c>
      <c r="J125" s="1">
        <v>3.6040000000000001</v>
      </c>
      <c r="K125" s="1" t="s">
        <v>290</v>
      </c>
      <c r="L125" s="1" t="s">
        <v>284</v>
      </c>
      <c r="M125" s="1" t="s">
        <v>284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 t="s">
        <v>280</v>
      </c>
      <c r="B126" s="1" t="s">
        <v>281</v>
      </c>
      <c r="C126" s="1" t="s">
        <v>2388</v>
      </c>
      <c r="D126" s="1">
        <v>659</v>
      </c>
      <c r="E126" s="1">
        <v>1</v>
      </c>
      <c r="F126" s="1" t="s">
        <v>289</v>
      </c>
      <c r="G126" s="1">
        <v>1.7522599999999999</v>
      </c>
      <c r="H126" s="1" t="s">
        <v>290</v>
      </c>
      <c r="I126" s="1" t="s">
        <v>291</v>
      </c>
      <c r="J126" s="1">
        <v>44.215000000000003</v>
      </c>
      <c r="K126" s="1" t="s">
        <v>290</v>
      </c>
      <c r="L126" s="1" t="s">
        <v>284</v>
      </c>
      <c r="M126" s="1" t="s">
        <v>284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 t="s">
        <v>280</v>
      </c>
      <c r="B127" s="1" t="s">
        <v>281</v>
      </c>
      <c r="C127" s="1" t="s">
        <v>2389</v>
      </c>
      <c r="D127" s="1">
        <v>660</v>
      </c>
      <c r="E127" s="1">
        <v>1</v>
      </c>
      <c r="F127" s="1" t="s">
        <v>289</v>
      </c>
      <c r="G127" s="1">
        <v>0.85524999999999995</v>
      </c>
      <c r="H127" s="1" t="s">
        <v>290</v>
      </c>
      <c r="I127" s="1" t="s">
        <v>291</v>
      </c>
      <c r="J127" s="1">
        <v>49.232999999999997</v>
      </c>
      <c r="K127" s="1" t="s">
        <v>290</v>
      </c>
      <c r="L127" s="1" t="s">
        <v>284</v>
      </c>
      <c r="M127" s="1" t="s">
        <v>284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 t="s">
        <v>280</v>
      </c>
      <c r="B128" s="1" t="s">
        <v>281</v>
      </c>
      <c r="C128" s="1" t="s">
        <v>2390</v>
      </c>
      <c r="D128" s="1">
        <v>661</v>
      </c>
      <c r="E128" s="1">
        <v>1</v>
      </c>
      <c r="F128" s="1" t="s">
        <v>289</v>
      </c>
      <c r="G128" s="1">
        <v>1.0542400000000001</v>
      </c>
      <c r="H128" s="1" t="s">
        <v>290</v>
      </c>
      <c r="I128" s="1" t="s">
        <v>291</v>
      </c>
      <c r="J128" s="1">
        <v>29.337</v>
      </c>
      <c r="K128" s="1" t="s">
        <v>290</v>
      </c>
      <c r="L128" s="1" t="s">
        <v>284</v>
      </c>
      <c r="M128" s="1" t="s">
        <v>284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 t="s">
        <v>280</v>
      </c>
      <c r="B129" s="1" t="s">
        <v>281</v>
      </c>
      <c r="C129" s="1" t="s">
        <v>2391</v>
      </c>
      <c r="D129" s="1">
        <v>662</v>
      </c>
      <c r="E129" s="1">
        <v>1</v>
      </c>
      <c r="F129" s="1" t="s">
        <v>289</v>
      </c>
      <c r="G129" s="1">
        <v>1.2349699999999999</v>
      </c>
      <c r="H129" s="1" t="s">
        <v>290</v>
      </c>
      <c r="I129" s="1" t="s">
        <v>291</v>
      </c>
      <c r="J129" s="1">
        <v>9.8360000000000003</v>
      </c>
      <c r="K129" s="1" t="s">
        <v>290</v>
      </c>
      <c r="L129" s="1" t="s">
        <v>284</v>
      </c>
      <c r="M129" s="1" t="s">
        <v>284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 t="s">
        <v>280</v>
      </c>
      <c r="B130" s="1" t="s">
        <v>281</v>
      </c>
      <c r="C130" s="1" t="s">
        <v>2392</v>
      </c>
      <c r="D130" s="1">
        <v>663</v>
      </c>
      <c r="E130" s="1">
        <v>1</v>
      </c>
      <c r="F130" s="1" t="s">
        <v>289</v>
      </c>
      <c r="G130" s="1">
        <v>1.3593999999999999</v>
      </c>
      <c r="H130" s="1" t="s">
        <v>290</v>
      </c>
      <c r="I130" s="1" t="s">
        <v>291</v>
      </c>
      <c r="J130" s="1">
        <v>5.8890000000000002</v>
      </c>
      <c r="K130" s="1" t="s">
        <v>290</v>
      </c>
      <c r="L130" s="1" t="s">
        <v>284</v>
      </c>
      <c r="M130" s="1" t="s">
        <v>284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 t="s">
        <v>280</v>
      </c>
      <c r="B131" s="1" t="s">
        <v>281</v>
      </c>
      <c r="C131" s="1" t="s">
        <v>2393</v>
      </c>
      <c r="D131" s="1">
        <v>664</v>
      </c>
      <c r="E131" s="1">
        <v>1</v>
      </c>
      <c r="F131" s="1" t="s">
        <v>289</v>
      </c>
      <c r="G131" s="1">
        <v>1.5100100000000001</v>
      </c>
      <c r="H131" s="1" t="s">
        <v>290</v>
      </c>
      <c r="I131" s="1" t="s">
        <v>291</v>
      </c>
      <c r="J131" s="1">
        <v>21.126000000000001</v>
      </c>
      <c r="K131" s="1" t="s">
        <v>290</v>
      </c>
      <c r="L131" s="1" t="s">
        <v>284</v>
      </c>
      <c r="M131" s="1" t="s">
        <v>284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 t="s">
        <v>280</v>
      </c>
      <c r="B132" s="1" t="s">
        <v>281</v>
      </c>
      <c r="C132" s="1" t="s">
        <v>2394</v>
      </c>
      <c r="D132" s="1">
        <v>665</v>
      </c>
      <c r="E132" s="1">
        <v>1</v>
      </c>
      <c r="F132" s="1" t="s">
        <v>289</v>
      </c>
      <c r="G132" s="1">
        <v>1.69577</v>
      </c>
      <c r="H132" s="1" t="s">
        <v>290</v>
      </c>
      <c r="I132" s="1" t="s">
        <v>291</v>
      </c>
      <c r="J132" s="1">
        <v>40.872999999999998</v>
      </c>
      <c r="K132" s="1" t="s">
        <v>290</v>
      </c>
      <c r="L132" s="1" t="s">
        <v>284</v>
      </c>
      <c r="M132" s="1" t="s">
        <v>284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 t="s">
        <v>280</v>
      </c>
      <c r="B133" s="1" t="s">
        <v>281</v>
      </c>
      <c r="C133" s="1" t="s">
        <v>546</v>
      </c>
      <c r="D133" s="1">
        <v>666</v>
      </c>
      <c r="E133" s="1">
        <v>1</v>
      </c>
      <c r="F133" s="1" t="s">
        <v>289</v>
      </c>
      <c r="G133" s="1">
        <v>0.86282999999999999</v>
      </c>
      <c r="H133" s="1" t="s">
        <v>290</v>
      </c>
      <c r="I133" s="1" t="s">
        <v>291</v>
      </c>
      <c r="J133" s="1">
        <v>33.628999999999998</v>
      </c>
      <c r="K133" s="1" t="s">
        <v>290</v>
      </c>
      <c r="L133" s="1" t="s">
        <v>284</v>
      </c>
      <c r="M133" s="1" t="s">
        <v>284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 t="s">
        <v>280</v>
      </c>
      <c r="B134" s="1" t="s">
        <v>281</v>
      </c>
      <c r="C134" s="1" t="s">
        <v>548</v>
      </c>
      <c r="D134" s="1">
        <v>667</v>
      </c>
      <c r="E134" s="1">
        <v>1</v>
      </c>
      <c r="F134" s="1" t="s">
        <v>289</v>
      </c>
      <c r="G134" s="1">
        <v>1.06569</v>
      </c>
      <c r="H134" s="1" t="s">
        <v>290</v>
      </c>
      <c r="I134" s="1" t="s">
        <v>291</v>
      </c>
      <c r="J134" s="1">
        <v>14.032999999999999</v>
      </c>
      <c r="K134" s="1" t="s">
        <v>290</v>
      </c>
      <c r="L134" s="1" t="s">
        <v>284</v>
      </c>
      <c r="M134" s="1" t="s">
        <v>284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 t="s">
        <v>280</v>
      </c>
      <c r="B135" s="1" t="s">
        <v>281</v>
      </c>
      <c r="C135" s="1" t="s">
        <v>550</v>
      </c>
      <c r="D135" s="1">
        <v>668</v>
      </c>
      <c r="E135" s="1">
        <v>1</v>
      </c>
      <c r="F135" s="1" t="s">
        <v>289</v>
      </c>
      <c r="G135" s="1">
        <v>1.3591500000000001</v>
      </c>
      <c r="H135" s="1" t="s">
        <v>290</v>
      </c>
      <c r="I135" s="1" t="s">
        <v>291</v>
      </c>
      <c r="J135" s="1">
        <v>16.690999999999999</v>
      </c>
      <c r="K135" s="1" t="s">
        <v>290</v>
      </c>
      <c r="L135" s="1" t="s">
        <v>284</v>
      </c>
      <c r="M135" s="1" t="s">
        <v>284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 t="s">
        <v>280</v>
      </c>
      <c r="B136" s="1" t="s">
        <v>281</v>
      </c>
      <c r="C136" s="1" t="s">
        <v>552</v>
      </c>
      <c r="D136" s="1">
        <v>669</v>
      </c>
      <c r="E136" s="1">
        <v>1</v>
      </c>
      <c r="F136" s="1" t="s">
        <v>289</v>
      </c>
      <c r="G136" s="1">
        <v>1.49855</v>
      </c>
      <c r="H136" s="1" t="s">
        <v>290</v>
      </c>
      <c r="I136" s="1" t="s">
        <v>291</v>
      </c>
      <c r="J136" s="1">
        <v>30.225000000000001</v>
      </c>
      <c r="K136" s="1" t="s">
        <v>290</v>
      </c>
      <c r="L136" s="1" t="s">
        <v>284</v>
      </c>
      <c r="M136" s="1" t="s">
        <v>284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 t="s">
        <v>280</v>
      </c>
      <c r="B137" s="1" t="s">
        <v>281</v>
      </c>
      <c r="C137" s="1" t="s">
        <v>554</v>
      </c>
      <c r="D137" s="1">
        <v>670</v>
      </c>
      <c r="E137" s="1">
        <v>1</v>
      </c>
      <c r="F137" s="1" t="s">
        <v>289</v>
      </c>
      <c r="G137" s="1">
        <v>1.49339</v>
      </c>
      <c r="H137" s="1" t="s">
        <v>290</v>
      </c>
      <c r="I137" s="1" t="s">
        <v>291</v>
      </c>
      <c r="J137" s="1">
        <v>30.212</v>
      </c>
      <c r="K137" s="1" t="s">
        <v>290</v>
      </c>
      <c r="L137" s="1" t="s">
        <v>284</v>
      </c>
      <c r="M137" s="1" t="s">
        <v>284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 t="s">
        <v>280</v>
      </c>
      <c r="B138" s="1" t="s">
        <v>281</v>
      </c>
      <c r="C138" s="1" t="s">
        <v>556</v>
      </c>
      <c r="D138" s="1">
        <v>671</v>
      </c>
      <c r="E138" s="1">
        <v>1</v>
      </c>
      <c r="F138" s="1" t="s">
        <v>289</v>
      </c>
      <c r="G138" s="1">
        <v>1.3552500000000001</v>
      </c>
      <c r="H138" s="1" t="s">
        <v>290</v>
      </c>
      <c r="I138" s="1" t="s">
        <v>291</v>
      </c>
      <c r="J138" s="1">
        <v>16.645</v>
      </c>
      <c r="K138" s="1" t="s">
        <v>290</v>
      </c>
      <c r="L138" s="1" t="s">
        <v>284</v>
      </c>
      <c r="M138" s="1" t="s">
        <v>284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 t="s">
        <v>280</v>
      </c>
      <c r="B139" s="1" t="s">
        <v>281</v>
      </c>
      <c r="C139" s="1" t="s">
        <v>558</v>
      </c>
      <c r="D139" s="1">
        <v>672</v>
      </c>
      <c r="E139" s="1">
        <v>1</v>
      </c>
      <c r="F139" s="1" t="s">
        <v>289</v>
      </c>
      <c r="G139" s="1">
        <v>1.1543099999999999</v>
      </c>
      <c r="H139" s="1" t="s">
        <v>290</v>
      </c>
      <c r="I139" s="1" t="s">
        <v>291</v>
      </c>
      <c r="J139" s="1">
        <v>4.9489999999999998</v>
      </c>
      <c r="K139" s="1" t="s">
        <v>290</v>
      </c>
      <c r="L139" s="1" t="s">
        <v>284</v>
      </c>
      <c r="M139" s="1" t="s">
        <v>284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 t="s">
        <v>280</v>
      </c>
      <c r="B140" s="1" t="s">
        <v>281</v>
      </c>
      <c r="C140" s="1" t="s">
        <v>560</v>
      </c>
      <c r="D140" s="1">
        <v>673</v>
      </c>
      <c r="E140" s="1">
        <v>1</v>
      </c>
      <c r="F140" s="1" t="s">
        <v>289</v>
      </c>
      <c r="G140" s="1">
        <v>0.85741000000000001</v>
      </c>
      <c r="H140" s="1" t="s">
        <v>290</v>
      </c>
      <c r="I140" s="1" t="s">
        <v>291</v>
      </c>
      <c r="J140" s="1">
        <v>33.616999999999997</v>
      </c>
      <c r="K140" s="1" t="s">
        <v>290</v>
      </c>
      <c r="L140" s="1" t="s">
        <v>284</v>
      </c>
      <c r="M140" s="1" t="s">
        <v>284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 t="s">
        <v>280</v>
      </c>
      <c r="B141" s="1" t="s">
        <v>281</v>
      </c>
      <c r="C141" s="1" t="s">
        <v>562</v>
      </c>
      <c r="D141" s="1">
        <v>674</v>
      </c>
      <c r="E141" s="1">
        <v>1</v>
      </c>
      <c r="F141" s="1" t="s">
        <v>289</v>
      </c>
      <c r="G141" s="1">
        <v>0.67776999999999998</v>
      </c>
      <c r="H141" s="1" t="s">
        <v>290</v>
      </c>
      <c r="I141" s="1" t="s">
        <v>291</v>
      </c>
      <c r="J141" s="1">
        <v>53.61</v>
      </c>
      <c r="K141" s="1" t="s">
        <v>290</v>
      </c>
      <c r="L141" s="1" t="s">
        <v>284</v>
      </c>
      <c r="M141" s="1" t="s">
        <v>284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 t="s">
        <v>280</v>
      </c>
      <c r="B142" s="1" t="s">
        <v>281</v>
      </c>
      <c r="C142" s="1" t="s">
        <v>564</v>
      </c>
      <c r="D142" s="1">
        <v>675</v>
      </c>
      <c r="E142" s="1">
        <v>1</v>
      </c>
      <c r="F142" s="1" t="s">
        <v>289</v>
      </c>
      <c r="G142" s="1">
        <v>1.75177</v>
      </c>
      <c r="H142" s="1" t="s">
        <v>290</v>
      </c>
      <c r="I142" s="1" t="s">
        <v>291</v>
      </c>
      <c r="J142" s="1">
        <v>47.165999999999997</v>
      </c>
      <c r="K142" s="1" t="s">
        <v>290</v>
      </c>
      <c r="L142" s="1" t="s">
        <v>284</v>
      </c>
      <c r="M142" s="1" t="s">
        <v>284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 t="s">
        <v>280</v>
      </c>
      <c r="B143" s="1" t="s">
        <v>281</v>
      </c>
      <c r="C143" s="1" t="s">
        <v>566</v>
      </c>
      <c r="D143" s="1">
        <v>676</v>
      </c>
      <c r="E143" s="1">
        <v>1</v>
      </c>
      <c r="F143" s="1" t="s">
        <v>289</v>
      </c>
      <c r="G143" s="1">
        <v>1.60839</v>
      </c>
      <c r="H143" s="1" t="s">
        <v>290</v>
      </c>
      <c r="I143" s="1" t="s">
        <v>291</v>
      </c>
      <c r="J143" s="1">
        <v>30.946999999999999</v>
      </c>
      <c r="K143" s="1" t="s">
        <v>290</v>
      </c>
      <c r="L143" s="1" t="s">
        <v>284</v>
      </c>
      <c r="M143" s="1" t="s">
        <v>284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 t="s">
        <v>280</v>
      </c>
      <c r="B144" s="1" t="s">
        <v>281</v>
      </c>
      <c r="C144" s="1" t="s">
        <v>568</v>
      </c>
      <c r="D144" s="1">
        <v>677</v>
      </c>
      <c r="E144" s="1">
        <v>1</v>
      </c>
      <c r="F144" s="1" t="s">
        <v>289</v>
      </c>
      <c r="G144" s="1">
        <v>1.48099</v>
      </c>
      <c r="H144" s="1" t="s">
        <v>290</v>
      </c>
      <c r="I144" s="1" t="s">
        <v>291</v>
      </c>
      <c r="J144" s="1">
        <v>17.241</v>
      </c>
      <c r="K144" s="1" t="s">
        <v>290</v>
      </c>
      <c r="L144" s="1" t="s">
        <v>284</v>
      </c>
      <c r="M144" s="1" t="s">
        <v>284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 t="s">
        <v>280</v>
      </c>
      <c r="B145" s="1" t="s">
        <v>281</v>
      </c>
      <c r="C145" s="1" t="s">
        <v>570</v>
      </c>
      <c r="D145" s="1">
        <v>678</v>
      </c>
      <c r="E145" s="1">
        <v>1</v>
      </c>
      <c r="F145" s="1" t="s">
        <v>289</v>
      </c>
      <c r="G145" s="1">
        <v>1.2928200000000001</v>
      </c>
      <c r="H145" s="1" t="s">
        <v>290</v>
      </c>
      <c r="I145" s="1" t="s">
        <v>291</v>
      </c>
      <c r="J145" s="1">
        <v>3.35</v>
      </c>
      <c r="K145" s="1" t="s">
        <v>290</v>
      </c>
      <c r="L145" s="1" t="s">
        <v>284</v>
      </c>
      <c r="M145" s="1" t="s">
        <v>284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 t="s">
        <v>280</v>
      </c>
      <c r="B146" s="1" t="s">
        <v>281</v>
      </c>
      <c r="C146" s="1" t="s">
        <v>572</v>
      </c>
      <c r="D146" s="1">
        <v>679</v>
      </c>
      <c r="E146" s="1">
        <v>1</v>
      </c>
      <c r="F146" s="1" t="s">
        <v>289</v>
      </c>
      <c r="G146" s="1">
        <v>1.09535</v>
      </c>
      <c r="H146" s="1" t="s">
        <v>290</v>
      </c>
      <c r="I146" s="1" t="s">
        <v>291</v>
      </c>
      <c r="J146" s="1">
        <v>22.882000000000001</v>
      </c>
      <c r="K146" s="1" t="s">
        <v>290</v>
      </c>
      <c r="L146" s="1" t="s">
        <v>284</v>
      </c>
      <c r="M146" s="1" t="s">
        <v>284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 t="s">
        <v>280</v>
      </c>
      <c r="B147" s="1" t="s">
        <v>281</v>
      </c>
      <c r="C147" s="1" t="s">
        <v>574</v>
      </c>
      <c r="D147" s="1">
        <v>680</v>
      </c>
      <c r="E147" s="1">
        <v>1</v>
      </c>
      <c r="F147" s="1" t="s">
        <v>289</v>
      </c>
      <c r="G147" s="1">
        <v>1.0415399999999999</v>
      </c>
      <c r="H147" s="1" t="s">
        <v>290</v>
      </c>
      <c r="I147" s="1" t="s">
        <v>291</v>
      </c>
      <c r="J147" s="1">
        <v>41.756999999999998</v>
      </c>
      <c r="K147" s="1" t="s">
        <v>290</v>
      </c>
      <c r="L147" s="1" t="s">
        <v>284</v>
      </c>
      <c r="M147" s="1" t="s">
        <v>284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 t="s">
        <v>280</v>
      </c>
      <c r="B148" s="1" t="s">
        <v>281</v>
      </c>
      <c r="C148" s="1" t="s">
        <v>576</v>
      </c>
      <c r="D148" s="1" t="s">
        <v>302</v>
      </c>
      <c r="E148" s="1"/>
      <c r="F148" s="1" t="s">
        <v>284</v>
      </c>
      <c r="G148" s="1"/>
      <c r="H148" s="1"/>
      <c r="I148" s="1" t="s">
        <v>284</v>
      </c>
      <c r="J148" s="1"/>
      <c r="K148" s="1"/>
      <c r="L148" s="1" t="s">
        <v>284</v>
      </c>
      <c r="M148" s="1" t="s">
        <v>284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 t="s">
        <v>280</v>
      </c>
      <c r="B149" s="1" t="s">
        <v>281</v>
      </c>
      <c r="C149" s="1" t="s">
        <v>577</v>
      </c>
      <c r="D149" s="1">
        <v>681</v>
      </c>
      <c r="E149" s="1">
        <v>1</v>
      </c>
      <c r="F149" s="1" t="s">
        <v>289</v>
      </c>
      <c r="G149" s="1">
        <v>1.81724</v>
      </c>
      <c r="H149" s="1" t="s">
        <v>290</v>
      </c>
      <c r="I149" s="1" t="s">
        <v>291</v>
      </c>
      <c r="J149" s="1">
        <v>31.318000000000001</v>
      </c>
      <c r="K149" s="1" t="s">
        <v>290</v>
      </c>
      <c r="L149" s="1" t="s">
        <v>284</v>
      </c>
      <c r="M149" s="1" t="s">
        <v>284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 t="s">
        <v>280</v>
      </c>
      <c r="B150" s="1" t="s">
        <v>281</v>
      </c>
      <c r="C150" s="1" t="s">
        <v>579</v>
      </c>
      <c r="D150" s="1">
        <v>682</v>
      </c>
      <c r="E150" s="1">
        <v>1</v>
      </c>
      <c r="F150" s="1" t="s">
        <v>289</v>
      </c>
      <c r="G150" s="1">
        <v>1.4093</v>
      </c>
      <c r="H150" s="1" t="s">
        <v>290</v>
      </c>
      <c r="I150" s="1" t="s">
        <v>291</v>
      </c>
      <c r="J150" s="1">
        <v>5.1859999999999999</v>
      </c>
      <c r="K150" s="1" t="s">
        <v>290</v>
      </c>
      <c r="L150" s="1" t="s">
        <v>284</v>
      </c>
      <c r="M150" s="1" t="s">
        <v>284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 t="s">
        <v>280</v>
      </c>
      <c r="B151" s="1" t="s">
        <v>281</v>
      </c>
      <c r="C151" s="1" t="s">
        <v>581</v>
      </c>
      <c r="D151" s="1">
        <v>683</v>
      </c>
      <c r="E151" s="1">
        <v>1</v>
      </c>
      <c r="F151" s="1" t="s">
        <v>289</v>
      </c>
      <c r="G151" s="1">
        <v>0.91354000000000002</v>
      </c>
      <c r="H151" s="1" t="s">
        <v>290</v>
      </c>
      <c r="I151" s="1" t="s">
        <v>291</v>
      </c>
      <c r="J151" s="1">
        <v>46.167000000000002</v>
      </c>
      <c r="K151" s="1" t="s">
        <v>290</v>
      </c>
      <c r="L151" s="1" t="s">
        <v>284</v>
      </c>
      <c r="M151" s="1" t="s">
        <v>284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 t="s">
        <v>280</v>
      </c>
      <c r="B152" s="1" t="s">
        <v>281</v>
      </c>
      <c r="C152" s="1" t="s">
        <v>2395</v>
      </c>
      <c r="D152" s="1" t="s">
        <v>302</v>
      </c>
      <c r="E152" s="1"/>
      <c r="F152" s="1" t="s">
        <v>284</v>
      </c>
      <c r="G152" s="1"/>
      <c r="H152" s="1"/>
      <c r="I152" s="1" t="s">
        <v>284</v>
      </c>
      <c r="J152" s="1"/>
      <c r="K152" s="1"/>
      <c r="L152" s="1" t="s">
        <v>284</v>
      </c>
      <c r="M152" s="1" t="s">
        <v>284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 t="s">
        <v>280</v>
      </c>
      <c r="B153" s="1" t="s">
        <v>281</v>
      </c>
      <c r="C153" s="1" t="s">
        <v>585</v>
      </c>
      <c r="D153" s="1">
        <v>684</v>
      </c>
      <c r="E153" s="1">
        <v>1</v>
      </c>
      <c r="F153" s="1" t="s">
        <v>289</v>
      </c>
      <c r="G153" s="1">
        <v>1.85063</v>
      </c>
      <c r="H153" s="1" t="s">
        <v>290</v>
      </c>
      <c r="I153" s="1" t="s">
        <v>291</v>
      </c>
      <c r="J153" s="1">
        <v>49.235999999999997</v>
      </c>
      <c r="K153" s="1" t="s">
        <v>290</v>
      </c>
      <c r="L153" s="1" t="s">
        <v>284</v>
      </c>
      <c r="M153" s="1" t="s">
        <v>284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 t="s">
        <v>280</v>
      </c>
      <c r="B154" s="1" t="s">
        <v>281</v>
      </c>
      <c r="C154" s="1" t="s">
        <v>587</v>
      </c>
      <c r="D154" s="1">
        <v>685</v>
      </c>
      <c r="E154" s="1">
        <v>1</v>
      </c>
      <c r="F154" s="1" t="s">
        <v>289</v>
      </c>
      <c r="G154" s="1">
        <v>1.3428</v>
      </c>
      <c r="H154" s="1" t="s">
        <v>290</v>
      </c>
      <c r="I154" s="1" t="s">
        <v>291</v>
      </c>
      <c r="J154" s="1">
        <v>3.5449999999999999</v>
      </c>
      <c r="K154" s="1" t="s">
        <v>290</v>
      </c>
      <c r="L154" s="1" t="s">
        <v>284</v>
      </c>
      <c r="M154" s="1" t="s">
        <v>284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 t="s">
        <v>280</v>
      </c>
      <c r="B155" s="1" t="s">
        <v>281</v>
      </c>
      <c r="C155" s="1" t="s">
        <v>589</v>
      </c>
      <c r="D155" s="1">
        <v>686</v>
      </c>
      <c r="E155" s="1">
        <v>1</v>
      </c>
      <c r="F155" s="1" t="s">
        <v>289</v>
      </c>
      <c r="G155" s="1">
        <v>1.2126699999999999</v>
      </c>
      <c r="H155" s="1" t="s">
        <v>290</v>
      </c>
      <c r="I155" s="1" t="s">
        <v>291</v>
      </c>
      <c r="J155" s="1">
        <v>14.662000000000001</v>
      </c>
      <c r="K155" s="1" t="s">
        <v>290</v>
      </c>
      <c r="L155" s="1" t="s">
        <v>284</v>
      </c>
      <c r="M155" s="1" t="s">
        <v>284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 t="s">
        <v>280</v>
      </c>
      <c r="B156" s="1" t="s">
        <v>281</v>
      </c>
      <c r="C156" s="1" t="s">
        <v>591</v>
      </c>
      <c r="D156" s="1">
        <v>687</v>
      </c>
      <c r="E156" s="1">
        <v>1</v>
      </c>
      <c r="F156" s="1" t="s">
        <v>289</v>
      </c>
      <c r="G156" s="1">
        <v>0.9677</v>
      </c>
      <c r="H156" s="1" t="s">
        <v>290</v>
      </c>
      <c r="I156" s="1" t="s">
        <v>291</v>
      </c>
      <c r="J156" s="1">
        <v>38.924999999999997</v>
      </c>
      <c r="K156" s="1" t="s">
        <v>290</v>
      </c>
      <c r="L156" s="1" t="s">
        <v>284</v>
      </c>
      <c r="M156" s="1" t="s">
        <v>284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 t="s">
        <v>280</v>
      </c>
      <c r="B157" s="1" t="s">
        <v>281</v>
      </c>
      <c r="C157" s="1" t="s">
        <v>593</v>
      </c>
      <c r="D157" s="1" t="s">
        <v>302</v>
      </c>
      <c r="E157" s="1"/>
      <c r="F157" s="1" t="s">
        <v>284</v>
      </c>
      <c r="G157" s="1"/>
      <c r="H157" s="1"/>
      <c r="I157" s="1" t="s">
        <v>284</v>
      </c>
      <c r="J157" s="1"/>
      <c r="K157" s="1"/>
      <c r="L157" s="1" t="s">
        <v>284</v>
      </c>
      <c r="M157" s="1" t="s">
        <v>284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 t="s">
        <v>280</v>
      </c>
      <c r="B158" s="1" t="s">
        <v>281</v>
      </c>
      <c r="C158" s="1" t="s">
        <v>594</v>
      </c>
      <c r="D158" s="1">
        <v>688</v>
      </c>
      <c r="E158" s="1">
        <v>1</v>
      </c>
      <c r="F158" s="1" t="s">
        <v>289</v>
      </c>
      <c r="G158" s="1">
        <v>1.8361799999999999</v>
      </c>
      <c r="H158" s="1" t="s">
        <v>290</v>
      </c>
      <c r="I158" s="1" t="s">
        <v>291</v>
      </c>
      <c r="J158" s="1">
        <v>50.5</v>
      </c>
      <c r="K158" s="1" t="s">
        <v>290</v>
      </c>
      <c r="L158" s="1" t="s">
        <v>284</v>
      </c>
      <c r="M158" s="1" t="s">
        <v>284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 t="s">
        <v>280</v>
      </c>
      <c r="B159" s="1" t="s">
        <v>281</v>
      </c>
      <c r="C159" s="1" t="s">
        <v>596</v>
      </c>
      <c r="D159" s="1">
        <v>689</v>
      </c>
      <c r="E159" s="1">
        <v>1</v>
      </c>
      <c r="F159" s="1" t="s">
        <v>289</v>
      </c>
      <c r="G159" s="1">
        <v>1.6753100000000001</v>
      </c>
      <c r="H159" s="1" t="s">
        <v>290</v>
      </c>
      <c r="I159" s="1" t="s">
        <v>291</v>
      </c>
      <c r="J159" s="1">
        <v>35.043999999999997</v>
      </c>
      <c r="K159" s="1" t="s">
        <v>290</v>
      </c>
      <c r="L159" s="1" t="s">
        <v>284</v>
      </c>
      <c r="M159" s="1" t="s">
        <v>284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 t="s">
        <v>280</v>
      </c>
      <c r="B160" s="1" t="s">
        <v>281</v>
      </c>
      <c r="C160" s="1" t="s">
        <v>2396</v>
      </c>
      <c r="D160" s="1">
        <v>690</v>
      </c>
      <c r="E160" s="1">
        <v>1</v>
      </c>
      <c r="F160" s="1" t="s">
        <v>289</v>
      </c>
      <c r="G160" s="1">
        <v>1.39412</v>
      </c>
      <c r="H160" s="1" t="s">
        <v>290</v>
      </c>
      <c r="I160" s="1" t="s">
        <v>291</v>
      </c>
      <c r="J160" s="1">
        <v>10.785</v>
      </c>
      <c r="K160" s="1" t="s">
        <v>290</v>
      </c>
      <c r="L160" s="1" t="s">
        <v>284</v>
      </c>
      <c r="M160" s="1" t="s">
        <v>284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 t="s">
        <v>280</v>
      </c>
      <c r="B161" s="1" t="s">
        <v>281</v>
      </c>
      <c r="C161" s="1" t="s">
        <v>599</v>
      </c>
      <c r="D161" s="1">
        <v>691</v>
      </c>
      <c r="E161" s="1">
        <v>1</v>
      </c>
      <c r="F161" s="1" t="s">
        <v>289</v>
      </c>
      <c r="G161" s="1">
        <v>1.1526799999999999</v>
      </c>
      <c r="H161" s="1" t="s">
        <v>290</v>
      </c>
      <c r="I161" s="1" t="s">
        <v>291</v>
      </c>
      <c r="J161" s="1">
        <v>12.176</v>
      </c>
      <c r="K161" s="1" t="s">
        <v>290</v>
      </c>
      <c r="L161" s="1" t="s">
        <v>284</v>
      </c>
      <c r="M161" s="1" t="s">
        <v>284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 t="s">
        <v>280</v>
      </c>
      <c r="B162" s="1" t="s">
        <v>281</v>
      </c>
      <c r="C162" s="1" t="s">
        <v>601</v>
      </c>
      <c r="D162" s="1">
        <v>692</v>
      </c>
      <c r="E162" s="1">
        <v>1</v>
      </c>
      <c r="F162" s="1" t="s">
        <v>289</v>
      </c>
      <c r="G162" s="1">
        <v>0.95387999999999995</v>
      </c>
      <c r="H162" s="1" t="s">
        <v>290</v>
      </c>
      <c r="I162" s="1" t="s">
        <v>291</v>
      </c>
      <c r="J162" s="1">
        <v>29.896000000000001</v>
      </c>
      <c r="K162" s="1" t="s">
        <v>290</v>
      </c>
      <c r="L162" s="1" t="s">
        <v>284</v>
      </c>
      <c r="M162" s="1" t="s">
        <v>284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 t="s">
        <v>280</v>
      </c>
      <c r="B163" s="1" t="s">
        <v>281</v>
      </c>
      <c r="C163" s="1" t="s">
        <v>603</v>
      </c>
      <c r="D163" s="1">
        <v>693</v>
      </c>
      <c r="E163" s="1">
        <v>1</v>
      </c>
      <c r="F163" s="1" t="s">
        <v>289</v>
      </c>
      <c r="G163" s="1">
        <v>0.79810999999999999</v>
      </c>
      <c r="H163" s="1" t="s">
        <v>290</v>
      </c>
      <c r="I163" s="1" t="s">
        <v>291</v>
      </c>
      <c r="J163" s="1">
        <v>45.344000000000001</v>
      </c>
      <c r="K163" s="1" t="s">
        <v>290</v>
      </c>
      <c r="L163" s="1" t="s">
        <v>284</v>
      </c>
      <c r="M163" s="1" t="s">
        <v>284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 t="s">
        <v>280</v>
      </c>
      <c r="B164" s="1" t="s">
        <v>281</v>
      </c>
      <c r="C164" s="1" t="s">
        <v>2397</v>
      </c>
      <c r="D164" s="1" t="s">
        <v>302</v>
      </c>
      <c r="E164" s="1"/>
      <c r="F164" s="1" t="s">
        <v>284</v>
      </c>
      <c r="G164" s="1"/>
      <c r="H164" s="1"/>
      <c r="I164" s="1" t="s">
        <v>284</v>
      </c>
      <c r="J164" s="1"/>
      <c r="K164" s="1"/>
      <c r="L164" s="1" t="s">
        <v>284</v>
      </c>
      <c r="M164" s="1" t="s">
        <v>284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 t="s">
        <v>280</v>
      </c>
      <c r="B165" s="1" t="s">
        <v>281</v>
      </c>
      <c r="C165" s="1" t="s">
        <v>607</v>
      </c>
      <c r="D165" s="1">
        <v>694</v>
      </c>
      <c r="E165" s="1">
        <v>1</v>
      </c>
      <c r="F165" s="1" t="s">
        <v>289</v>
      </c>
      <c r="G165" s="1">
        <v>1.8057300000000001</v>
      </c>
      <c r="H165" s="1" t="s">
        <v>290</v>
      </c>
      <c r="I165" s="1" t="s">
        <v>291</v>
      </c>
      <c r="J165" s="1">
        <v>50.618000000000002</v>
      </c>
      <c r="K165" s="1" t="s">
        <v>290</v>
      </c>
      <c r="L165" s="1" t="s">
        <v>284</v>
      </c>
      <c r="M165" s="1" t="s">
        <v>284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 t="s">
        <v>280</v>
      </c>
      <c r="B166" s="1" t="s">
        <v>281</v>
      </c>
      <c r="C166" s="1" t="s">
        <v>2398</v>
      </c>
      <c r="D166" s="1">
        <v>695</v>
      </c>
      <c r="E166" s="1">
        <v>1</v>
      </c>
      <c r="F166" s="1" t="s">
        <v>289</v>
      </c>
      <c r="G166" s="1">
        <v>1.6065700000000001</v>
      </c>
      <c r="H166" s="1" t="s">
        <v>290</v>
      </c>
      <c r="I166" s="1" t="s">
        <v>291</v>
      </c>
      <c r="J166" s="1">
        <v>30.568999999999999</v>
      </c>
      <c r="K166" s="1" t="s">
        <v>290</v>
      </c>
      <c r="L166" s="1" t="s">
        <v>284</v>
      </c>
      <c r="M166" s="1" t="s">
        <v>284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 t="s">
        <v>280</v>
      </c>
      <c r="B167" s="1" t="s">
        <v>281</v>
      </c>
      <c r="C167" s="1" t="s">
        <v>610</v>
      </c>
      <c r="D167" s="1">
        <v>696</v>
      </c>
      <c r="E167" s="1">
        <v>1</v>
      </c>
      <c r="F167" s="1" t="s">
        <v>289</v>
      </c>
      <c r="G167" s="1">
        <v>1.40432</v>
      </c>
      <c r="H167" s="1" t="s">
        <v>290</v>
      </c>
      <c r="I167" s="1" t="s">
        <v>291</v>
      </c>
      <c r="J167" s="1">
        <v>10.858000000000001</v>
      </c>
      <c r="K167" s="1" t="s">
        <v>290</v>
      </c>
      <c r="L167" s="1" t="s">
        <v>284</v>
      </c>
      <c r="M167" s="1" t="s">
        <v>284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 t="s">
        <v>280</v>
      </c>
      <c r="B168" s="1" t="s">
        <v>281</v>
      </c>
      <c r="C168" s="1" t="s">
        <v>612</v>
      </c>
      <c r="D168" s="1">
        <v>697</v>
      </c>
      <c r="E168" s="1">
        <v>1</v>
      </c>
      <c r="F168" s="1" t="s">
        <v>289</v>
      </c>
      <c r="G168" s="1">
        <v>1.1466099999999999</v>
      </c>
      <c r="H168" s="1" t="s">
        <v>290</v>
      </c>
      <c r="I168" s="1" t="s">
        <v>291</v>
      </c>
      <c r="J168" s="1">
        <v>16.77</v>
      </c>
      <c r="K168" s="1" t="s">
        <v>290</v>
      </c>
      <c r="L168" s="1" t="s">
        <v>284</v>
      </c>
      <c r="M168" s="1" t="s">
        <v>284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 t="s">
        <v>280</v>
      </c>
      <c r="B169" s="1" t="s">
        <v>281</v>
      </c>
      <c r="C169" s="1" t="s">
        <v>614</v>
      </c>
      <c r="D169" s="1">
        <v>698</v>
      </c>
      <c r="E169" s="1">
        <v>1</v>
      </c>
      <c r="F169" s="1" t="s">
        <v>289</v>
      </c>
      <c r="G169" s="1">
        <v>0.90822999999999998</v>
      </c>
      <c r="H169" s="1" t="s">
        <v>290</v>
      </c>
      <c r="I169" s="1" t="s">
        <v>291</v>
      </c>
      <c r="J169" s="1">
        <v>40.034999999999997</v>
      </c>
      <c r="K169" s="1" t="s">
        <v>290</v>
      </c>
      <c r="L169" s="1" t="s">
        <v>284</v>
      </c>
      <c r="M169" s="1" t="s">
        <v>284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 t="s">
        <v>280</v>
      </c>
      <c r="B170" s="1" t="s">
        <v>281</v>
      </c>
      <c r="C170" s="1" t="s">
        <v>2399</v>
      </c>
      <c r="D170" s="1" t="s">
        <v>302</v>
      </c>
      <c r="E170" s="1"/>
      <c r="F170" s="1" t="s">
        <v>284</v>
      </c>
      <c r="G170" s="1"/>
      <c r="H170" s="1"/>
      <c r="I170" s="1" t="s">
        <v>284</v>
      </c>
      <c r="J170" s="1"/>
      <c r="K170" s="1"/>
      <c r="L170" s="1" t="s">
        <v>284</v>
      </c>
      <c r="M170" s="1" t="s">
        <v>284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 t="s">
        <v>280</v>
      </c>
      <c r="B171" s="1" t="s">
        <v>281</v>
      </c>
      <c r="C171" s="1" t="s">
        <v>618</v>
      </c>
      <c r="D171" s="1">
        <v>699</v>
      </c>
      <c r="E171" s="1">
        <v>1</v>
      </c>
      <c r="F171" s="1" t="s">
        <v>289</v>
      </c>
      <c r="G171" s="1">
        <v>1.9047000000000001</v>
      </c>
      <c r="H171" s="1" t="s">
        <v>290</v>
      </c>
      <c r="I171" s="1" t="s">
        <v>291</v>
      </c>
      <c r="J171" s="1">
        <v>55.170999999999999</v>
      </c>
      <c r="K171" s="1" t="s">
        <v>290</v>
      </c>
      <c r="L171" s="1" t="s">
        <v>284</v>
      </c>
      <c r="M171" s="1" t="s">
        <v>284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 t="s">
        <v>280</v>
      </c>
      <c r="B172" s="1" t="s">
        <v>281</v>
      </c>
      <c r="C172" s="1" t="s">
        <v>620</v>
      </c>
      <c r="D172" s="1">
        <v>700</v>
      </c>
      <c r="E172" s="1">
        <v>1</v>
      </c>
      <c r="F172" s="1" t="s">
        <v>289</v>
      </c>
      <c r="G172" s="1">
        <v>1.7014499999999999</v>
      </c>
      <c r="H172" s="1" t="s">
        <v>290</v>
      </c>
      <c r="I172" s="1" t="s">
        <v>291</v>
      </c>
      <c r="J172" s="1">
        <v>35.122</v>
      </c>
      <c r="K172" s="1" t="s">
        <v>290</v>
      </c>
      <c r="L172" s="1" t="s">
        <v>284</v>
      </c>
      <c r="M172" s="1" t="s">
        <v>284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 t="s">
        <v>280</v>
      </c>
      <c r="B173" s="1" t="s">
        <v>281</v>
      </c>
      <c r="C173" s="1" t="s">
        <v>622</v>
      </c>
      <c r="D173" s="1">
        <v>701</v>
      </c>
      <c r="E173" s="1">
        <v>1</v>
      </c>
      <c r="F173" s="1" t="s">
        <v>289</v>
      </c>
      <c r="G173" s="1">
        <v>1.59833</v>
      </c>
      <c r="H173" s="1" t="s">
        <v>290</v>
      </c>
      <c r="I173" s="1" t="s">
        <v>291</v>
      </c>
      <c r="J173" s="1">
        <v>25.15</v>
      </c>
      <c r="K173" s="1" t="s">
        <v>290</v>
      </c>
      <c r="L173" s="1" t="s">
        <v>284</v>
      </c>
      <c r="M173" s="1" t="s">
        <v>284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 t="s">
        <v>280</v>
      </c>
      <c r="B174" s="1" t="s">
        <v>281</v>
      </c>
      <c r="C174" s="1" t="s">
        <v>624</v>
      </c>
      <c r="D174" s="1">
        <v>702</v>
      </c>
      <c r="E174" s="1">
        <v>1</v>
      </c>
      <c r="F174" s="1" t="s">
        <v>289</v>
      </c>
      <c r="G174" s="1">
        <v>1.4029100000000001</v>
      </c>
      <c r="H174" s="1" t="s">
        <v>290</v>
      </c>
      <c r="I174" s="1" t="s">
        <v>291</v>
      </c>
      <c r="J174" s="1">
        <v>5.8179999999999996</v>
      </c>
      <c r="K174" s="1" t="s">
        <v>290</v>
      </c>
      <c r="L174" s="1" t="s">
        <v>284</v>
      </c>
      <c r="M174" s="1" t="s">
        <v>284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 t="s">
        <v>280</v>
      </c>
      <c r="B175" s="1" t="s">
        <v>281</v>
      </c>
      <c r="C175" s="1" t="s">
        <v>626</v>
      </c>
      <c r="D175" s="1">
        <v>703</v>
      </c>
      <c r="E175" s="1">
        <v>1</v>
      </c>
      <c r="F175" s="1" t="s">
        <v>289</v>
      </c>
      <c r="G175" s="1">
        <v>1.13506</v>
      </c>
      <c r="H175" s="1" t="s">
        <v>290</v>
      </c>
      <c r="I175" s="1" t="s">
        <v>291</v>
      </c>
      <c r="J175" s="1">
        <v>22.463000000000001</v>
      </c>
      <c r="K175" s="1" t="s">
        <v>290</v>
      </c>
      <c r="L175" s="1" t="s">
        <v>284</v>
      </c>
      <c r="M175" s="1" t="s">
        <v>284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 t="s">
        <v>280</v>
      </c>
      <c r="B176" s="1" t="s">
        <v>281</v>
      </c>
      <c r="C176" s="1" t="s">
        <v>628</v>
      </c>
      <c r="D176" s="1">
        <v>704</v>
      </c>
      <c r="E176" s="1">
        <v>1</v>
      </c>
      <c r="F176" s="1" t="s">
        <v>289</v>
      </c>
      <c r="G176" s="1">
        <v>0.98219000000000001</v>
      </c>
      <c r="H176" s="1" t="s">
        <v>290</v>
      </c>
      <c r="I176" s="1" t="s">
        <v>291</v>
      </c>
      <c r="J176" s="1">
        <v>35.436999999999998</v>
      </c>
      <c r="K176" s="1" t="s">
        <v>290</v>
      </c>
      <c r="L176" s="1" t="s">
        <v>284</v>
      </c>
      <c r="M176" s="1" t="s">
        <v>284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 t="s">
        <v>280</v>
      </c>
      <c r="B177" s="1" t="s">
        <v>281</v>
      </c>
      <c r="C177" s="1" t="s">
        <v>630</v>
      </c>
      <c r="D177" s="1">
        <v>705</v>
      </c>
      <c r="E177" s="1">
        <v>1</v>
      </c>
      <c r="F177" s="1" t="s">
        <v>289</v>
      </c>
      <c r="G177" s="1">
        <v>0.95423999999999998</v>
      </c>
      <c r="H177" s="1" t="s">
        <v>290</v>
      </c>
      <c r="I177" s="1" t="s">
        <v>291</v>
      </c>
      <c r="J177" s="1">
        <v>37.445999999999998</v>
      </c>
      <c r="K177" s="1" t="s">
        <v>290</v>
      </c>
      <c r="L177" s="1" t="s">
        <v>284</v>
      </c>
      <c r="M177" s="1" t="s">
        <v>284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 t="s">
        <v>280</v>
      </c>
      <c r="B178" s="1" t="s">
        <v>281</v>
      </c>
      <c r="C178" s="1" t="s">
        <v>632</v>
      </c>
      <c r="D178" s="1">
        <v>706</v>
      </c>
      <c r="E178" s="1">
        <v>1</v>
      </c>
      <c r="F178" s="1" t="s">
        <v>289</v>
      </c>
      <c r="G178" s="1">
        <v>0.51085000000000003</v>
      </c>
      <c r="H178" s="1" t="s">
        <v>290</v>
      </c>
      <c r="I178" s="1" t="s">
        <v>291</v>
      </c>
      <c r="J178" s="1">
        <v>61.765999999999998</v>
      </c>
      <c r="K178" s="1" t="s">
        <v>290</v>
      </c>
      <c r="L178" s="1" t="s">
        <v>284</v>
      </c>
      <c r="M178" s="1" t="s">
        <v>284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 t="s">
        <v>280</v>
      </c>
      <c r="B179" s="1" t="s">
        <v>281</v>
      </c>
      <c r="C179" s="1" t="s">
        <v>2400</v>
      </c>
      <c r="D179" s="1" t="s">
        <v>302</v>
      </c>
      <c r="E179" s="1"/>
      <c r="F179" s="1" t="s">
        <v>284</v>
      </c>
      <c r="G179" s="1"/>
      <c r="H179" s="1"/>
      <c r="I179" s="1" t="s">
        <v>284</v>
      </c>
      <c r="J179" s="1"/>
      <c r="K179" s="1"/>
      <c r="L179" s="1" t="s">
        <v>284</v>
      </c>
      <c r="M179" s="1" t="s">
        <v>284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 t="s">
        <v>280</v>
      </c>
      <c r="B180" s="1" t="s">
        <v>281</v>
      </c>
      <c r="C180" s="1" t="s">
        <v>636</v>
      </c>
      <c r="D180" s="1">
        <v>707</v>
      </c>
      <c r="E180" s="1">
        <v>1</v>
      </c>
      <c r="F180" s="1" t="s">
        <v>289</v>
      </c>
      <c r="G180" s="1">
        <v>1.81948</v>
      </c>
      <c r="H180" s="1" t="s">
        <v>290</v>
      </c>
      <c r="I180" s="1" t="s">
        <v>291</v>
      </c>
      <c r="J180" s="1">
        <v>18.594000000000001</v>
      </c>
      <c r="K180" s="1" t="s">
        <v>290</v>
      </c>
      <c r="L180" s="1" t="s">
        <v>284</v>
      </c>
      <c r="M180" s="1" t="s">
        <v>284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 t="s">
        <v>280</v>
      </c>
      <c r="B181" s="1" t="s">
        <v>281</v>
      </c>
      <c r="C181" s="1" t="s">
        <v>638</v>
      </c>
      <c r="D181" s="1">
        <v>708</v>
      </c>
      <c r="E181" s="1">
        <v>1</v>
      </c>
      <c r="F181" s="1" t="s">
        <v>289</v>
      </c>
      <c r="G181" s="1">
        <v>1.37493</v>
      </c>
      <c r="H181" s="1" t="s">
        <v>290</v>
      </c>
      <c r="I181" s="1" t="s">
        <v>291</v>
      </c>
      <c r="J181" s="1">
        <v>3.5270000000000001</v>
      </c>
      <c r="K181" s="1" t="s">
        <v>290</v>
      </c>
      <c r="L181" s="1" t="s">
        <v>284</v>
      </c>
      <c r="M181" s="1" t="s">
        <v>284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 t="s">
        <v>280</v>
      </c>
      <c r="B182" s="1" t="s">
        <v>281</v>
      </c>
      <c r="C182" s="1" t="s">
        <v>640</v>
      </c>
      <c r="D182" s="1">
        <v>709</v>
      </c>
      <c r="E182" s="1">
        <v>1</v>
      </c>
      <c r="F182" s="1" t="s">
        <v>289</v>
      </c>
      <c r="G182" s="1">
        <v>0.74294000000000004</v>
      </c>
      <c r="H182" s="1" t="s">
        <v>290</v>
      </c>
      <c r="I182" s="1" t="s">
        <v>291</v>
      </c>
      <c r="J182" s="1">
        <v>19.539000000000001</v>
      </c>
      <c r="K182" s="1" t="s">
        <v>290</v>
      </c>
      <c r="L182" s="1" t="s">
        <v>284</v>
      </c>
      <c r="M182" s="1" t="s">
        <v>284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 t="s">
        <v>280</v>
      </c>
      <c r="B183" s="1" t="s">
        <v>281</v>
      </c>
      <c r="C183" s="1" t="s">
        <v>2401</v>
      </c>
      <c r="D183" s="1" t="s">
        <v>302</v>
      </c>
      <c r="E183" s="1"/>
      <c r="F183" s="1" t="s">
        <v>284</v>
      </c>
      <c r="G183" s="1"/>
      <c r="H183" s="1"/>
      <c r="I183" s="1" t="s">
        <v>284</v>
      </c>
      <c r="J183" s="1"/>
      <c r="K183" s="1"/>
      <c r="L183" s="1" t="s">
        <v>284</v>
      </c>
      <c r="M183" s="1" t="s">
        <v>284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 t="s">
        <v>280</v>
      </c>
      <c r="B184" s="1" t="s">
        <v>281</v>
      </c>
      <c r="C184" s="1" t="s">
        <v>644</v>
      </c>
      <c r="D184" s="1">
        <v>710</v>
      </c>
      <c r="E184" s="1">
        <v>1</v>
      </c>
      <c r="F184" s="1" t="s">
        <v>289</v>
      </c>
      <c r="G184" s="1">
        <v>1.92154</v>
      </c>
      <c r="H184" s="1" t="s">
        <v>290</v>
      </c>
      <c r="I184" s="1" t="s">
        <v>291</v>
      </c>
      <c r="J184" s="1">
        <v>15.972</v>
      </c>
      <c r="K184" s="1" t="s">
        <v>290</v>
      </c>
      <c r="L184" s="1" t="s">
        <v>284</v>
      </c>
      <c r="M184" s="1" t="s">
        <v>284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 t="s">
        <v>280</v>
      </c>
      <c r="B185" s="1" t="s">
        <v>281</v>
      </c>
      <c r="C185" s="1" t="s">
        <v>646</v>
      </c>
      <c r="D185" s="1">
        <v>711</v>
      </c>
      <c r="E185" s="1">
        <v>1</v>
      </c>
      <c r="F185" s="1" t="s">
        <v>289</v>
      </c>
      <c r="G185" s="1">
        <v>1.1142700000000001</v>
      </c>
      <c r="H185" s="1" t="s">
        <v>290</v>
      </c>
      <c r="I185" s="1" t="s">
        <v>291</v>
      </c>
      <c r="J185" s="1">
        <v>8.3070000000000004</v>
      </c>
      <c r="K185" s="1" t="s">
        <v>290</v>
      </c>
      <c r="L185" s="1" t="s">
        <v>284</v>
      </c>
      <c r="M185" s="1" t="s">
        <v>284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 t="s">
        <v>280</v>
      </c>
      <c r="B186" s="1" t="s">
        <v>281</v>
      </c>
      <c r="C186" s="1" t="s">
        <v>648</v>
      </c>
      <c r="D186" s="1">
        <v>712</v>
      </c>
      <c r="E186" s="1">
        <v>1</v>
      </c>
      <c r="F186" s="1" t="s">
        <v>289</v>
      </c>
      <c r="G186" s="1">
        <v>0.64573000000000003</v>
      </c>
      <c r="H186" s="1" t="s">
        <v>290</v>
      </c>
      <c r="I186" s="1" t="s">
        <v>291</v>
      </c>
      <c r="J186" s="1">
        <v>21.253</v>
      </c>
      <c r="K186" s="1" t="s">
        <v>290</v>
      </c>
      <c r="L186" s="1" t="s">
        <v>284</v>
      </c>
      <c r="M186" s="1" t="s">
        <v>284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 t="s">
        <v>280</v>
      </c>
      <c r="B187" s="1" t="s">
        <v>281</v>
      </c>
      <c r="C187" s="1" t="s">
        <v>650</v>
      </c>
      <c r="D187" s="1">
        <v>713</v>
      </c>
      <c r="E187" s="1">
        <v>1</v>
      </c>
      <c r="F187" s="1" t="s">
        <v>289</v>
      </c>
      <c r="G187" s="1">
        <v>0.29535</v>
      </c>
      <c r="H187" s="1" t="s">
        <v>290</v>
      </c>
      <c r="I187" s="1" t="s">
        <v>291</v>
      </c>
      <c r="J187" s="1">
        <v>31.206</v>
      </c>
      <c r="K187" s="1" t="s">
        <v>290</v>
      </c>
      <c r="L187" s="1" t="s">
        <v>284</v>
      </c>
      <c r="M187" s="1" t="s">
        <v>284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 t="s">
        <v>280</v>
      </c>
      <c r="B188" s="1" t="s">
        <v>281</v>
      </c>
      <c r="C188" s="1" t="s">
        <v>652</v>
      </c>
      <c r="D188" s="1">
        <v>714</v>
      </c>
      <c r="E188" s="1">
        <v>1</v>
      </c>
      <c r="F188" s="1" t="s">
        <v>289</v>
      </c>
      <c r="G188" s="1">
        <v>1.7807999999999999</v>
      </c>
      <c r="H188" s="1" t="s">
        <v>290</v>
      </c>
      <c r="I188" s="1" t="s">
        <v>291</v>
      </c>
      <c r="J188" s="1">
        <v>13.076000000000001</v>
      </c>
      <c r="K188" s="1" t="s">
        <v>290</v>
      </c>
      <c r="L188" s="1" t="s">
        <v>284</v>
      </c>
      <c r="M188" s="1" t="s">
        <v>284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 t="s">
        <v>280</v>
      </c>
      <c r="B189" s="1" t="s">
        <v>281</v>
      </c>
      <c r="C189" s="1" t="s">
        <v>654</v>
      </c>
      <c r="D189" s="1">
        <v>715</v>
      </c>
      <c r="E189" s="1">
        <v>1</v>
      </c>
      <c r="F189" s="1" t="s">
        <v>289</v>
      </c>
      <c r="G189" s="1">
        <v>1.0814600000000001</v>
      </c>
      <c r="H189" s="1" t="s">
        <v>290</v>
      </c>
      <c r="I189" s="1" t="s">
        <v>291</v>
      </c>
      <c r="J189" s="1">
        <v>7.9269999999999996</v>
      </c>
      <c r="K189" s="1" t="s">
        <v>290</v>
      </c>
      <c r="L189" s="1" t="s">
        <v>284</v>
      </c>
      <c r="M189" s="1" t="s">
        <v>284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 t="s">
        <v>280</v>
      </c>
      <c r="B190" s="1" t="s">
        <v>281</v>
      </c>
      <c r="C190" s="1" t="s">
        <v>656</v>
      </c>
      <c r="D190" s="1">
        <v>716</v>
      </c>
      <c r="E190" s="1">
        <v>1</v>
      </c>
      <c r="F190" s="1" t="s">
        <v>289</v>
      </c>
      <c r="G190" s="1">
        <v>0.46726000000000001</v>
      </c>
      <c r="H190" s="1" t="s">
        <v>290</v>
      </c>
      <c r="I190" s="1" t="s">
        <v>291</v>
      </c>
      <c r="J190" s="1">
        <v>28.443000000000001</v>
      </c>
      <c r="K190" s="1" t="s">
        <v>290</v>
      </c>
      <c r="L190" s="1" t="s">
        <v>284</v>
      </c>
      <c r="M190" s="1" t="s">
        <v>284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 t="s">
        <v>280</v>
      </c>
      <c r="B191" s="1" t="s">
        <v>281</v>
      </c>
      <c r="C191" s="1" t="s">
        <v>2402</v>
      </c>
      <c r="D191" s="1" t="s">
        <v>302</v>
      </c>
      <c r="E191" s="1"/>
      <c r="F191" s="1" t="s">
        <v>284</v>
      </c>
      <c r="G191" s="1"/>
      <c r="H191" s="1"/>
      <c r="I191" s="1" t="s">
        <v>284</v>
      </c>
      <c r="J191" s="1"/>
      <c r="K191" s="1"/>
      <c r="L191" s="1" t="s">
        <v>284</v>
      </c>
      <c r="M191" s="1" t="s">
        <v>284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 t="s">
        <v>280</v>
      </c>
      <c r="B192" s="1" t="s">
        <v>281</v>
      </c>
      <c r="C192" s="1" t="s">
        <v>2403</v>
      </c>
      <c r="D192" s="1">
        <v>717</v>
      </c>
      <c r="E192" s="1">
        <v>1</v>
      </c>
      <c r="F192" s="1" t="s">
        <v>289</v>
      </c>
      <c r="G192" s="1">
        <v>1.8953599999999999</v>
      </c>
      <c r="H192" s="1" t="s">
        <v>290</v>
      </c>
      <c r="I192" s="1" t="s">
        <v>291</v>
      </c>
      <c r="J192" s="1">
        <v>17.556999999999999</v>
      </c>
      <c r="K192" s="1" t="s">
        <v>290</v>
      </c>
      <c r="L192" s="1" t="s">
        <v>284</v>
      </c>
      <c r="M192" s="1" t="s">
        <v>284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 t="s">
        <v>280</v>
      </c>
      <c r="B193" s="1" t="s">
        <v>281</v>
      </c>
      <c r="C193" s="1" t="s">
        <v>661</v>
      </c>
      <c r="D193" s="1">
        <v>718</v>
      </c>
      <c r="E193" s="1">
        <v>1</v>
      </c>
      <c r="F193" s="1" t="s">
        <v>289</v>
      </c>
      <c r="G193" s="1">
        <v>1.3156300000000001</v>
      </c>
      <c r="H193" s="1" t="s">
        <v>290</v>
      </c>
      <c r="I193" s="1" t="s">
        <v>291</v>
      </c>
      <c r="J193" s="1">
        <v>4.2649999999999997</v>
      </c>
      <c r="K193" s="1" t="s">
        <v>290</v>
      </c>
      <c r="L193" s="1" t="s">
        <v>284</v>
      </c>
      <c r="M193" s="1" t="s">
        <v>284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 t="s">
        <v>280</v>
      </c>
      <c r="B194" s="1" t="s">
        <v>281</v>
      </c>
      <c r="C194" s="1" t="s">
        <v>663</v>
      </c>
      <c r="D194" s="1">
        <v>719</v>
      </c>
      <c r="E194" s="1">
        <v>1</v>
      </c>
      <c r="F194" s="1" t="s">
        <v>289</v>
      </c>
      <c r="G194" s="1">
        <v>0.79842999999999997</v>
      </c>
      <c r="H194" s="1" t="s">
        <v>290</v>
      </c>
      <c r="I194" s="1" t="s">
        <v>291</v>
      </c>
      <c r="J194" s="1">
        <v>17.062000000000001</v>
      </c>
      <c r="K194" s="1" t="s">
        <v>290</v>
      </c>
      <c r="L194" s="1" t="s">
        <v>284</v>
      </c>
      <c r="M194" s="1" t="s">
        <v>284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 t="s">
        <v>280</v>
      </c>
      <c r="B195" s="1" t="s">
        <v>281</v>
      </c>
      <c r="C195" s="1" t="s">
        <v>665</v>
      </c>
      <c r="D195" s="1">
        <v>720</v>
      </c>
      <c r="E195" s="1">
        <v>1</v>
      </c>
      <c r="F195" s="1" t="s">
        <v>289</v>
      </c>
      <c r="G195" s="1">
        <v>0.29326999999999998</v>
      </c>
      <c r="H195" s="1" t="s">
        <v>290</v>
      </c>
      <c r="I195" s="1" t="s">
        <v>291</v>
      </c>
      <c r="J195" s="1">
        <v>46.890999999999998</v>
      </c>
      <c r="K195" s="1" t="s">
        <v>290</v>
      </c>
      <c r="L195" s="1" t="s">
        <v>284</v>
      </c>
      <c r="M195" s="1" t="s">
        <v>284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 t="s">
        <v>280</v>
      </c>
      <c r="B196" s="1" t="s">
        <v>281</v>
      </c>
      <c r="C196" s="1" t="s">
        <v>2404</v>
      </c>
      <c r="D196" s="1" t="s">
        <v>302</v>
      </c>
      <c r="E196" s="1"/>
      <c r="F196" s="1" t="s">
        <v>284</v>
      </c>
      <c r="G196" s="1"/>
      <c r="H196" s="1"/>
      <c r="I196" s="1" t="s">
        <v>284</v>
      </c>
      <c r="J196" s="1"/>
      <c r="K196" s="1"/>
      <c r="L196" s="1" t="s">
        <v>284</v>
      </c>
      <c r="M196" s="1" t="s">
        <v>284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 t="s">
        <v>280</v>
      </c>
      <c r="B197" s="1" t="s">
        <v>281</v>
      </c>
      <c r="C197" s="1" t="s">
        <v>669</v>
      </c>
      <c r="D197" s="1">
        <v>721</v>
      </c>
      <c r="E197" s="1">
        <v>1</v>
      </c>
      <c r="F197" s="1" t="s">
        <v>289</v>
      </c>
      <c r="G197" s="1">
        <v>1.63497</v>
      </c>
      <c r="H197" s="1" t="s">
        <v>290</v>
      </c>
      <c r="I197" s="1" t="s">
        <v>291</v>
      </c>
      <c r="J197" s="1">
        <v>47.46</v>
      </c>
      <c r="K197" s="1" t="s">
        <v>290</v>
      </c>
      <c r="L197" s="1" t="s">
        <v>284</v>
      </c>
      <c r="M197" s="1" t="s">
        <v>284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 t="s">
        <v>280</v>
      </c>
      <c r="B198" s="1" t="s">
        <v>281</v>
      </c>
      <c r="C198" s="1" t="s">
        <v>2405</v>
      </c>
      <c r="D198" s="1">
        <v>722</v>
      </c>
      <c r="E198" s="1">
        <v>1</v>
      </c>
      <c r="F198" s="1" t="s">
        <v>289</v>
      </c>
      <c r="G198" s="1">
        <v>1.5024999999999999</v>
      </c>
      <c r="H198" s="1" t="s">
        <v>290</v>
      </c>
      <c r="I198" s="1" t="s">
        <v>291</v>
      </c>
      <c r="J198" s="1">
        <v>32.537999999999997</v>
      </c>
      <c r="K198" s="1" t="s">
        <v>290</v>
      </c>
      <c r="L198" s="1" t="s">
        <v>284</v>
      </c>
      <c r="M198" s="1" t="s">
        <v>284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 t="s">
        <v>280</v>
      </c>
      <c r="B199" s="1" t="s">
        <v>281</v>
      </c>
      <c r="C199" s="1" t="s">
        <v>672</v>
      </c>
      <c r="D199" s="1">
        <v>723</v>
      </c>
      <c r="E199" s="1">
        <v>1</v>
      </c>
      <c r="F199" s="1" t="s">
        <v>289</v>
      </c>
      <c r="G199" s="1">
        <v>1.4378599999999999</v>
      </c>
      <c r="H199" s="1" t="s">
        <v>290</v>
      </c>
      <c r="I199" s="1" t="s">
        <v>291</v>
      </c>
      <c r="J199" s="1">
        <v>17.515999999999998</v>
      </c>
      <c r="K199" s="1" t="s">
        <v>290</v>
      </c>
      <c r="L199" s="1" t="s">
        <v>284</v>
      </c>
      <c r="M199" s="1" t="s">
        <v>284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 t="s">
        <v>280</v>
      </c>
      <c r="B200" s="1" t="s">
        <v>281</v>
      </c>
      <c r="C200" s="1" t="s">
        <v>674</v>
      </c>
      <c r="D200" s="1">
        <v>724</v>
      </c>
      <c r="E200" s="1">
        <v>1</v>
      </c>
      <c r="F200" s="1" t="s">
        <v>289</v>
      </c>
      <c r="G200" s="1">
        <v>1.3871599999999999</v>
      </c>
      <c r="H200" s="1" t="s">
        <v>290</v>
      </c>
      <c r="I200" s="1" t="s">
        <v>291</v>
      </c>
      <c r="J200" s="1">
        <v>2.6619999999999999</v>
      </c>
      <c r="K200" s="1" t="s">
        <v>290</v>
      </c>
      <c r="L200" s="1" t="s">
        <v>284</v>
      </c>
      <c r="M200" s="1" t="s">
        <v>284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 t="s">
        <v>280</v>
      </c>
      <c r="B201" s="1" t="s">
        <v>281</v>
      </c>
      <c r="C201" s="1" t="s">
        <v>676</v>
      </c>
      <c r="D201" s="1">
        <v>725</v>
      </c>
      <c r="E201" s="1">
        <v>1</v>
      </c>
      <c r="F201" s="1" t="s">
        <v>289</v>
      </c>
      <c r="G201" s="1">
        <v>1.45373</v>
      </c>
      <c r="H201" s="1" t="s">
        <v>290</v>
      </c>
      <c r="I201" s="1" t="s">
        <v>291</v>
      </c>
      <c r="J201" s="1">
        <v>24.152000000000001</v>
      </c>
      <c r="K201" s="1" t="s">
        <v>290</v>
      </c>
      <c r="L201" s="1" t="s">
        <v>284</v>
      </c>
      <c r="M201" s="1" t="s">
        <v>284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/>
    <row r="403" spans="1:26" ht="15.75" customHeight="1"/>
    <row r="404" spans="1:26" ht="15.75" customHeight="1"/>
    <row r="405" spans="1:26" ht="15.75" customHeight="1"/>
    <row r="406" spans="1:26" ht="15.75" customHeight="1"/>
    <row r="407" spans="1:26" ht="15.75" customHeight="1"/>
    <row r="408" spans="1:26" ht="15.75" customHeight="1"/>
    <row r="409" spans="1:26" ht="15.75" customHeight="1"/>
    <row r="410" spans="1:26" ht="15.75" customHeight="1"/>
    <row r="411" spans="1:26" ht="15.75" customHeight="1"/>
    <row r="412" spans="1:26" ht="15.75" customHeight="1"/>
    <row r="413" spans="1:26" ht="15.75" customHeight="1"/>
    <row r="414" spans="1:26" ht="15.75" customHeight="1"/>
    <row r="415" spans="1:26" ht="15.75" customHeight="1"/>
    <row r="416" spans="1:2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655"/>
  <sheetViews>
    <sheetView workbookViewId="0">
      <selection activeCell="O18" sqref="O18"/>
    </sheetView>
  </sheetViews>
  <sheetFormatPr defaultColWidth="12.6640625" defaultRowHeight="15" customHeight="1"/>
  <cols>
    <col min="1" max="13" width="8.88671875" style="81"/>
    <col min="14" max="26" width="11.109375" customWidth="1"/>
  </cols>
  <sheetData>
    <row r="1" spans="1:13" ht="12.75" customHeight="1">
      <c r="A1" s="81" t="s">
        <v>280</v>
      </c>
      <c r="B1" s="81" t="s">
        <v>281</v>
      </c>
      <c r="C1" s="81" t="s">
        <v>282</v>
      </c>
      <c r="D1" s="81" t="s">
        <v>2406</v>
      </c>
      <c r="F1" s="81" t="s">
        <v>284</v>
      </c>
      <c r="I1" s="81" t="s">
        <v>284</v>
      </c>
      <c r="L1" s="81" t="s">
        <v>284</v>
      </c>
      <c r="M1" s="81" t="s">
        <v>284</v>
      </c>
    </row>
    <row r="2" spans="1:13" ht="12.75" customHeight="1">
      <c r="A2" s="81" t="s">
        <v>280</v>
      </c>
      <c r="B2" s="81" t="s">
        <v>281</v>
      </c>
      <c r="C2" s="81" t="s">
        <v>2407</v>
      </c>
      <c r="D2" s="81">
        <v>1001</v>
      </c>
      <c r="E2" s="81" t="s">
        <v>2408</v>
      </c>
      <c r="F2" s="81" t="s">
        <v>289</v>
      </c>
      <c r="G2" s="81">
        <v>1.4484300000000001</v>
      </c>
      <c r="H2" s="81" t="s">
        <v>290</v>
      </c>
      <c r="I2" s="81" t="s">
        <v>291</v>
      </c>
      <c r="J2" s="81">
        <v>5.7729999999999997</v>
      </c>
      <c r="K2" s="81" t="s">
        <v>290</v>
      </c>
      <c r="L2" s="81" t="s">
        <v>284</v>
      </c>
      <c r="M2" s="81" t="s">
        <v>284</v>
      </c>
    </row>
    <row r="3" spans="1:13" ht="12.75" customHeight="1">
      <c r="A3" s="81" t="s">
        <v>280</v>
      </c>
      <c r="B3" s="81" t="s">
        <v>281</v>
      </c>
      <c r="C3" s="81" t="s">
        <v>2361</v>
      </c>
      <c r="D3" s="81">
        <v>1002</v>
      </c>
      <c r="E3" s="82">
        <v>0.1185300925925926</v>
      </c>
      <c r="F3" s="81" t="s">
        <v>289</v>
      </c>
      <c r="G3" s="81">
        <v>1.4139999999999999</v>
      </c>
      <c r="H3" s="81" t="s">
        <v>290</v>
      </c>
      <c r="I3" s="81" t="s">
        <v>291</v>
      </c>
      <c r="J3" s="81">
        <v>2.2440000000000002</v>
      </c>
      <c r="K3" s="81" t="s">
        <v>290</v>
      </c>
      <c r="L3" s="81" t="s">
        <v>284</v>
      </c>
      <c r="M3" s="81" t="s">
        <v>284</v>
      </c>
    </row>
    <row r="4" spans="1:13" ht="12.75" customHeight="1">
      <c r="A4" s="81" t="s">
        <v>280</v>
      </c>
      <c r="B4" s="81" t="s">
        <v>281</v>
      </c>
      <c r="C4" s="81" t="s">
        <v>288</v>
      </c>
      <c r="D4" s="81">
        <v>1003</v>
      </c>
      <c r="E4" s="82">
        <v>0.12188657407407406</v>
      </c>
      <c r="F4" s="81" t="s">
        <v>289</v>
      </c>
      <c r="G4" s="81">
        <v>1.44686</v>
      </c>
      <c r="H4" s="81" t="s">
        <v>290</v>
      </c>
      <c r="I4" s="81" t="s">
        <v>291</v>
      </c>
      <c r="J4" s="81">
        <v>13.616</v>
      </c>
      <c r="K4" s="81" t="s">
        <v>290</v>
      </c>
      <c r="L4" s="81" t="s">
        <v>284</v>
      </c>
      <c r="M4" s="81" t="s">
        <v>284</v>
      </c>
    </row>
    <row r="5" spans="1:13" ht="12.75" customHeight="1">
      <c r="A5" s="81" t="s">
        <v>280</v>
      </c>
      <c r="B5" s="81" t="s">
        <v>281</v>
      </c>
      <c r="C5" s="81" t="s">
        <v>293</v>
      </c>
      <c r="D5" s="81">
        <v>1004</v>
      </c>
      <c r="E5" s="82">
        <v>0.12026620370370371</v>
      </c>
      <c r="F5" s="81" t="s">
        <v>289</v>
      </c>
      <c r="G5" s="81">
        <v>1.3702000000000001</v>
      </c>
      <c r="H5" s="81" t="s">
        <v>290</v>
      </c>
      <c r="I5" s="81" t="s">
        <v>291</v>
      </c>
      <c r="J5" s="81">
        <v>13.028</v>
      </c>
      <c r="K5" s="81" t="s">
        <v>290</v>
      </c>
      <c r="L5" s="81" t="s">
        <v>284</v>
      </c>
      <c r="M5" s="81" t="s">
        <v>284</v>
      </c>
    </row>
    <row r="6" spans="1:13" ht="12.75" customHeight="1">
      <c r="A6" s="81" t="s">
        <v>280</v>
      </c>
      <c r="B6" s="81" t="s">
        <v>281</v>
      </c>
      <c r="C6" s="81" t="s">
        <v>295</v>
      </c>
      <c r="D6" s="81">
        <v>1005</v>
      </c>
      <c r="E6" s="82">
        <v>0.12431712962962964</v>
      </c>
      <c r="F6" s="81" t="s">
        <v>289</v>
      </c>
      <c r="G6" s="81">
        <v>1.40202</v>
      </c>
      <c r="H6" s="81" t="s">
        <v>290</v>
      </c>
      <c r="I6" s="81" t="s">
        <v>291</v>
      </c>
      <c r="J6" s="81">
        <v>29.032</v>
      </c>
      <c r="K6" s="81" t="s">
        <v>290</v>
      </c>
      <c r="L6" s="81" t="s">
        <v>284</v>
      </c>
      <c r="M6" s="81" t="s">
        <v>284</v>
      </c>
    </row>
    <row r="7" spans="1:13" ht="12.75" customHeight="1">
      <c r="A7" s="81" t="s">
        <v>280</v>
      </c>
      <c r="B7" s="81" t="s">
        <v>281</v>
      </c>
      <c r="C7" s="81" t="s">
        <v>297</v>
      </c>
      <c r="D7" s="81">
        <v>1</v>
      </c>
      <c r="E7" s="82">
        <v>0.12535879629629629</v>
      </c>
      <c r="F7" s="81" t="s">
        <v>289</v>
      </c>
      <c r="G7" s="81">
        <v>1.40202</v>
      </c>
      <c r="H7" s="81" t="s">
        <v>290</v>
      </c>
      <c r="I7" s="81" t="s">
        <v>291</v>
      </c>
      <c r="J7" s="81">
        <v>29.036000000000001</v>
      </c>
      <c r="K7" s="81" t="s">
        <v>290</v>
      </c>
      <c r="L7" s="81" t="s">
        <v>284</v>
      </c>
      <c r="M7" s="81" t="s">
        <v>284</v>
      </c>
    </row>
    <row r="8" spans="1:13" ht="12.75" customHeight="1">
      <c r="A8" s="81" t="s">
        <v>280</v>
      </c>
      <c r="B8" s="81" t="s">
        <v>281</v>
      </c>
      <c r="C8" s="81" t="s">
        <v>299</v>
      </c>
      <c r="D8" s="81">
        <v>2</v>
      </c>
      <c r="E8" s="82">
        <v>0.12651620370370373</v>
      </c>
      <c r="F8" s="81" t="s">
        <v>289</v>
      </c>
      <c r="G8" s="81">
        <v>1.2821800000000001</v>
      </c>
      <c r="H8" s="81" t="s">
        <v>290</v>
      </c>
      <c r="I8" s="81" t="s">
        <v>291</v>
      </c>
      <c r="J8" s="81">
        <v>10.929</v>
      </c>
      <c r="K8" s="81" t="s">
        <v>290</v>
      </c>
      <c r="L8" s="81" t="s">
        <v>284</v>
      </c>
      <c r="M8" s="81" t="s">
        <v>284</v>
      </c>
    </row>
    <row r="9" spans="1:13" ht="12.75" customHeight="1">
      <c r="A9" s="81" t="s">
        <v>280</v>
      </c>
      <c r="B9" s="81" t="s">
        <v>281</v>
      </c>
      <c r="C9" s="81" t="s">
        <v>2365</v>
      </c>
      <c r="D9" s="81">
        <v>3</v>
      </c>
      <c r="E9" s="82">
        <v>0.12501157407407407</v>
      </c>
      <c r="F9" s="81" t="s">
        <v>289</v>
      </c>
      <c r="G9" s="81">
        <v>1.21787</v>
      </c>
      <c r="H9" s="81" t="s">
        <v>290</v>
      </c>
      <c r="I9" s="81" t="s">
        <v>291</v>
      </c>
      <c r="J9" s="81">
        <v>30.867999999999999</v>
      </c>
      <c r="K9" s="81" t="s">
        <v>290</v>
      </c>
      <c r="L9" s="81" t="s">
        <v>284</v>
      </c>
      <c r="M9" s="81" t="s">
        <v>284</v>
      </c>
    </row>
    <row r="10" spans="1:13" ht="12.75" customHeight="1">
      <c r="A10" s="81" t="s">
        <v>280</v>
      </c>
      <c r="B10" s="81" t="s">
        <v>281</v>
      </c>
      <c r="C10" s="81" t="s">
        <v>303</v>
      </c>
      <c r="D10" s="81">
        <v>4</v>
      </c>
      <c r="E10" s="82">
        <v>0.13114583333333332</v>
      </c>
      <c r="F10" s="81" t="s">
        <v>289</v>
      </c>
      <c r="G10" s="81">
        <v>1.47553</v>
      </c>
      <c r="H10" s="81" t="s">
        <v>290</v>
      </c>
      <c r="I10" s="81" t="s">
        <v>291</v>
      </c>
      <c r="J10" s="81">
        <v>30.655000000000001</v>
      </c>
      <c r="K10" s="81" t="s">
        <v>290</v>
      </c>
      <c r="L10" s="81" t="s">
        <v>284</v>
      </c>
      <c r="M10" s="81" t="s">
        <v>284</v>
      </c>
    </row>
    <row r="11" spans="1:13" ht="12.75" customHeight="1">
      <c r="A11" s="81" t="s">
        <v>280</v>
      </c>
      <c r="B11" s="81" t="s">
        <v>281</v>
      </c>
      <c r="C11" s="81" t="s">
        <v>2367</v>
      </c>
      <c r="D11" s="81">
        <v>5</v>
      </c>
      <c r="E11" s="82">
        <v>0.12825231481481483</v>
      </c>
      <c r="F11" s="81" t="s">
        <v>289</v>
      </c>
      <c r="G11" s="81">
        <v>1.41107</v>
      </c>
      <c r="H11" s="81" t="s">
        <v>290</v>
      </c>
      <c r="I11" s="81" t="s">
        <v>291</v>
      </c>
      <c r="J11" s="81">
        <v>10.680999999999999</v>
      </c>
      <c r="K11" s="81" t="s">
        <v>290</v>
      </c>
      <c r="L11" s="81" t="s">
        <v>284</v>
      </c>
      <c r="M11" s="81" t="s">
        <v>284</v>
      </c>
    </row>
    <row r="12" spans="1:13" ht="12.75" customHeight="1">
      <c r="A12" s="81" t="s">
        <v>280</v>
      </c>
      <c r="B12" s="81" t="s">
        <v>281</v>
      </c>
      <c r="C12" s="81" t="s">
        <v>306</v>
      </c>
      <c r="D12" s="81">
        <v>6</v>
      </c>
      <c r="E12" s="82">
        <v>0.13218749999999999</v>
      </c>
      <c r="F12" s="81" t="s">
        <v>289</v>
      </c>
      <c r="G12" s="81">
        <v>1.3503799999999999</v>
      </c>
      <c r="H12" s="81" t="s">
        <v>290</v>
      </c>
      <c r="I12" s="81" t="s">
        <v>291</v>
      </c>
      <c r="J12" s="81">
        <v>9.3559999999999999</v>
      </c>
      <c r="K12" s="81" t="s">
        <v>290</v>
      </c>
      <c r="L12" s="81" t="s">
        <v>284</v>
      </c>
      <c r="M12" s="81" t="s">
        <v>284</v>
      </c>
    </row>
    <row r="13" spans="1:13" ht="12.75" customHeight="1">
      <c r="A13" s="81" t="s">
        <v>280</v>
      </c>
      <c r="B13" s="81" t="s">
        <v>281</v>
      </c>
      <c r="C13" s="81" t="s">
        <v>308</v>
      </c>
      <c r="D13" s="81">
        <v>7</v>
      </c>
      <c r="E13" s="82">
        <v>0.12964120370370372</v>
      </c>
      <c r="F13" s="81" t="s">
        <v>289</v>
      </c>
      <c r="G13" s="81">
        <v>1.2930600000000001</v>
      </c>
      <c r="H13" s="81" t="s">
        <v>290</v>
      </c>
      <c r="I13" s="81" t="s">
        <v>291</v>
      </c>
      <c r="J13" s="81">
        <v>29.355</v>
      </c>
      <c r="K13" s="81" t="s">
        <v>290</v>
      </c>
      <c r="L13" s="81" t="s">
        <v>284</v>
      </c>
      <c r="M13" s="81" t="s">
        <v>284</v>
      </c>
    </row>
    <row r="14" spans="1:13" ht="12.75" customHeight="1">
      <c r="A14" s="81" t="s">
        <v>280</v>
      </c>
      <c r="B14" s="81" t="s">
        <v>281</v>
      </c>
      <c r="C14" s="81" t="s">
        <v>310</v>
      </c>
      <c r="D14" s="81">
        <v>8</v>
      </c>
      <c r="E14" s="82">
        <v>0.13056712962962963</v>
      </c>
      <c r="F14" s="81" t="s">
        <v>289</v>
      </c>
      <c r="G14" s="81">
        <v>1.46008</v>
      </c>
      <c r="H14" s="81" t="s">
        <v>290</v>
      </c>
      <c r="I14" s="81" t="s">
        <v>291</v>
      </c>
      <c r="J14" s="81">
        <v>30.774000000000001</v>
      </c>
      <c r="K14" s="81" t="s">
        <v>290</v>
      </c>
      <c r="L14" s="81" t="s">
        <v>284</v>
      </c>
      <c r="M14" s="81" t="s">
        <v>284</v>
      </c>
    </row>
    <row r="15" spans="1:13" ht="12.75" customHeight="1">
      <c r="A15" s="81" t="s">
        <v>280</v>
      </c>
      <c r="B15" s="81" t="s">
        <v>281</v>
      </c>
      <c r="C15" s="81" t="s">
        <v>312</v>
      </c>
      <c r="D15" s="81">
        <v>9</v>
      </c>
      <c r="E15" s="82">
        <v>0.13369212962962965</v>
      </c>
      <c r="F15" s="81" t="s">
        <v>289</v>
      </c>
      <c r="G15" s="81">
        <v>1.39985</v>
      </c>
      <c r="H15" s="81" t="s">
        <v>290</v>
      </c>
      <c r="I15" s="81" t="s">
        <v>291</v>
      </c>
      <c r="J15" s="81">
        <v>10.808999999999999</v>
      </c>
      <c r="K15" s="81" t="s">
        <v>290</v>
      </c>
      <c r="L15" s="81" t="s">
        <v>284</v>
      </c>
      <c r="M15" s="81" t="s">
        <v>284</v>
      </c>
    </row>
    <row r="16" spans="1:13" ht="12.75" customHeight="1">
      <c r="A16" s="81" t="s">
        <v>280</v>
      </c>
      <c r="B16" s="81" t="s">
        <v>281</v>
      </c>
      <c r="C16" s="81" t="s">
        <v>314</v>
      </c>
      <c r="D16" s="81">
        <v>10</v>
      </c>
      <c r="E16" s="82">
        <v>0.13137731481481482</v>
      </c>
      <c r="F16" s="81" t="s">
        <v>289</v>
      </c>
      <c r="G16" s="81">
        <v>1.3406400000000001</v>
      </c>
      <c r="H16" s="81" t="s">
        <v>290</v>
      </c>
      <c r="I16" s="81" t="s">
        <v>291</v>
      </c>
      <c r="J16" s="81">
        <v>9.2010000000000005</v>
      </c>
      <c r="K16" s="81" t="s">
        <v>290</v>
      </c>
      <c r="L16" s="81" t="s">
        <v>284</v>
      </c>
      <c r="M16" s="81" t="s">
        <v>284</v>
      </c>
    </row>
    <row r="17" spans="1:13" ht="12.75" customHeight="1">
      <c r="A17" s="81" t="s">
        <v>280</v>
      </c>
      <c r="B17" s="81" t="s">
        <v>281</v>
      </c>
      <c r="C17" s="81" t="s">
        <v>316</v>
      </c>
      <c r="D17" s="81">
        <v>11</v>
      </c>
      <c r="E17" s="82">
        <v>0.13033564814814816</v>
      </c>
      <c r="F17" s="81" t="s">
        <v>289</v>
      </c>
      <c r="G17" s="81">
        <v>1.28026</v>
      </c>
      <c r="H17" s="81" t="s">
        <v>290</v>
      </c>
      <c r="I17" s="81" t="s">
        <v>291</v>
      </c>
      <c r="J17" s="81">
        <v>29.138999999999999</v>
      </c>
      <c r="K17" s="81" t="s">
        <v>290</v>
      </c>
      <c r="L17" s="81" t="s">
        <v>284</v>
      </c>
      <c r="M17" s="81" t="s">
        <v>284</v>
      </c>
    </row>
    <row r="18" spans="1:13" ht="12.75" customHeight="1">
      <c r="A18" s="81" t="s">
        <v>280</v>
      </c>
      <c r="B18" s="81" t="s">
        <v>281</v>
      </c>
      <c r="C18" s="81" t="s">
        <v>318</v>
      </c>
      <c r="D18" s="81">
        <v>12</v>
      </c>
      <c r="E18" s="82">
        <v>0.13184027777777776</v>
      </c>
      <c r="F18" s="81" t="s">
        <v>289</v>
      </c>
      <c r="G18" s="81">
        <v>1.5161800000000001</v>
      </c>
      <c r="H18" s="81" t="s">
        <v>290</v>
      </c>
      <c r="I18" s="81" t="s">
        <v>291</v>
      </c>
      <c r="J18" s="81">
        <v>29.956</v>
      </c>
      <c r="K18" s="81" t="s">
        <v>290</v>
      </c>
      <c r="L18" s="81" t="s">
        <v>284</v>
      </c>
      <c r="M18" s="81" t="s">
        <v>284</v>
      </c>
    </row>
    <row r="19" spans="1:13" ht="12.75" customHeight="1">
      <c r="A19" s="81" t="s">
        <v>280</v>
      </c>
      <c r="B19" s="81" t="s">
        <v>281</v>
      </c>
      <c r="C19" s="81" t="s">
        <v>2368</v>
      </c>
      <c r="D19" s="81">
        <v>13</v>
      </c>
      <c r="E19" s="82">
        <v>0.13508101851851853</v>
      </c>
      <c r="F19" s="81" t="s">
        <v>289</v>
      </c>
      <c r="G19" s="81">
        <v>1.11974</v>
      </c>
      <c r="H19" s="81" t="s">
        <v>290</v>
      </c>
      <c r="I19" s="81" t="s">
        <v>291</v>
      </c>
      <c r="J19" s="81">
        <v>30.218</v>
      </c>
      <c r="K19" s="81" t="s">
        <v>290</v>
      </c>
      <c r="L19" s="81" t="s">
        <v>284</v>
      </c>
      <c r="M19" s="81" t="s">
        <v>284</v>
      </c>
    </row>
    <row r="20" spans="1:13" ht="12.75" customHeight="1">
      <c r="A20" s="81" t="s">
        <v>280</v>
      </c>
      <c r="B20" s="81" t="s">
        <v>281</v>
      </c>
      <c r="C20" s="81" t="s">
        <v>321</v>
      </c>
      <c r="D20" s="81">
        <v>14</v>
      </c>
      <c r="E20" s="82">
        <v>0.13843749999999999</v>
      </c>
      <c r="F20" s="81" t="s">
        <v>289</v>
      </c>
      <c r="G20" s="81">
        <v>1.63235</v>
      </c>
      <c r="H20" s="81" t="s">
        <v>290</v>
      </c>
      <c r="I20" s="81" t="s">
        <v>291</v>
      </c>
      <c r="J20" s="81">
        <v>30.565999999999999</v>
      </c>
      <c r="K20" s="81" t="s">
        <v>290</v>
      </c>
      <c r="L20" s="81" t="s">
        <v>284</v>
      </c>
      <c r="M20" s="81" t="s">
        <v>284</v>
      </c>
    </row>
    <row r="21" spans="1:13" ht="12.75" customHeight="1">
      <c r="A21" s="81" t="s">
        <v>280</v>
      </c>
      <c r="B21" s="81" t="s">
        <v>281</v>
      </c>
      <c r="C21" s="81" t="s">
        <v>2409</v>
      </c>
      <c r="D21" s="81">
        <v>15</v>
      </c>
      <c r="E21" s="82">
        <v>0.13554398148148147</v>
      </c>
      <c r="F21" s="81" t="s">
        <v>289</v>
      </c>
      <c r="G21" s="81">
        <v>1.43607</v>
      </c>
      <c r="H21" s="81" t="s">
        <v>290</v>
      </c>
      <c r="I21" s="81" t="s">
        <v>291</v>
      </c>
      <c r="J21" s="81">
        <v>10.805</v>
      </c>
      <c r="K21" s="81" t="s">
        <v>290</v>
      </c>
      <c r="L21" s="81" t="s">
        <v>284</v>
      </c>
      <c r="M21" s="81" t="s">
        <v>284</v>
      </c>
    </row>
    <row r="22" spans="1:13" ht="12.75" customHeight="1">
      <c r="A22" s="81" t="s">
        <v>280</v>
      </c>
      <c r="B22" s="81" t="s">
        <v>281</v>
      </c>
      <c r="C22" s="81" t="s">
        <v>324</v>
      </c>
      <c r="D22" s="81">
        <v>16</v>
      </c>
      <c r="E22" s="82">
        <v>0.13693287037037036</v>
      </c>
      <c r="F22" s="81" t="s">
        <v>289</v>
      </c>
      <c r="G22" s="81">
        <v>1.1380999999999999</v>
      </c>
      <c r="H22" s="81" t="s">
        <v>290</v>
      </c>
      <c r="I22" s="81" t="s">
        <v>291</v>
      </c>
      <c r="J22" s="81">
        <v>29.768999999999998</v>
      </c>
      <c r="K22" s="81" t="s">
        <v>290</v>
      </c>
      <c r="L22" s="81" t="s">
        <v>284</v>
      </c>
      <c r="M22" s="81" t="s">
        <v>284</v>
      </c>
    </row>
    <row r="23" spans="1:13" ht="12.75" customHeight="1">
      <c r="A23" s="81" t="s">
        <v>280</v>
      </c>
      <c r="B23" s="81" t="s">
        <v>281</v>
      </c>
      <c r="C23" s="81" t="s">
        <v>326</v>
      </c>
      <c r="D23" s="81">
        <v>17</v>
      </c>
      <c r="E23" s="82">
        <v>0.13843749999999999</v>
      </c>
      <c r="F23" s="81" t="s">
        <v>289</v>
      </c>
      <c r="G23" s="81">
        <v>1.7897000000000001</v>
      </c>
      <c r="H23" s="81" t="s">
        <v>290</v>
      </c>
      <c r="I23" s="81" t="s">
        <v>291</v>
      </c>
      <c r="J23" s="81">
        <v>29.39</v>
      </c>
      <c r="K23" s="81" t="s">
        <v>290</v>
      </c>
      <c r="L23" s="81" t="s">
        <v>284</v>
      </c>
      <c r="M23" s="81" t="s">
        <v>284</v>
      </c>
    </row>
    <row r="24" spans="1:13" ht="12.75" customHeight="1">
      <c r="A24" s="81" t="s">
        <v>280</v>
      </c>
      <c r="B24" s="81" t="s">
        <v>281</v>
      </c>
      <c r="C24" s="81" t="s">
        <v>328</v>
      </c>
      <c r="D24" s="81">
        <v>18</v>
      </c>
      <c r="E24" s="81" t="s">
        <v>2410</v>
      </c>
      <c r="F24" s="81" t="s">
        <v>289</v>
      </c>
      <c r="G24" s="81">
        <v>1.4847999999999999</v>
      </c>
      <c r="H24" s="81" t="s">
        <v>290</v>
      </c>
      <c r="I24" s="81" t="s">
        <v>291</v>
      </c>
      <c r="J24" s="81">
        <v>10.154</v>
      </c>
      <c r="K24" s="81" t="s">
        <v>290</v>
      </c>
      <c r="L24" s="81" t="s">
        <v>284</v>
      </c>
      <c r="M24" s="81" t="s">
        <v>284</v>
      </c>
    </row>
    <row r="25" spans="1:13" ht="12.75" customHeight="1">
      <c r="A25" s="81" t="s">
        <v>280</v>
      </c>
      <c r="B25" s="81" t="s">
        <v>281</v>
      </c>
      <c r="C25" s="81" t="s">
        <v>330</v>
      </c>
      <c r="D25" s="81">
        <v>19</v>
      </c>
      <c r="E25" s="82">
        <v>0.13728009259259258</v>
      </c>
      <c r="F25" s="81" t="s">
        <v>289</v>
      </c>
      <c r="G25" s="81">
        <v>1.27213</v>
      </c>
      <c r="H25" s="81" t="s">
        <v>290</v>
      </c>
      <c r="I25" s="81" t="s">
        <v>291</v>
      </c>
      <c r="J25" s="81">
        <v>26.093</v>
      </c>
      <c r="K25" s="81" t="s">
        <v>290</v>
      </c>
      <c r="L25" s="81" t="s">
        <v>284</v>
      </c>
      <c r="M25" s="81" t="s">
        <v>284</v>
      </c>
    </row>
    <row r="26" spans="1:13" ht="12.75" customHeight="1">
      <c r="A26" s="81" t="s">
        <v>280</v>
      </c>
      <c r="B26" s="81" t="s">
        <v>281</v>
      </c>
      <c r="C26" s="81" t="s">
        <v>332</v>
      </c>
      <c r="D26" s="81">
        <v>20</v>
      </c>
      <c r="E26" s="82">
        <v>0.14156250000000001</v>
      </c>
      <c r="F26" s="81" t="s">
        <v>289</v>
      </c>
      <c r="G26" s="81">
        <v>1.8539300000000001</v>
      </c>
      <c r="H26" s="81" t="s">
        <v>290</v>
      </c>
      <c r="I26" s="81" t="s">
        <v>291</v>
      </c>
      <c r="J26" s="81">
        <v>35.143000000000001</v>
      </c>
      <c r="K26" s="81" t="s">
        <v>290</v>
      </c>
      <c r="L26" s="81" t="s">
        <v>284</v>
      </c>
      <c r="M26" s="81" t="s">
        <v>284</v>
      </c>
    </row>
    <row r="27" spans="1:13" ht="12.75" customHeight="1">
      <c r="A27" s="81" t="s">
        <v>280</v>
      </c>
      <c r="B27" s="81" t="s">
        <v>281</v>
      </c>
      <c r="C27" s="81" t="s">
        <v>334</v>
      </c>
      <c r="D27" s="81">
        <v>21</v>
      </c>
      <c r="E27" s="82">
        <v>0.13890046296296296</v>
      </c>
      <c r="F27" s="81" t="s">
        <v>289</v>
      </c>
      <c r="G27" s="81">
        <v>1.5689</v>
      </c>
      <c r="H27" s="81" t="s">
        <v>290</v>
      </c>
      <c r="I27" s="81" t="s">
        <v>291</v>
      </c>
      <c r="J27" s="81">
        <v>20.815999999999999</v>
      </c>
      <c r="K27" s="81" t="s">
        <v>290</v>
      </c>
      <c r="L27" s="81" t="s">
        <v>284</v>
      </c>
      <c r="M27" s="81" t="s">
        <v>284</v>
      </c>
    </row>
    <row r="28" spans="1:13" ht="12.75" customHeight="1">
      <c r="A28" s="81" t="s">
        <v>280</v>
      </c>
      <c r="B28" s="81" t="s">
        <v>281</v>
      </c>
      <c r="C28" s="81" t="s">
        <v>2369</v>
      </c>
      <c r="D28" s="81">
        <v>22</v>
      </c>
      <c r="E28" s="81" t="s">
        <v>2411</v>
      </c>
      <c r="F28" s="81" t="s">
        <v>289</v>
      </c>
      <c r="G28" s="81">
        <v>1.20017</v>
      </c>
      <c r="H28" s="81" t="s">
        <v>290</v>
      </c>
      <c r="I28" s="81" t="s">
        <v>291</v>
      </c>
      <c r="J28" s="81">
        <v>16.324999999999999</v>
      </c>
      <c r="K28" s="81" t="s">
        <v>290</v>
      </c>
      <c r="L28" s="81" t="s">
        <v>284</v>
      </c>
      <c r="M28" s="81" t="s">
        <v>284</v>
      </c>
    </row>
    <row r="29" spans="1:13" ht="12.75" customHeight="1">
      <c r="A29" s="81" t="s">
        <v>280</v>
      </c>
      <c r="B29" s="81" t="s">
        <v>281</v>
      </c>
      <c r="C29" s="81" t="s">
        <v>337</v>
      </c>
      <c r="D29" s="81">
        <v>23</v>
      </c>
      <c r="E29" s="82">
        <v>0.14225694444444445</v>
      </c>
      <c r="F29" s="81" t="s">
        <v>289</v>
      </c>
      <c r="G29" s="81">
        <v>1.0653699999999999</v>
      </c>
      <c r="H29" s="81" t="s">
        <v>290</v>
      </c>
      <c r="I29" s="81" t="s">
        <v>291</v>
      </c>
      <c r="J29" s="81">
        <v>29.279</v>
      </c>
      <c r="K29" s="81" t="s">
        <v>290</v>
      </c>
      <c r="L29" s="81" t="s">
        <v>284</v>
      </c>
      <c r="M29" s="81" t="s">
        <v>284</v>
      </c>
    </row>
    <row r="30" spans="1:13" ht="12.75" customHeight="1">
      <c r="A30" s="81" t="s">
        <v>280</v>
      </c>
      <c r="B30" s="81" t="s">
        <v>281</v>
      </c>
      <c r="C30" s="81" t="s">
        <v>2370</v>
      </c>
      <c r="D30" s="81">
        <v>24</v>
      </c>
      <c r="E30" s="82">
        <v>0.14410879629629628</v>
      </c>
      <c r="F30" s="81" t="s">
        <v>289</v>
      </c>
      <c r="G30" s="81">
        <v>1.64045</v>
      </c>
      <c r="H30" s="81" t="s">
        <v>290</v>
      </c>
      <c r="I30" s="81" t="s">
        <v>291</v>
      </c>
      <c r="J30" s="81">
        <v>29.565999999999999</v>
      </c>
      <c r="K30" s="81" t="s">
        <v>290</v>
      </c>
      <c r="L30" s="81" t="s">
        <v>284</v>
      </c>
      <c r="M30" s="81" t="s">
        <v>284</v>
      </c>
    </row>
    <row r="31" spans="1:13" ht="12.75" customHeight="1">
      <c r="A31" s="81" t="s">
        <v>280</v>
      </c>
      <c r="B31" s="81" t="s">
        <v>281</v>
      </c>
      <c r="C31" s="81" t="s">
        <v>340</v>
      </c>
      <c r="D31" s="81">
        <v>25</v>
      </c>
      <c r="E31" s="82">
        <v>0.14202546296296295</v>
      </c>
      <c r="F31" s="81" t="s">
        <v>289</v>
      </c>
      <c r="G31" s="81">
        <v>1.4678899999999999</v>
      </c>
      <c r="H31" s="81" t="s">
        <v>290</v>
      </c>
      <c r="I31" s="81" t="s">
        <v>291</v>
      </c>
      <c r="J31" s="81">
        <v>12.625</v>
      </c>
      <c r="K31" s="81" t="s">
        <v>290</v>
      </c>
      <c r="L31" s="81" t="s">
        <v>284</v>
      </c>
      <c r="M31" s="81" t="s">
        <v>284</v>
      </c>
    </row>
    <row r="32" spans="1:13" ht="12.75" customHeight="1">
      <c r="A32" s="81" t="s">
        <v>280</v>
      </c>
      <c r="B32" s="81" t="s">
        <v>281</v>
      </c>
      <c r="C32" s="81" t="s">
        <v>342</v>
      </c>
      <c r="D32" s="81">
        <v>26</v>
      </c>
      <c r="E32" s="82">
        <v>0.14630787037037038</v>
      </c>
      <c r="F32" s="81" t="s">
        <v>289</v>
      </c>
      <c r="G32" s="81">
        <v>1.2527699999999999</v>
      </c>
      <c r="H32" s="81" t="s">
        <v>290</v>
      </c>
      <c r="I32" s="81" t="s">
        <v>291</v>
      </c>
      <c r="J32" s="81">
        <v>7.7140000000000004</v>
      </c>
      <c r="K32" s="81" t="s">
        <v>290</v>
      </c>
      <c r="L32" s="81" t="s">
        <v>284</v>
      </c>
      <c r="M32" s="81" t="s">
        <v>284</v>
      </c>
    </row>
    <row r="33" spans="1:13" ht="12.75" customHeight="1">
      <c r="A33" s="81" t="s">
        <v>280</v>
      </c>
      <c r="B33" s="81" t="s">
        <v>281</v>
      </c>
      <c r="C33" s="81" t="s">
        <v>344</v>
      </c>
      <c r="D33" s="81">
        <v>27</v>
      </c>
      <c r="E33" s="82">
        <v>0.14445601851851853</v>
      </c>
      <c r="F33" s="81" t="s">
        <v>289</v>
      </c>
      <c r="G33" s="81">
        <v>1.0607800000000001</v>
      </c>
      <c r="H33" s="81" t="s">
        <v>290</v>
      </c>
      <c r="I33" s="81" t="s">
        <v>291</v>
      </c>
      <c r="J33" s="81">
        <v>26.526</v>
      </c>
      <c r="K33" s="81" t="s">
        <v>290</v>
      </c>
      <c r="L33" s="81" t="s">
        <v>284</v>
      </c>
      <c r="M33" s="81" t="s">
        <v>284</v>
      </c>
    </row>
    <row r="34" spans="1:13" ht="12.75" customHeight="1">
      <c r="A34" s="81" t="s">
        <v>280</v>
      </c>
      <c r="B34" s="81" t="s">
        <v>281</v>
      </c>
      <c r="C34" s="81" t="s">
        <v>2372</v>
      </c>
      <c r="D34" s="81">
        <v>28</v>
      </c>
      <c r="E34" s="82">
        <v>0.14746527777777776</v>
      </c>
      <c r="F34" s="81" t="s">
        <v>289</v>
      </c>
      <c r="G34" s="81">
        <v>1.6596500000000001</v>
      </c>
      <c r="H34" s="81" t="s">
        <v>290</v>
      </c>
      <c r="I34" s="81" t="s">
        <v>291</v>
      </c>
      <c r="J34" s="81">
        <v>31.111999999999998</v>
      </c>
      <c r="K34" s="81" t="s">
        <v>290</v>
      </c>
      <c r="L34" s="81" t="s">
        <v>284</v>
      </c>
      <c r="M34" s="81" t="s">
        <v>284</v>
      </c>
    </row>
    <row r="35" spans="1:13" ht="12.75" customHeight="1">
      <c r="A35" s="81" t="s">
        <v>280</v>
      </c>
      <c r="B35" s="81" t="s">
        <v>281</v>
      </c>
      <c r="C35" s="81" t="s">
        <v>347</v>
      </c>
      <c r="D35" s="81">
        <v>29</v>
      </c>
      <c r="E35" s="82">
        <v>0.14445601851851853</v>
      </c>
      <c r="F35" s="81" t="s">
        <v>289</v>
      </c>
      <c r="G35" s="81">
        <v>1.64499</v>
      </c>
      <c r="H35" s="81" t="s">
        <v>290</v>
      </c>
      <c r="I35" s="81" t="s">
        <v>291</v>
      </c>
      <c r="J35" s="81">
        <v>30.135000000000002</v>
      </c>
      <c r="K35" s="81" t="s">
        <v>290</v>
      </c>
      <c r="L35" s="81" t="s">
        <v>284</v>
      </c>
      <c r="M35" s="81" t="s">
        <v>284</v>
      </c>
    </row>
    <row r="36" spans="1:13" ht="12.75" customHeight="1">
      <c r="A36" s="81" t="s">
        <v>280</v>
      </c>
      <c r="B36" s="81" t="s">
        <v>281</v>
      </c>
      <c r="C36" s="81" t="s">
        <v>2373</v>
      </c>
      <c r="D36" s="81">
        <v>30</v>
      </c>
      <c r="E36" s="81" t="s">
        <v>2412</v>
      </c>
      <c r="F36" s="81" t="s">
        <v>289</v>
      </c>
      <c r="G36" s="81">
        <v>1.43791</v>
      </c>
      <c r="H36" s="81" t="s">
        <v>290</v>
      </c>
      <c r="I36" s="81" t="s">
        <v>291</v>
      </c>
      <c r="J36" s="81">
        <v>10.199</v>
      </c>
      <c r="K36" s="81" t="s">
        <v>290</v>
      </c>
      <c r="L36" s="81" t="s">
        <v>284</v>
      </c>
      <c r="M36" s="81" t="s">
        <v>284</v>
      </c>
    </row>
    <row r="37" spans="1:13" ht="12.75" customHeight="1">
      <c r="A37" s="81" t="s">
        <v>280</v>
      </c>
      <c r="B37" s="81" t="s">
        <v>281</v>
      </c>
      <c r="C37" s="81" t="s">
        <v>350</v>
      </c>
      <c r="D37" s="81">
        <v>31</v>
      </c>
      <c r="E37" s="82">
        <v>0.14723379629629629</v>
      </c>
      <c r="F37" s="81" t="s">
        <v>289</v>
      </c>
      <c r="G37" s="81">
        <v>1.24857</v>
      </c>
      <c r="H37" s="81" t="s">
        <v>290</v>
      </c>
      <c r="I37" s="81" t="s">
        <v>291</v>
      </c>
      <c r="J37" s="81">
        <v>10.263999999999999</v>
      </c>
      <c r="K37" s="81" t="s">
        <v>290</v>
      </c>
      <c r="L37" s="81" t="s">
        <v>284</v>
      </c>
      <c r="M37" s="81" t="s">
        <v>284</v>
      </c>
    </row>
    <row r="38" spans="1:13" ht="12.75" customHeight="1">
      <c r="A38" s="81" t="s">
        <v>280</v>
      </c>
      <c r="B38" s="81" t="s">
        <v>281</v>
      </c>
      <c r="C38" s="81" t="s">
        <v>352</v>
      </c>
      <c r="D38" s="81">
        <v>32</v>
      </c>
      <c r="E38" s="82">
        <v>0.14896990740740743</v>
      </c>
      <c r="F38" s="81" t="s">
        <v>289</v>
      </c>
      <c r="G38" s="81">
        <v>1.23675</v>
      </c>
      <c r="H38" s="81" t="s">
        <v>290</v>
      </c>
      <c r="I38" s="81" t="s">
        <v>291</v>
      </c>
      <c r="J38" s="81">
        <v>11.9</v>
      </c>
      <c r="K38" s="81" t="s">
        <v>290</v>
      </c>
      <c r="L38" s="81" t="s">
        <v>284</v>
      </c>
      <c r="M38" s="81" t="s">
        <v>284</v>
      </c>
    </row>
    <row r="39" spans="1:13" ht="12.75" customHeight="1">
      <c r="A39" s="81" t="s">
        <v>280</v>
      </c>
      <c r="B39" s="81" t="s">
        <v>281</v>
      </c>
      <c r="C39" s="81" t="s">
        <v>354</v>
      </c>
      <c r="D39" s="81">
        <v>33</v>
      </c>
      <c r="E39" s="82">
        <v>0.14630787037037038</v>
      </c>
      <c r="F39" s="81" t="s">
        <v>289</v>
      </c>
      <c r="G39" s="81">
        <v>1.0570299999999999</v>
      </c>
      <c r="H39" s="81" t="s">
        <v>290</v>
      </c>
      <c r="I39" s="81" t="s">
        <v>291</v>
      </c>
      <c r="J39" s="81">
        <v>30.071999999999999</v>
      </c>
      <c r="K39" s="81" t="s">
        <v>290</v>
      </c>
      <c r="L39" s="81" t="s">
        <v>284</v>
      </c>
      <c r="M39" s="81" t="s">
        <v>284</v>
      </c>
    </row>
    <row r="40" spans="1:13" ht="12.75" customHeight="1">
      <c r="A40" s="81" t="s">
        <v>280</v>
      </c>
      <c r="B40" s="81" t="s">
        <v>281</v>
      </c>
      <c r="C40" s="81" t="s">
        <v>2374</v>
      </c>
      <c r="D40" s="81">
        <v>34</v>
      </c>
      <c r="E40" s="82">
        <v>0.14954861111111112</v>
      </c>
      <c r="F40" s="81" t="s">
        <v>289</v>
      </c>
      <c r="G40" s="81">
        <v>1.6481600000000001</v>
      </c>
      <c r="H40" s="81" t="s">
        <v>290</v>
      </c>
      <c r="I40" s="81" t="s">
        <v>291</v>
      </c>
      <c r="J40" s="81">
        <v>30.381</v>
      </c>
      <c r="K40" s="81" t="s">
        <v>290</v>
      </c>
      <c r="L40" s="81" t="s">
        <v>284</v>
      </c>
      <c r="M40" s="81" t="s">
        <v>284</v>
      </c>
    </row>
    <row r="41" spans="1:13" ht="12.75" customHeight="1">
      <c r="A41" s="81" t="s">
        <v>280</v>
      </c>
      <c r="B41" s="81" t="s">
        <v>281</v>
      </c>
      <c r="C41" s="81" t="s">
        <v>357</v>
      </c>
      <c r="D41" s="81">
        <v>35</v>
      </c>
      <c r="E41" s="82">
        <v>0.14804398148148148</v>
      </c>
      <c r="F41" s="81" t="s">
        <v>289</v>
      </c>
      <c r="G41" s="81">
        <v>1.45634</v>
      </c>
      <c r="H41" s="81" t="s">
        <v>290</v>
      </c>
      <c r="I41" s="81" t="s">
        <v>291</v>
      </c>
      <c r="J41" s="81">
        <v>10.523999999999999</v>
      </c>
      <c r="K41" s="81" t="s">
        <v>290</v>
      </c>
      <c r="L41" s="81" t="s">
        <v>284</v>
      </c>
      <c r="M41" s="81" t="s">
        <v>284</v>
      </c>
    </row>
    <row r="42" spans="1:13" ht="12.75" customHeight="1">
      <c r="A42" s="81" t="s">
        <v>280</v>
      </c>
      <c r="B42" s="81" t="s">
        <v>281</v>
      </c>
      <c r="C42" s="81" t="s">
        <v>359</v>
      </c>
      <c r="D42" s="81">
        <v>36</v>
      </c>
      <c r="E42" s="81" t="s">
        <v>2413</v>
      </c>
      <c r="F42" s="81" t="s">
        <v>289</v>
      </c>
      <c r="G42" s="81">
        <v>1.2595000000000001</v>
      </c>
      <c r="H42" s="81" t="s">
        <v>290</v>
      </c>
      <c r="I42" s="81" t="s">
        <v>291</v>
      </c>
      <c r="J42" s="81">
        <v>9.8420000000000005</v>
      </c>
      <c r="K42" s="81" t="s">
        <v>290</v>
      </c>
      <c r="L42" s="81" t="s">
        <v>284</v>
      </c>
      <c r="M42" s="81" t="s">
        <v>284</v>
      </c>
    </row>
    <row r="43" spans="1:13" ht="12.75" customHeight="1">
      <c r="A43" s="81" t="s">
        <v>280</v>
      </c>
      <c r="B43" s="81" t="s">
        <v>281</v>
      </c>
      <c r="C43" s="81" t="s">
        <v>2375</v>
      </c>
      <c r="D43" s="81">
        <v>37</v>
      </c>
      <c r="E43" s="82">
        <v>0.15059027777777778</v>
      </c>
      <c r="F43" s="81" t="s">
        <v>289</v>
      </c>
      <c r="G43" s="81">
        <v>1.0895699999999999</v>
      </c>
      <c r="H43" s="81" t="s">
        <v>290</v>
      </c>
      <c r="I43" s="81" t="s">
        <v>291</v>
      </c>
      <c r="J43" s="81">
        <v>31.32</v>
      </c>
      <c r="K43" s="81" t="s">
        <v>290</v>
      </c>
      <c r="L43" s="81" t="s">
        <v>284</v>
      </c>
      <c r="M43" s="81" t="s">
        <v>284</v>
      </c>
    </row>
    <row r="44" spans="1:13" ht="12.75" customHeight="1">
      <c r="A44" s="81" t="s">
        <v>280</v>
      </c>
      <c r="B44" s="81" t="s">
        <v>281</v>
      </c>
      <c r="C44" s="81" t="s">
        <v>362</v>
      </c>
      <c r="D44" s="81">
        <v>38</v>
      </c>
      <c r="E44" s="82">
        <v>0.15255787037037036</v>
      </c>
      <c r="F44" s="81" t="s">
        <v>289</v>
      </c>
      <c r="G44" s="81">
        <v>1.53213</v>
      </c>
      <c r="H44" s="81" t="s">
        <v>290</v>
      </c>
      <c r="I44" s="81" t="s">
        <v>291</v>
      </c>
      <c r="J44" s="81">
        <v>32.304000000000002</v>
      </c>
      <c r="K44" s="81" t="s">
        <v>290</v>
      </c>
      <c r="L44" s="81" t="s">
        <v>284</v>
      </c>
      <c r="M44" s="81" t="s">
        <v>284</v>
      </c>
    </row>
    <row r="45" spans="1:13" ht="12.75" customHeight="1">
      <c r="A45" s="81" t="s">
        <v>280</v>
      </c>
      <c r="B45" s="81" t="s">
        <v>281</v>
      </c>
      <c r="C45" s="81" t="s">
        <v>2376</v>
      </c>
      <c r="D45" s="81">
        <v>39</v>
      </c>
      <c r="E45" s="82">
        <v>0.15035879629629631</v>
      </c>
      <c r="F45" s="81" t="s">
        <v>289</v>
      </c>
      <c r="G45" s="81">
        <v>1.4087799999999999</v>
      </c>
      <c r="H45" s="81" t="s">
        <v>290</v>
      </c>
      <c r="I45" s="81" t="s">
        <v>291</v>
      </c>
      <c r="J45" s="81">
        <v>12.348000000000001</v>
      </c>
      <c r="K45" s="81" t="s">
        <v>290</v>
      </c>
      <c r="L45" s="81" t="s">
        <v>284</v>
      </c>
      <c r="M45" s="81" t="s">
        <v>284</v>
      </c>
    </row>
    <row r="46" spans="1:13" ht="12.75" customHeight="1">
      <c r="A46" s="81" t="s">
        <v>280</v>
      </c>
      <c r="B46" s="81" t="s">
        <v>281</v>
      </c>
      <c r="C46" s="81" t="s">
        <v>365</v>
      </c>
      <c r="D46" s="81">
        <v>40</v>
      </c>
      <c r="E46" s="82">
        <v>0.1509375</v>
      </c>
      <c r="F46" s="81" t="s">
        <v>289</v>
      </c>
      <c r="G46" s="81">
        <v>1.1862600000000001</v>
      </c>
      <c r="H46" s="81" t="s">
        <v>290</v>
      </c>
      <c r="I46" s="81" t="s">
        <v>291</v>
      </c>
      <c r="J46" s="81">
        <v>37.808999999999997</v>
      </c>
      <c r="K46" s="81" t="s">
        <v>290</v>
      </c>
      <c r="L46" s="81" t="s">
        <v>284</v>
      </c>
      <c r="M46" s="81" t="s">
        <v>284</v>
      </c>
    </row>
    <row r="47" spans="1:13" ht="12.75" customHeight="1">
      <c r="A47" s="81" t="s">
        <v>280</v>
      </c>
      <c r="B47" s="81" t="s">
        <v>281</v>
      </c>
      <c r="C47" s="81" t="s">
        <v>367</v>
      </c>
      <c r="D47" s="81">
        <v>41</v>
      </c>
      <c r="E47" s="82">
        <v>0.15394675925925927</v>
      </c>
      <c r="F47" s="81" t="s">
        <v>289</v>
      </c>
      <c r="G47" s="81">
        <v>1.5579499999999999</v>
      </c>
      <c r="H47" s="81" t="s">
        <v>290</v>
      </c>
      <c r="I47" s="81" t="s">
        <v>291</v>
      </c>
      <c r="J47" s="81">
        <v>36.686999999999998</v>
      </c>
      <c r="K47" s="81" t="s">
        <v>290</v>
      </c>
      <c r="L47" s="81" t="s">
        <v>284</v>
      </c>
      <c r="M47" s="81" t="s">
        <v>284</v>
      </c>
    </row>
    <row r="48" spans="1:13" ht="12.75" customHeight="1">
      <c r="A48" s="81" t="s">
        <v>280</v>
      </c>
      <c r="B48" s="81" t="s">
        <v>281</v>
      </c>
      <c r="C48" s="81" t="s">
        <v>369</v>
      </c>
      <c r="D48" s="81">
        <v>42</v>
      </c>
      <c r="E48" s="82">
        <v>0.15186342592592592</v>
      </c>
      <c r="F48" s="81" t="s">
        <v>289</v>
      </c>
      <c r="G48" s="81">
        <v>1.20289</v>
      </c>
      <c r="H48" s="81" t="s">
        <v>290</v>
      </c>
      <c r="I48" s="81" t="s">
        <v>291</v>
      </c>
      <c r="J48" s="81">
        <v>33.447000000000003</v>
      </c>
      <c r="K48" s="81" t="s">
        <v>290</v>
      </c>
      <c r="L48" s="81" t="s">
        <v>284</v>
      </c>
      <c r="M48" s="81" t="s">
        <v>284</v>
      </c>
    </row>
    <row r="49" spans="1:13" ht="12.75" customHeight="1">
      <c r="A49" s="81" t="s">
        <v>280</v>
      </c>
      <c r="B49" s="81" t="s">
        <v>281</v>
      </c>
      <c r="C49" s="81" t="s">
        <v>371</v>
      </c>
      <c r="D49" s="81">
        <v>43</v>
      </c>
      <c r="E49" s="82">
        <v>0.15579861111111112</v>
      </c>
      <c r="F49" s="81" t="s">
        <v>289</v>
      </c>
      <c r="G49" s="81">
        <v>1.5041199999999999</v>
      </c>
      <c r="H49" s="81" t="s">
        <v>290</v>
      </c>
      <c r="I49" s="81" t="s">
        <v>291</v>
      </c>
      <c r="J49" s="81">
        <v>29.788</v>
      </c>
      <c r="K49" s="81" t="s">
        <v>290</v>
      </c>
      <c r="L49" s="81" t="s">
        <v>284</v>
      </c>
      <c r="M49" s="81" t="s">
        <v>284</v>
      </c>
    </row>
    <row r="50" spans="1:13" ht="12.75" customHeight="1">
      <c r="A50" s="81" t="s">
        <v>280</v>
      </c>
      <c r="B50" s="81" t="s">
        <v>281</v>
      </c>
      <c r="C50" s="81" t="s">
        <v>373</v>
      </c>
      <c r="D50" s="81">
        <v>44</v>
      </c>
      <c r="E50" s="82">
        <v>0.15313657407407408</v>
      </c>
      <c r="F50" s="81" t="s">
        <v>289</v>
      </c>
      <c r="G50" s="81">
        <v>1.40611</v>
      </c>
      <c r="H50" s="81" t="s">
        <v>290</v>
      </c>
      <c r="I50" s="81" t="s">
        <v>291</v>
      </c>
      <c r="J50" s="81">
        <v>10.016</v>
      </c>
      <c r="K50" s="81" t="s">
        <v>290</v>
      </c>
      <c r="L50" s="81" t="s">
        <v>284</v>
      </c>
      <c r="M50" s="81" t="s">
        <v>284</v>
      </c>
    </row>
    <row r="51" spans="1:13" ht="12.75" customHeight="1">
      <c r="A51" s="81" t="s">
        <v>280</v>
      </c>
      <c r="B51" s="81" t="s">
        <v>281</v>
      </c>
      <c r="C51" s="81" t="s">
        <v>375</v>
      </c>
      <c r="D51" s="81">
        <v>45</v>
      </c>
      <c r="E51" s="82">
        <v>0.15741898148148148</v>
      </c>
      <c r="F51" s="81" t="s">
        <v>289</v>
      </c>
      <c r="G51" s="81">
        <v>1.31443</v>
      </c>
      <c r="H51" s="81" t="s">
        <v>290</v>
      </c>
      <c r="I51" s="81" t="s">
        <v>291</v>
      </c>
      <c r="J51" s="81">
        <v>8.8290000000000006</v>
      </c>
      <c r="K51" s="81" t="s">
        <v>290</v>
      </c>
      <c r="L51" s="81" t="s">
        <v>284</v>
      </c>
      <c r="M51" s="81" t="s">
        <v>284</v>
      </c>
    </row>
    <row r="52" spans="1:13" ht="12.75" customHeight="1">
      <c r="A52" s="81" t="s">
        <v>280</v>
      </c>
      <c r="B52" s="81" t="s">
        <v>281</v>
      </c>
      <c r="C52" s="81" t="s">
        <v>377</v>
      </c>
      <c r="D52" s="81">
        <v>46</v>
      </c>
      <c r="E52" s="82">
        <v>0.15533564814814815</v>
      </c>
      <c r="F52" s="81" t="s">
        <v>289</v>
      </c>
      <c r="G52" s="81">
        <v>1.21038</v>
      </c>
      <c r="H52" s="81" t="s">
        <v>290</v>
      </c>
      <c r="I52" s="81" t="s">
        <v>291</v>
      </c>
      <c r="J52" s="81">
        <v>28.664999999999999</v>
      </c>
      <c r="K52" s="81" t="s">
        <v>290</v>
      </c>
      <c r="L52" s="81" t="s">
        <v>284</v>
      </c>
      <c r="M52" s="81" t="s">
        <v>284</v>
      </c>
    </row>
    <row r="53" spans="1:13" ht="12.75" customHeight="1">
      <c r="A53" s="81" t="s">
        <v>280</v>
      </c>
      <c r="B53" s="81" t="s">
        <v>281</v>
      </c>
      <c r="C53" s="81" t="s">
        <v>379</v>
      </c>
      <c r="D53" s="81">
        <v>47</v>
      </c>
      <c r="E53" s="82">
        <v>0.15626157407407407</v>
      </c>
      <c r="F53" s="81" t="s">
        <v>289</v>
      </c>
      <c r="G53" s="81">
        <v>1.5179800000000001</v>
      </c>
      <c r="H53" s="81" t="s">
        <v>290</v>
      </c>
      <c r="I53" s="81" t="s">
        <v>291</v>
      </c>
      <c r="J53" s="81">
        <v>31.248000000000001</v>
      </c>
      <c r="K53" s="81" t="s">
        <v>290</v>
      </c>
      <c r="L53" s="81" t="s">
        <v>284</v>
      </c>
      <c r="M53" s="81" t="s">
        <v>284</v>
      </c>
    </row>
    <row r="54" spans="1:13" ht="12.75" customHeight="1">
      <c r="A54" s="81" t="s">
        <v>280</v>
      </c>
      <c r="B54" s="81" t="s">
        <v>281</v>
      </c>
      <c r="C54" s="81" t="s">
        <v>381</v>
      </c>
      <c r="D54" s="81">
        <v>48</v>
      </c>
      <c r="E54" s="81" t="s">
        <v>2414</v>
      </c>
      <c r="F54" s="81" t="s">
        <v>289</v>
      </c>
      <c r="G54" s="81">
        <v>1.41153</v>
      </c>
      <c r="H54" s="81" t="s">
        <v>290</v>
      </c>
      <c r="I54" s="81" t="s">
        <v>291</v>
      </c>
      <c r="J54" s="81">
        <v>9.7230000000000008</v>
      </c>
      <c r="K54" s="81" t="s">
        <v>290</v>
      </c>
      <c r="L54" s="81" t="s">
        <v>284</v>
      </c>
      <c r="M54" s="81" t="s">
        <v>284</v>
      </c>
    </row>
    <row r="55" spans="1:13" ht="12.75" customHeight="1">
      <c r="A55" s="81" t="s">
        <v>280</v>
      </c>
      <c r="B55" s="81" t="s">
        <v>281</v>
      </c>
      <c r="C55" s="81" t="s">
        <v>383</v>
      </c>
      <c r="D55" s="81">
        <v>49</v>
      </c>
      <c r="E55" s="82">
        <v>0.15730324074074073</v>
      </c>
      <c r="F55" s="81" t="s">
        <v>289</v>
      </c>
      <c r="G55" s="81">
        <v>1.32237</v>
      </c>
      <c r="H55" s="81" t="s">
        <v>290</v>
      </c>
      <c r="I55" s="81" t="s">
        <v>291</v>
      </c>
      <c r="J55" s="81">
        <v>9.0350000000000001</v>
      </c>
      <c r="K55" s="81" t="s">
        <v>290</v>
      </c>
      <c r="L55" s="81" t="s">
        <v>284</v>
      </c>
      <c r="M55" s="81" t="s">
        <v>284</v>
      </c>
    </row>
    <row r="56" spans="1:13" ht="12.75" customHeight="1">
      <c r="A56" s="81" t="s">
        <v>280</v>
      </c>
      <c r="B56" s="81" t="s">
        <v>281</v>
      </c>
      <c r="C56" s="81" t="s">
        <v>385</v>
      </c>
      <c r="D56" s="81">
        <v>50</v>
      </c>
      <c r="E56" s="82">
        <v>0.15464120370370371</v>
      </c>
      <c r="F56" s="81" t="s">
        <v>289</v>
      </c>
      <c r="G56" s="81">
        <v>1.22099</v>
      </c>
      <c r="H56" s="81" t="s">
        <v>290</v>
      </c>
      <c r="I56" s="81" t="s">
        <v>291</v>
      </c>
      <c r="J56" s="81">
        <v>28.93</v>
      </c>
      <c r="K56" s="81" t="s">
        <v>290</v>
      </c>
      <c r="L56" s="81" t="s">
        <v>284</v>
      </c>
      <c r="M56" s="81" t="s">
        <v>284</v>
      </c>
    </row>
    <row r="57" spans="1:13" ht="12.75" customHeight="1">
      <c r="A57" s="81" t="s">
        <v>280</v>
      </c>
      <c r="B57" s="81" t="s">
        <v>281</v>
      </c>
      <c r="C57" s="81" t="s">
        <v>387</v>
      </c>
      <c r="D57" s="81">
        <v>51</v>
      </c>
      <c r="E57" s="82">
        <v>0.15614583333333334</v>
      </c>
      <c r="F57" s="81" t="s">
        <v>289</v>
      </c>
      <c r="G57" s="81">
        <v>1.5086599999999999</v>
      </c>
      <c r="H57" s="81" t="s">
        <v>290</v>
      </c>
      <c r="I57" s="81" t="s">
        <v>291</v>
      </c>
      <c r="J57" s="81">
        <v>30.873000000000001</v>
      </c>
      <c r="K57" s="81" t="s">
        <v>290</v>
      </c>
      <c r="L57" s="81" t="s">
        <v>284</v>
      </c>
      <c r="M57" s="81" t="s">
        <v>284</v>
      </c>
    </row>
    <row r="58" spans="1:13" ht="12.75" customHeight="1">
      <c r="A58" s="81" t="s">
        <v>280</v>
      </c>
      <c r="B58" s="81" t="s">
        <v>281</v>
      </c>
      <c r="C58" s="81" t="s">
        <v>389</v>
      </c>
      <c r="D58" s="81">
        <v>52</v>
      </c>
      <c r="E58" s="82">
        <v>0.15996527777777778</v>
      </c>
      <c r="F58" s="81" t="s">
        <v>289</v>
      </c>
      <c r="G58" s="81">
        <v>1.40744</v>
      </c>
      <c r="H58" s="81" t="s">
        <v>290</v>
      </c>
      <c r="I58" s="81" t="s">
        <v>291</v>
      </c>
      <c r="J58" s="81">
        <v>11.054</v>
      </c>
      <c r="K58" s="81" t="s">
        <v>290</v>
      </c>
      <c r="L58" s="81" t="s">
        <v>284</v>
      </c>
      <c r="M58" s="81" t="s">
        <v>284</v>
      </c>
    </row>
    <row r="59" spans="1:13" ht="12.75" customHeight="1">
      <c r="A59" s="81" t="s">
        <v>280</v>
      </c>
      <c r="B59" s="81" t="s">
        <v>281</v>
      </c>
      <c r="C59" s="81" t="s">
        <v>391</v>
      </c>
      <c r="D59" s="81">
        <v>53</v>
      </c>
      <c r="E59" s="82">
        <v>0.15741898148148148</v>
      </c>
      <c r="F59" s="81" t="s">
        <v>289</v>
      </c>
      <c r="G59" s="81">
        <v>1.30484</v>
      </c>
      <c r="H59" s="81" t="s">
        <v>290</v>
      </c>
      <c r="I59" s="81" t="s">
        <v>291</v>
      </c>
      <c r="J59" s="81">
        <v>9.3179999999999996</v>
      </c>
      <c r="K59" s="81" t="s">
        <v>290</v>
      </c>
      <c r="L59" s="81" t="s">
        <v>284</v>
      </c>
      <c r="M59" s="81" t="s">
        <v>284</v>
      </c>
    </row>
    <row r="60" spans="1:13" ht="12.75" customHeight="1">
      <c r="A60" s="81" t="s">
        <v>280</v>
      </c>
      <c r="B60" s="81" t="s">
        <v>281</v>
      </c>
      <c r="C60" s="81" t="s">
        <v>393</v>
      </c>
      <c r="D60" s="81">
        <v>54</v>
      </c>
      <c r="E60" s="82">
        <v>0.16112268518518519</v>
      </c>
      <c r="F60" s="81" t="s">
        <v>289</v>
      </c>
      <c r="G60" s="81">
        <v>1.2033700000000001</v>
      </c>
      <c r="H60" s="81" t="s">
        <v>290</v>
      </c>
      <c r="I60" s="81" t="s">
        <v>291</v>
      </c>
      <c r="J60" s="81">
        <v>29.951000000000001</v>
      </c>
      <c r="K60" s="81" t="s">
        <v>290</v>
      </c>
      <c r="L60" s="81" t="s">
        <v>284</v>
      </c>
      <c r="M60" s="81" t="s">
        <v>284</v>
      </c>
    </row>
    <row r="61" spans="1:13" ht="12.75" customHeight="1">
      <c r="A61" s="81" t="s">
        <v>280</v>
      </c>
      <c r="B61" s="81" t="s">
        <v>281</v>
      </c>
      <c r="C61" s="81" t="s">
        <v>2379</v>
      </c>
      <c r="D61" s="81">
        <v>55</v>
      </c>
      <c r="E61" s="81" t="s">
        <v>2415</v>
      </c>
      <c r="F61" s="81" t="s">
        <v>289</v>
      </c>
      <c r="G61" s="81">
        <v>1.51814</v>
      </c>
      <c r="H61" s="81" t="s">
        <v>290</v>
      </c>
      <c r="I61" s="81" t="s">
        <v>291</v>
      </c>
      <c r="J61" s="81">
        <v>29.943000000000001</v>
      </c>
      <c r="K61" s="81" t="s">
        <v>290</v>
      </c>
      <c r="L61" s="81" t="s">
        <v>284</v>
      </c>
      <c r="M61" s="81" t="s">
        <v>284</v>
      </c>
    </row>
    <row r="62" spans="1:13" ht="12.75" customHeight="1">
      <c r="A62" s="81" t="s">
        <v>280</v>
      </c>
      <c r="B62" s="81" t="s">
        <v>281</v>
      </c>
      <c r="C62" s="81" t="s">
        <v>396</v>
      </c>
      <c r="D62" s="81">
        <v>56</v>
      </c>
      <c r="E62" s="82">
        <v>0.16008101851851853</v>
      </c>
      <c r="F62" s="81" t="s">
        <v>289</v>
      </c>
      <c r="G62" s="81">
        <v>1.4190100000000001</v>
      </c>
      <c r="H62" s="81" t="s">
        <v>290</v>
      </c>
      <c r="I62" s="81" t="s">
        <v>291</v>
      </c>
      <c r="J62" s="81">
        <v>10.84</v>
      </c>
      <c r="K62" s="81" t="s">
        <v>290</v>
      </c>
      <c r="L62" s="81" t="s">
        <v>284</v>
      </c>
      <c r="M62" s="81" t="s">
        <v>284</v>
      </c>
    </row>
    <row r="63" spans="1:13" ht="12.75" customHeight="1">
      <c r="A63" s="81" t="s">
        <v>280</v>
      </c>
      <c r="B63" s="81" t="s">
        <v>281</v>
      </c>
      <c r="C63" s="81" t="s">
        <v>398</v>
      </c>
      <c r="D63" s="81">
        <v>57</v>
      </c>
      <c r="E63" s="81" t="s">
        <v>2416</v>
      </c>
      <c r="F63" s="81" t="s">
        <v>289</v>
      </c>
      <c r="G63" s="81">
        <v>1.3187899999999999</v>
      </c>
      <c r="H63" s="81" t="s">
        <v>290</v>
      </c>
      <c r="I63" s="81" t="s">
        <v>291</v>
      </c>
      <c r="J63" s="81">
        <v>9.5559999999999992</v>
      </c>
      <c r="K63" s="81" t="s">
        <v>290</v>
      </c>
      <c r="L63" s="81" t="s">
        <v>284</v>
      </c>
      <c r="M63" s="81" t="s">
        <v>284</v>
      </c>
    </row>
    <row r="64" spans="1:13" ht="12.75" customHeight="1">
      <c r="A64" s="81" t="s">
        <v>280</v>
      </c>
      <c r="B64" s="81" t="s">
        <v>281</v>
      </c>
      <c r="C64" s="81" t="s">
        <v>400</v>
      </c>
      <c r="D64" s="81">
        <v>58</v>
      </c>
      <c r="E64" s="82">
        <v>0.16146990740740741</v>
      </c>
      <c r="F64" s="81" t="s">
        <v>289</v>
      </c>
      <c r="G64" s="81">
        <v>1.22251</v>
      </c>
      <c r="H64" s="81" t="s">
        <v>290</v>
      </c>
      <c r="I64" s="81" t="s">
        <v>291</v>
      </c>
      <c r="J64" s="81">
        <v>29.457999999999998</v>
      </c>
      <c r="K64" s="81" t="s">
        <v>290</v>
      </c>
      <c r="L64" s="81" t="s">
        <v>284</v>
      </c>
      <c r="M64" s="81" t="s">
        <v>284</v>
      </c>
    </row>
    <row r="65" spans="1:13" ht="12.75" customHeight="1">
      <c r="A65" s="81" t="s">
        <v>280</v>
      </c>
      <c r="B65" s="81" t="s">
        <v>281</v>
      </c>
      <c r="C65" s="81" t="s">
        <v>402</v>
      </c>
      <c r="D65" s="81">
        <v>59</v>
      </c>
      <c r="E65" s="82">
        <v>0.16251157407407407</v>
      </c>
      <c r="F65" s="81" t="s">
        <v>289</v>
      </c>
      <c r="G65" s="81">
        <v>1.51505</v>
      </c>
      <c r="H65" s="81" t="s">
        <v>290</v>
      </c>
      <c r="I65" s="81" t="s">
        <v>291</v>
      </c>
      <c r="J65" s="81">
        <v>29.998999999999999</v>
      </c>
      <c r="K65" s="81" t="s">
        <v>290</v>
      </c>
      <c r="L65" s="81" t="s">
        <v>284</v>
      </c>
      <c r="M65" s="81" t="s">
        <v>284</v>
      </c>
    </row>
    <row r="66" spans="1:13" ht="12.75" customHeight="1">
      <c r="A66" s="81" t="s">
        <v>280</v>
      </c>
      <c r="B66" s="81" t="s">
        <v>281</v>
      </c>
      <c r="C66" s="81" t="s">
        <v>404</v>
      </c>
      <c r="D66" s="81">
        <v>60</v>
      </c>
      <c r="E66" s="82">
        <v>0.15973379629629628</v>
      </c>
      <c r="F66" s="81" t="s">
        <v>289</v>
      </c>
      <c r="G66" s="81">
        <v>1.4159999999999999</v>
      </c>
      <c r="H66" s="81" t="s">
        <v>290</v>
      </c>
      <c r="I66" s="81" t="s">
        <v>291</v>
      </c>
      <c r="J66" s="81">
        <v>10.166</v>
      </c>
      <c r="K66" s="81" t="s">
        <v>290</v>
      </c>
      <c r="L66" s="81" t="s">
        <v>284</v>
      </c>
      <c r="M66" s="81" t="s">
        <v>284</v>
      </c>
    </row>
    <row r="67" spans="1:13" ht="12.75" customHeight="1">
      <c r="A67" s="81" t="s">
        <v>280</v>
      </c>
      <c r="B67" s="81" t="s">
        <v>281</v>
      </c>
      <c r="C67" s="81" t="s">
        <v>406</v>
      </c>
      <c r="D67" s="81">
        <v>61</v>
      </c>
      <c r="E67" s="82">
        <v>0.16390046296296296</v>
      </c>
      <c r="F67" s="81" t="s">
        <v>289</v>
      </c>
      <c r="G67" s="81">
        <v>1.31911</v>
      </c>
      <c r="H67" s="81" t="s">
        <v>290</v>
      </c>
      <c r="I67" s="81" t="s">
        <v>291</v>
      </c>
      <c r="J67" s="81">
        <v>10.227</v>
      </c>
      <c r="K67" s="81" t="s">
        <v>290</v>
      </c>
      <c r="L67" s="81" t="s">
        <v>284</v>
      </c>
      <c r="M67" s="81" t="s">
        <v>284</v>
      </c>
    </row>
    <row r="68" spans="1:13" ht="12.75" customHeight="1">
      <c r="A68" s="81" t="s">
        <v>280</v>
      </c>
      <c r="B68" s="81" t="s">
        <v>281</v>
      </c>
      <c r="C68" s="81" t="s">
        <v>408</v>
      </c>
      <c r="D68" s="81">
        <v>62</v>
      </c>
      <c r="E68" s="81" t="s">
        <v>2417</v>
      </c>
      <c r="F68" s="81" t="s">
        <v>289</v>
      </c>
      <c r="G68" s="81">
        <v>1.3413600000000001</v>
      </c>
      <c r="H68" s="81" t="s">
        <v>290</v>
      </c>
      <c r="I68" s="81" t="s">
        <v>291</v>
      </c>
      <c r="J68" s="81">
        <v>31.138000000000002</v>
      </c>
      <c r="K68" s="81" t="s">
        <v>290</v>
      </c>
      <c r="L68" s="81" t="s">
        <v>284</v>
      </c>
      <c r="M68" s="81" t="s">
        <v>284</v>
      </c>
    </row>
    <row r="69" spans="1:13" ht="12.75" customHeight="1">
      <c r="A69" s="81" t="s">
        <v>280</v>
      </c>
      <c r="B69" s="81" t="s">
        <v>281</v>
      </c>
      <c r="C69" s="81" t="s">
        <v>410</v>
      </c>
      <c r="D69" s="81">
        <v>63</v>
      </c>
      <c r="E69" s="82">
        <v>0.16343749999999999</v>
      </c>
      <c r="F69" s="81" t="s">
        <v>289</v>
      </c>
      <c r="G69" s="81">
        <v>1.6486000000000001</v>
      </c>
      <c r="H69" s="81" t="s">
        <v>290</v>
      </c>
      <c r="I69" s="81" t="s">
        <v>291</v>
      </c>
      <c r="J69" s="81">
        <v>30.337</v>
      </c>
      <c r="K69" s="81" t="s">
        <v>290</v>
      </c>
      <c r="L69" s="81" t="s">
        <v>284</v>
      </c>
      <c r="M69" s="81" t="s">
        <v>284</v>
      </c>
    </row>
    <row r="70" spans="1:13" ht="12.75" customHeight="1">
      <c r="A70" s="81" t="s">
        <v>280</v>
      </c>
      <c r="B70" s="81" t="s">
        <v>281</v>
      </c>
      <c r="C70" s="81" t="s">
        <v>412</v>
      </c>
      <c r="D70" s="81">
        <v>64</v>
      </c>
      <c r="E70" s="82">
        <v>0.16436342592592593</v>
      </c>
      <c r="F70" s="81" t="s">
        <v>289</v>
      </c>
      <c r="G70" s="81">
        <v>1.32507</v>
      </c>
      <c r="H70" s="81" t="s">
        <v>290</v>
      </c>
      <c r="I70" s="81" t="s">
        <v>291</v>
      </c>
      <c r="J70" s="81">
        <v>9.452</v>
      </c>
      <c r="K70" s="81" t="s">
        <v>290</v>
      </c>
      <c r="L70" s="81" t="s">
        <v>284</v>
      </c>
      <c r="M70" s="81" t="s">
        <v>284</v>
      </c>
    </row>
    <row r="71" spans="1:13" ht="12.75" customHeight="1">
      <c r="A71" s="81" t="s">
        <v>280</v>
      </c>
      <c r="B71" s="81" t="s">
        <v>281</v>
      </c>
      <c r="C71" s="81" t="s">
        <v>414</v>
      </c>
      <c r="D71" s="81">
        <v>65</v>
      </c>
      <c r="E71" s="82">
        <v>0.16783564814814814</v>
      </c>
      <c r="F71" s="81" t="s">
        <v>289</v>
      </c>
      <c r="G71" s="81">
        <v>1.22329</v>
      </c>
      <c r="H71" s="81" t="s">
        <v>290</v>
      </c>
      <c r="I71" s="81" t="s">
        <v>291</v>
      </c>
      <c r="J71" s="81">
        <v>29.286000000000001</v>
      </c>
      <c r="K71" s="81" t="s">
        <v>290</v>
      </c>
      <c r="L71" s="81" t="s">
        <v>284</v>
      </c>
      <c r="M71" s="81" t="s">
        <v>284</v>
      </c>
    </row>
    <row r="72" spans="1:13" ht="12.75" customHeight="1">
      <c r="A72" s="81" t="s">
        <v>280</v>
      </c>
      <c r="B72" s="81" t="s">
        <v>281</v>
      </c>
      <c r="C72" s="81" t="s">
        <v>416</v>
      </c>
      <c r="D72" s="81">
        <v>66</v>
      </c>
      <c r="E72" s="82">
        <v>0.16598379629629631</v>
      </c>
      <c r="F72" s="81" t="s">
        <v>289</v>
      </c>
      <c r="G72" s="81">
        <v>1.5195000000000001</v>
      </c>
      <c r="H72" s="81" t="s">
        <v>290</v>
      </c>
      <c r="I72" s="81" t="s">
        <v>291</v>
      </c>
      <c r="J72" s="81">
        <v>29.951000000000001</v>
      </c>
      <c r="K72" s="81" t="s">
        <v>290</v>
      </c>
      <c r="L72" s="81" t="s">
        <v>284</v>
      </c>
      <c r="M72" s="81" t="s">
        <v>284</v>
      </c>
    </row>
    <row r="73" spans="1:13" ht="12.75" customHeight="1">
      <c r="A73" s="81" t="s">
        <v>280</v>
      </c>
      <c r="B73" s="81" t="s">
        <v>281</v>
      </c>
      <c r="C73" s="81" t="s">
        <v>418</v>
      </c>
      <c r="D73" s="81">
        <v>67</v>
      </c>
      <c r="E73" s="81" t="s">
        <v>2418</v>
      </c>
      <c r="F73" s="81" t="s">
        <v>289</v>
      </c>
      <c r="G73" s="81">
        <v>1.4219999999999999</v>
      </c>
      <c r="H73" s="81" t="s">
        <v>290</v>
      </c>
      <c r="I73" s="81" t="s">
        <v>291</v>
      </c>
      <c r="J73" s="81">
        <v>10.067</v>
      </c>
      <c r="K73" s="81" t="s">
        <v>290</v>
      </c>
      <c r="L73" s="81" t="s">
        <v>284</v>
      </c>
      <c r="M73" s="81" t="s">
        <v>284</v>
      </c>
    </row>
    <row r="74" spans="1:13" ht="12.75" customHeight="1">
      <c r="A74" s="81" t="s">
        <v>280</v>
      </c>
      <c r="B74" s="81" t="s">
        <v>281</v>
      </c>
      <c r="C74" s="81" t="s">
        <v>420</v>
      </c>
      <c r="D74" s="81">
        <v>68</v>
      </c>
      <c r="E74" s="82">
        <v>0.16679398148148147</v>
      </c>
      <c r="F74" s="81" t="s">
        <v>289</v>
      </c>
      <c r="G74" s="81">
        <v>1.3217699999999999</v>
      </c>
      <c r="H74" s="81" t="s">
        <v>290</v>
      </c>
      <c r="I74" s="81" t="s">
        <v>291</v>
      </c>
      <c r="J74" s="81">
        <v>10.212999999999999</v>
      </c>
      <c r="K74" s="81" t="s">
        <v>290</v>
      </c>
      <c r="L74" s="81" t="s">
        <v>284</v>
      </c>
      <c r="M74" s="81" t="s">
        <v>284</v>
      </c>
    </row>
    <row r="75" spans="1:13" ht="12.75" customHeight="1">
      <c r="A75" s="81" t="s">
        <v>280</v>
      </c>
      <c r="B75" s="81" t="s">
        <v>281</v>
      </c>
      <c r="C75" s="81" t="s">
        <v>422</v>
      </c>
      <c r="D75" s="81">
        <v>69</v>
      </c>
      <c r="E75" s="81" t="s">
        <v>2419</v>
      </c>
      <c r="F75" s="81" t="s">
        <v>289</v>
      </c>
      <c r="G75" s="81">
        <v>1.2208000000000001</v>
      </c>
      <c r="H75" s="81" t="s">
        <v>290</v>
      </c>
      <c r="I75" s="81" t="s">
        <v>291</v>
      </c>
      <c r="J75" s="81">
        <v>30.132999999999999</v>
      </c>
      <c r="K75" s="81" t="s">
        <v>290</v>
      </c>
      <c r="L75" s="81" t="s">
        <v>284</v>
      </c>
      <c r="M75" s="81" t="s">
        <v>284</v>
      </c>
    </row>
    <row r="76" spans="1:13" ht="12.75" customHeight="1">
      <c r="A76" s="81" t="s">
        <v>280</v>
      </c>
      <c r="B76" s="81" t="s">
        <v>281</v>
      </c>
      <c r="C76" s="81" t="s">
        <v>424</v>
      </c>
      <c r="D76" s="81">
        <v>70</v>
      </c>
      <c r="E76" s="82">
        <v>0.16829861111111111</v>
      </c>
      <c r="F76" s="81" t="s">
        <v>289</v>
      </c>
      <c r="G76" s="81">
        <v>1.53983</v>
      </c>
      <c r="H76" s="81" t="s">
        <v>290</v>
      </c>
      <c r="I76" s="81" t="s">
        <v>291</v>
      </c>
      <c r="J76" s="81">
        <v>32.387999999999998</v>
      </c>
      <c r="K76" s="81" t="s">
        <v>290</v>
      </c>
      <c r="L76" s="81" t="s">
        <v>284</v>
      </c>
      <c r="M76" s="81" t="s">
        <v>284</v>
      </c>
    </row>
    <row r="77" spans="1:13" ht="12.75" customHeight="1">
      <c r="A77" s="81" t="s">
        <v>280</v>
      </c>
      <c r="B77" s="81" t="s">
        <v>281</v>
      </c>
      <c r="C77" s="81" t="s">
        <v>426</v>
      </c>
      <c r="D77" s="81">
        <v>71</v>
      </c>
      <c r="E77" s="81" t="s">
        <v>2420</v>
      </c>
      <c r="F77" s="81" t="s">
        <v>289</v>
      </c>
      <c r="G77" s="81">
        <v>1.43811</v>
      </c>
      <c r="H77" s="81" t="s">
        <v>290</v>
      </c>
      <c r="I77" s="81" t="s">
        <v>291</v>
      </c>
      <c r="J77" s="81">
        <v>12.492000000000001</v>
      </c>
      <c r="K77" s="81" t="s">
        <v>290</v>
      </c>
      <c r="L77" s="81" t="s">
        <v>284</v>
      </c>
      <c r="M77" s="81" t="s">
        <v>284</v>
      </c>
    </row>
    <row r="78" spans="1:13" ht="12.75" customHeight="1">
      <c r="A78" s="81" t="s">
        <v>280</v>
      </c>
      <c r="B78" s="81" t="s">
        <v>281</v>
      </c>
      <c r="C78" s="81" t="s">
        <v>428</v>
      </c>
      <c r="D78" s="81">
        <v>72</v>
      </c>
      <c r="E78" s="82">
        <v>0.16945601851851852</v>
      </c>
      <c r="F78" s="81" t="s">
        <v>289</v>
      </c>
      <c r="G78" s="81">
        <v>1.3345199999999999</v>
      </c>
      <c r="H78" s="81" t="s">
        <v>290</v>
      </c>
      <c r="I78" s="81" t="s">
        <v>291</v>
      </c>
      <c r="J78" s="81">
        <v>7.8239999999999998</v>
      </c>
      <c r="K78" s="81" t="s">
        <v>290</v>
      </c>
      <c r="L78" s="81" t="s">
        <v>284</v>
      </c>
      <c r="M78" s="81" t="s">
        <v>284</v>
      </c>
    </row>
    <row r="79" spans="1:13" ht="12.75" customHeight="1">
      <c r="A79" s="81" t="s">
        <v>280</v>
      </c>
      <c r="B79" s="81" t="s">
        <v>281</v>
      </c>
      <c r="C79" s="81" t="s">
        <v>430</v>
      </c>
      <c r="D79" s="81">
        <v>73</v>
      </c>
      <c r="E79" s="82">
        <v>0.16725694444444442</v>
      </c>
      <c r="F79" s="81" t="s">
        <v>289</v>
      </c>
      <c r="G79" s="81">
        <v>1.2379</v>
      </c>
      <c r="H79" s="81" t="s">
        <v>290</v>
      </c>
      <c r="I79" s="81" t="s">
        <v>291</v>
      </c>
      <c r="J79" s="81">
        <v>27.661999999999999</v>
      </c>
      <c r="K79" s="81" t="s">
        <v>290</v>
      </c>
      <c r="L79" s="81" t="s">
        <v>284</v>
      </c>
      <c r="M79" s="81" t="s">
        <v>284</v>
      </c>
    </row>
    <row r="80" spans="1:13" ht="12.75" customHeight="1">
      <c r="A80" s="81" t="s">
        <v>280</v>
      </c>
      <c r="B80" s="81" t="s">
        <v>281</v>
      </c>
      <c r="C80" s="81" t="s">
        <v>432</v>
      </c>
      <c r="D80" s="81">
        <v>74</v>
      </c>
      <c r="E80" s="82">
        <v>0.17350694444444445</v>
      </c>
      <c r="F80" s="81" t="s">
        <v>289</v>
      </c>
      <c r="G80" s="81">
        <v>1.5012000000000001</v>
      </c>
      <c r="H80" s="81" t="s">
        <v>290</v>
      </c>
      <c r="I80" s="81" t="s">
        <v>291</v>
      </c>
      <c r="J80" s="81">
        <v>23.922999999999998</v>
      </c>
      <c r="K80" s="81" t="s">
        <v>290</v>
      </c>
      <c r="L80" s="81" t="s">
        <v>284</v>
      </c>
      <c r="M80" s="81" t="s">
        <v>284</v>
      </c>
    </row>
    <row r="81" spans="1:13" ht="12.75" customHeight="1">
      <c r="A81" s="81" t="s">
        <v>280</v>
      </c>
      <c r="B81" s="81" t="s">
        <v>281</v>
      </c>
      <c r="C81" s="81" t="s">
        <v>434</v>
      </c>
      <c r="D81" s="81">
        <v>75</v>
      </c>
      <c r="E81" s="82">
        <v>0.17246527777777776</v>
      </c>
      <c r="F81" s="81" t="s">
        <v>289</v>
      </c>
      <c r="G81" s="81">
        <v>1.4019900000000001</v>
      </c>
      <c r="H81" s="81" t="s">
        <v>290</v>
      </c>
      <c r="I81" s="81" t="s">
        <v>291</v>
      </c>
      <c r="J81" s="81">
        <v>4.2759999999999998</v>
      </c>
      <c r="K81" s="81" t="s">
        <v>290</v>
      </c>
      <c r="L81" s="81" t="s">
        <v>284</v>
      </c>
      <c r="M81" s="81" t="s">
        <v>284</v>
      </c>
    </row>
    <row r="82" spans="1:13" ht="12.75" customHeight="1">
      <c r="A82" s="81" t="s">
        <v>280</v>
      </c>
      <c r="B82" s="81" t="s">
        <v>281</v>
      </c>
      <c r="C82" s="81" t="s">
        <v>436</v>
      </c>
      <c r="D82" s="81">
        <v>76</v>
      </c>
      <c r="E82" s="82">
        <v>0.17350694444444445</v>
      </c>
      <c r="F82" s="81" t="s">
        <v>289</v>
      </c>
      <c r="G82" s="81">
        <v>1.3025599999999999</v>
      </c>
      <c r="H82" s="81" t="s">
        <v>290</v>
      </c>
      <c r="I82" s="81" t="s">
        <v>291</v>
      </c>
      <c r="J82" s="81">
        <v>16.195</v>
      </c>
      <c r="K82" s="81" t="s">
        <v>290</v>
      </c>
      <c r="L82" s="81" t="s">
        <v>284</v>
      </c>
      <c r="M82" s="81" t="s">
        <v>284</v>
      </c>
    </row>
    <row r="83" spans="1:13" ht="12.75" customHeight="1">
      <c r="A83" s="81" t="s">
        <v>280</v>
      </c>
      <c r="B83" s="81" t="s">
        <v>281</v>
      </c>
      <c r="C83" s="81" t="s">
        <v>438</v>
      </c>
      <c r="D83" s="81">
        <v>77</v>
      </c>
      <c r="E83" s="82">
        <v>0.1761689814814815</v>
      </c>
      <c r="F83" s="81" t="s">
        <v>289</v>
      </c>
      <c r="G83" s="81">
        <v>1.42106</v>
      </c>
      <c r="H83" s="81" t="s">
        <v>290</v>
      </c>
      <c r="I83" s="81" t="s">
        <v>291</v>
      </c>
      <c r="J83" s="81">
        <v>8.8729999999999993</v>
      </c>
      <c r="K83" s="81" t="s">
        <v>290</v>
      </c>
      <c r="L83" s="81" t="s">
        <v>284</v>
      </c>
      <c r="M83" s="81" t="s">
        <v>284</v>
      </c>
    </row>
    <row r="84" spans="1:13" ht="12.75" customHeight="1">
      <c r="A84" s="81" t="s">
        <v>280</v>
      </c>
      <c r="B84" s="81" t="s">
        <v>281</v>
      </c>
      <c r="C84" s="81" t="s">
        <v>440</v>
      </c>
      <c r="D84" s="81">
        <v>78</v>
      </c>
      <c r="E84" s="82">
        <v>0.17628472222222222</v>
      </c>
      <c r="F84" s="81" t="s">
        <v>289</v>
      </c>
      <c r="G84" s="81">
        <v>1.42022</v>
      </c>
      <c r="H84" s="81" t="s">
        <v>290</v>
      </c>
      <c r="I84" s="81" t="s">
        <v>291</v>
      </c>
      <c r="J84" s="81">
        <v>17.045000000000002</v>
      </c>
      <c r="K84" s="81" t="s">
        <v>290</v>
      </c>
      <c r="L84" s="81" t="s">
        <v>284</v>
      </c>
      <c r="M84" s="81" t="s">
        <v>284</v>
      </c>
    </row>
    <row r="85" spans="1:13" ht="12.75" customHeight="1">
      <c r="A85" s="81" t="s">
        <v>280</v>
      </c>
      <c r="B85" s="81" t="s">
        <v>281</v>
      </c>
      <c r="C85" s="81" t="s">
        <v>442</v>
      </c>
      <c r="D85" s="81">
        <v>101</v>
      </c>
      <c r="E85" s="82">
        <v>9.677083333333332E-2</v>
      </c>
      <c r="F85" s="81" t="s">
        <v>289</v>
      </c>
      <c r="G85" s="81">
        <v>1.6485700000000001</v>
      </c>
      <c r="H85" s="81" t="s">
        <v>290</v>
      </c>
      <c r="I85" s="81" t="s">
        <v>291</v>
      </c>
      <c r="J85" s="81">
        <v>2.1589999999999998</v>
      </c>
      <c r="K85" s="81" t="s">
        <v>290</v>
      </c>
      <c r="L85" s="81" t="s">
        <v>284</v>
      </c>
      <c r="M85" s="81" t="s">
        <v>284</v>
      </c>
    </row>
    <row r="86" spans="1:13" ht="12.75" customHeight="1">
      <c r="A86" s="81" t="s">
        <v>280</v>
      </c>
      <c r="B86" s="81" t="s">
        <v>281</v>
      </c>
      <c r="C86" s="81" t="s">
        <v>444</v>
      </c>
      <c r="D86" s="81">
        <v>102</v>
      </c>
      <c r="E86" s="82">
        <v>9.8159722222222232E-2</v>
      </c>
      <c r="F86" s="81" t="s">
        <v>289</v>
      </c>
      <c r="G86" s="81">
        <v>1.6484399999999999</v>
      </c>
      <c r="H86" s="81" t="s">
        <v>290</v>
      </c>
      <c r="I86" s="81" t="s">
        <v>291</v>
      </c>
      <c r="J86" s="81">
        <v>2.0779999999999998</v>
      </c>
      <c r="K86" s="81" t="s">
        <v>290</v>
      </c>
      <c r="L86" s="81" t="s">
        <v>284</v>
      </c>
      <c r="M86" s="81" t="s">
        <v>284</v>
      </c>
    </row>
    <row r="87" spans="1:13" ht="12.75" customHeight="1">
      <c r="A87" s="81" t="s">
        <v>280</v>
      </c>
      <c r="B87" s="81" t="s">
        <v>281</v>
      </c>
      <c r="C87" s="81" t="s">
        <v>446</v>
      </c>
      <c r="D87" s="81">
        <v>103</v>
      </c>
      <c r="E87" s="82">
        <v>9.746527777777779E-2</v>
      </c>
      <c r="F87" s="81" t="s">
        <v>289</v>
      </c>
      <c r="G87" s="81">
        <v>0.25427</v>
      </c>
      <c r="H87" s="81" t="s">
        <v>290</v>
      </c>
      <c r="I87" s="81" t="s">
        <v>291</v>
      </c>
      <c r="J87" s="81">
        <v>5.4269999999999996</v>
      </c>
      <c r="K87" s="81" t="s">
        <v>290</v>
      </c>
      <c r="L87" s="81" t="s">
        <v>284</v>
      </c>
      <c r="M87" s="81" t="s">
        <v>284</v>
      </c>
    </row>
    <row r="88" spans="1:13" ht="12.75" customHeight="1">
      <c r="A88" s="81" t="s">
        <v>280</v>
      </c>
      <c r="B88" s="81" t="s">
        <v>281</v>
      </c>
      <c r="C88" s="81" t="s">
        <v>448</v>
      </c>
      <c r="D88" s="81">
        <v>104</v>
      </c>
      <c r="E88" s="82">
        <v>9.8969907407407409E-2</v>
      </c>
      <c r="F88" s="81" t="s">
        <v>289</v>
      </c>
      <c r="G88" s="81">
        <v>0.25473000000000001</v>
      </c>
      <c r="H88" s="81" t="s">
        <v>290</v>
      </c>
      <c r="I88" s="81" t="s">
        <v>291</v>
      </c>
      <c r="J88" s="81">
        <v>5.5369999999999999</v>
      </c>
      <c r="K88" s="81" t="s">
        <v>290</v>
      </c>
      <c r="L88" s="81" t="s">
        <v>284</v>
      </c>
      <c r="M88" s="81" t="s">
        <v>284</v>
      </c>
    </row>
    <row r="89" spans="1:13" ht="12.75" customHeight="1">
      <c r="A89" s="81" t="s">
        <v>280</v>
      </c>
      <c r="B89" s="81" t="s">
        <v>281</v>
      </c>
      <c r="C89" s="81" t="s">
        <v>450</v>
      </c>
      <c r="D89" s="81">
        <v>105</v>
      </c>
      <c r="E89" s="82">
        <v>9.746527777777779E-2</v>
      </c>
      <c r="F89" s="81" t="s">
        <v>289</v>
      </c>
      <c r="G89" s="81">
        <v>1.54047</v>
      </c>
      <c r="H89" s="81" t="s">
        <v>290</v>
      </c>
      <c r="I89" s="81" t="s">
        <v>291</v>
      </c>
      <c r="J89" s="81">
        <v>1.8140000000000001</v>
      </c>
      <c r="K89" s="81" t="s">
        <v>290</v>
      </c>
      <c r="L89" s="81" t="s">
        <v>284</v>
      </c>
      <c r="M89" s="81" t="s">
        <v>284</v>
      </c>
    </row>
    <row r="90" spans="1:13" ht="12.75" customHeight="1">
      <c r="A90" s="81" t="s">
        <v>280</v>
      </c>
      <c r="B90" s="81" t="s">
        <v>281</v>
      </c>
      <c r="C90" s="81" t="s">
        <v>452</v>
      </c>
      <c r="D90" s="81">
        <v>106</v>
      </c>
      <c r="E90" s="82">
        <v>9.9085648148148145E-2</v>
      </c>
      <c r="F90" s="81" t="s">
        <v>289</v>
      </c>
      <c r="G90" s="81">
        <v>1.5408500000000001</v>
      </c>
      <c r="H90" s="81" t="s">
        <v>290</v>
      </c>
      <c r="I90" s="81" t="s">
        <v>291</v>
      </c>
      <c r="J90" s="81">
        <v>1.875</v>
      </c>
      <c r="K90" s="81" t="s">
        <v>290</v>
      </c>
      <c r="L90" s="81" t="s">
        <v>284</v>
      </c>
      <c r="M90" s="81" t="s">
        <v>284</v>
      </c>
    </row>
    <row r="91" spans="1:13" ht="12.75" customHeight="1">
      <c r="A91" s="81" t="s">
        <v>280</v>
      </c>
      <c r="B91" s="81" t="s">
        <v>281</v>
      </c>
      <c r="C91" s="81" t="s">
        <v>454</v>
      </c>
      <c r="D91" s="81">
        <v>107</v>
      </c>
      <c r="E91" s="81" t="s">
        <v>2421</v>
      </c>
      <c r="F91" s="81" t="s">
        <v>289</v>
      </c>
      <c r="G91" s="81">
        <v>0.27581</v>
      </c>
      <c r="H91" s="81" t="s">
        <v>290</v>
      </c>
      <c r="I91" s="81" t="s">
        <v>291</v>
      </c>
      <c r="J91" s="81">
        <v>5.843</v>
      </c>
      <c r="K91" s="81" t="s">
        <v>290</v>
      </c>
      <c r="L91" s="81" t="s">
        <v>284</v>
      </c>
      <c r="M91" s="81" t="s">
        <v>284</v>
      </c>
    </row>
    <row r="92" spans="1:13" ht="12.75" customHeight="1">
      <c r="A92" s="81" t="s">
        <v>280</v>
      </c>
      <c r="B92" s="81" t="s">
        <v>281</v>
      </c>
      <c r="C92" s="81" t="s">
        <v>456</v>
      </c>
      <c r="D92" s="81">
        <v>108</v>
      </c>
      <c r="E92" s="82">
        <v>9.7696759259259261E-2</v>
      </c>
      <c r="F92" s="81" t="s">
        <v>289</v>
      </c>
      <c r="G92" s="81">
        <v>0.27551999999999999</v>
      </c>
      <c r="H92" s="81" t="s">
        <v>290</v>
      </c>
      <c r="I92" s="81" t="s">
        <v>291</v>
      </c>
      <c r="J92" s="81">
        <v>5.9489999999999998</v>
      </c>
      <c r="K92" s="81" t="s">
        <v>290</v>
      </c>
      <c r="L92" s="81" t="s">
        <v>284</v>
      </c>
      <c r="M92" s="81" t="s">
        <v>284</v>
      </c>
    </row>
    <row r="93" spans="1:13" ht="12.75" customHeight="1">
      <c r="A93" s="81" t="s">
        <v>280</v>
      </c>
      <c r="B93" s="81" t="s">
        <v>281</v>
      </c>
      <c r="C93" s="81" t="s">
        <v>458</v>
      </c>
      <c r="D93" s="81">
        <v>109</v>
      </c>
      <c r="E93" s="81" t="s">
        <v>2422</v>
      </c>
      <c r="F93" s="81" t="s">
        <v>289</v>
      </c>
      <c r="G93" s="81">
        <v>1.5254799999999999</v>
      </c>
      <c r="H93" s="81" t="s">
        <v>290</v>
      </c>
      <c r="I93" s="81" t="s">
        <v>291</v>
      </c>
      <c r="J93" s="81">
        <v>1.8220000000000001</v>
      </c>
      <c r="K93" s="81" t="s">
        <v>290</v>
      </c>
      <c r="L93" s="81" t="s">
        <v>284</v>
      </c>
      <c r="M93" s="81" t="s">
        <v>284</v>
      </c>
    </row>
    <row r="94" spans="1:13" ht="12.75" customHeight="1">
      <c r="A94" s="81" t="s">
        <v>280</v>
      </c>
      <c r="B94" s="81" t="s">
        <v>281</v>
      </c>
      <c r="C94" s="81" t="s">
        <v>460</v>
      </c>
      <c r="D94" s="81">
        <v>110</v>
      </c>
      <c r="E94" s="82">
        <v>9.8275462962962967E-2</v>
      </c>
      <c r="F94" s="81" t="s">
        <v>289</v>
      </c>
      <c r="G94" s="81">
        <v>1.5251300000000001</v>
      </c>
      <c r="H94" s="81" t="s">
        <v>290</v>
      </c>
      <c r="I94" s="81" t="s">
        <v>291</v>
      </c>
      <c r="J94" s="81">
        <v>1.883</v>
      </c>
      <c r="K94" s="81" t="s">
        <v>290</v>
      </c>
      <c r="L94" s="81" t="s">
        <v>284</v>
      </c>
      <c r="M94" s="81" t="s">
        <v>284</v>
      </c>
    </row>
    <row r="95" spans="1:13" ht="12.75" customHeight="1">
      <c r="A95" s="81" t="s">
        <v>280</v>
      </c>
      <c r="B95" s="81" t="s">
        <v>281</v>
      </c>
      <c r="C95" s="81" t="s">
        <v>462</v>
      </c>
      <c r="D95" s="81">
        <v>111</v>
      </c>
      <c r="E95" s="82">
        <v>9.9780092592592587E-2</v>
      </c>
      <c r="F95" s="81" t="s">
        <v>289</v>
      </c>
      <c r="G95" s="81">
        <v>0.24775</v>
      </c>
      <c r="H95" s="81" t="s">
        <v>290</v>
      </c>
      <c r="I95" s="81" t="s">
        <v>291</v>
      </c>
      <c r="J95" s="81">
        <v>11.241</v>
      </c>
      <c r="K95" s="81" t="s">
        <v>290</v>
      </c>
      <c r="L95" s="81" t="s">
        <v>284</v>
      </c>
      <c r="M95" s="81" t="s">
        <v>284</v>
      </c>
    </row>
    <row r="96" spans="1:13" ht="12.75" customHeight="1">
      <c r="A96" s="81" t="s">
        <v>280</v>
      </c>
      <c r="B96" s="81" t="s">
        <v>281</v>
      </c>
      <c r="C96" s="81" t="s">
        <v>464</v>
      </c>
      <c r="D96" s="81">
        <v>112</v>
      </c>
      <c r="E96" s="82">
        <v>0.10105324074074074</v>
      </c>
      <c r="F96" s="81" t="s">
        <v>289</v>
      </c>
      <c r="G96" s="81">
        <v>0.24732000000000001</v>
      </c>
      <c r="H96" s="81" t="s">
        <v>290</v>
      </c>
      <c r="I96" s="81" t="s">
        <v>291</v>
      </c>
      <c r="J96" s="81">
        <v>11.226000000000001</v>
      </c>
      <c r="K96" s="81" t="s">
        <v>290</v>
      </c>
      <c r="L96" s="81" t="s">
        <v>284</v>
      </c>
      <c r="M96" s="81" t="s">
        <v>284</v>
      </c>
    </row>
    <row r="97" spans="1:13" ht="12.75" customHeight="1">
      <c r="A97" s="81" t="s">
        <v>280</v>
      </c>
      <c r="B97" s="81" t="s">
        <v>281</v>
      </c>
      <c r="C97" s="81" t="s">
        <v>466</v>
      </c>
      <c r="D97" s="81">
        <v>113</v>
      </c>
      <c r="E97" s="82">
        <v>0.1040625</v>
      </c>
      <c r="F97" s="81" t="s">
        <v>289</v>
      </c>
      <c r="G97" s="81">
        <v>1.5400400000000001</v>
      </c>
      <c r="H97" s="81" t="s">
        <v>290</v>
      </c>
      <c r="I97" s="81" t="s">
        <v>291</v>
      </c>
      <c r="J97" s="81">
        <v>3.6509999999999998</v>
      </c>
      <c r="K97" s="81" t="s">
        <v>290</v>
      </c>
      <c r="L97" s="81" t="s">
        <v>284</v>
      </c>
      <c r="M97" s="81" t="s">
        <v>284</v>
      </c>
    </row>
    <row r="98" spans="1:13" ht="12.75" customHeight="1">
      <c r="A98" s="81" t="s">
        <v>280</v>
      </c>
      <c r="B98" s="81" t="s">
        <v>281</v>
      </c>
      <c r="C98" s="81" t="s">
        <v>468</v>
      </c>
      <c r="D98" s="81">
        <v>114</v>
      </c>
      <c r="E98" s="81" t="s">
        <v>2423</v>
      </c>
      <c r="F98" s="81" t="s">
        <v>289</v>
      </c>
      <c r="G98" s="81">
        <v>1.5396799999999999</v>
      </c>
      <c r="H98" s="81" t="s">
        <v>290</v>
      </c>
      <c r="I98" s="81" t="s">
        <v>291</v>
      </c>
      <c r="J98" s="81">
        <v>3.5779999999999998</v>
      </c>
      <c r="K98" s="81" t="s">
        <v>290</v>
      </c>
      <c r="L98" s="81" t="s">
        <v>284</v>
      </c>
      <c r="M98" s="81" t="s">
        <v>284</v>
      </c>
    </row>
    <row r="99" spans="1:13" ht="12.75" customHeight="1">
      <c r="A99" s="81" t="s">
        <v>280</v>
      </c>
      <c r="B99" s="81" t="s">
        <v>281</v>
      </c>
      <c r="C99" s="81" t="s">
        <v>470</v>
      </c>
      <c r="D99" s="81">
        <v>115</v>
      </c>
      <c r="E99" s="82">
        <v>0.10533564814814815</v>
      </c>
      <c r="F99" s="81" t="s">
        <v>289</v>
      </c>
      <c r="G99" s="81">
        <v>1.1765000000000001</v>
      </c>
      <c r="H99" s="81" t="s">
        <v>290</v>
      </c>
      <c r="I99" s="81" t="s">
        <v>291</v>
      </c>
      <c r="J99" s="81">
        <v>90.471000000000004</v>
      </c>
      <c r="K99" s="81" t="s">
        <v>290</v>
      </c>
      <c r="L99" s="81" t="s">
        <v>284</v>
      </c>
      <c r="M99" s="81" t="s">
        <v>284</v>
      </c>
    </row>
    <row r="100" spans="1:13" ht="12.75" customHeight="1">
      <c r="A100" s="81" t="s">
        <v>280</v>
      </c>
      <c r="B100" s="81" t="s">
        <v>281</v>
      </c>
      <c r="C100" s="81" t="s">
        <v>472</v>
      </c>
      <c r="D100" s="81">
        <v>116</v>
      </c>
      <c r="E100" s="81" t="s">
        <v>2424</v>
      </c>
      <c r="F100" s="81" t="s">
        <v>289</v>
      </c>
      <c r="G100" s="81">
        <v>1.1774100000000001</v>
      </c>
      <c r="H100" s="81" t="s">
        <v>290</v>
      </c>
      <c r="I100" s="81" t="s">
        <v>291</v>
      </c>
      <c r="J100" s="81">
        <v>90.573999999999998</v>
      </c>
      <c r="K100" s="81" t="s">
        <v>290</v>
      </c>
      <c r="L100" s="81" t="s">
        <v>284</v>
      </c>
      <c r="M100" s="81" t="s">
        <v>284</v>
      </c>
    </row>
    <row r="101" spans="1:13" ht="12.75" customHeight="1">
      <c r="A101" s="81" t="s">
        <v>280</v>
      </c>
      <c r="B101" s="81" t="s">
        <v>281</v>
      </c>
      <c r="C101" s="81" t="s">
        <v>474</v>
      </c>
      <c r="D101" s="81">
        <v>117</v>
      </c>
      <c r="E101" s="82">
        <v>0.10684027777777778</v>
      </c>
      <c r="F101" s="81" t="s">
        <v>289</v>
      </c>
      <c r="G101" s="81">
        <v>1.5127299999999999</v>
      </c>
      <c r="H101" s="81" t="s">
        <v>290</v>
      </c>
      <c r="I101" s="81" t="s">
        <v>291</v>
      </c>
      <c r="J101" s="81">
        <v>14.468999999999999</v>
      </c>
      <c r="K101" s="81" t="s">
        <v>290</v>
      </c>
      <c r="L101" s="81" t="s">
        <v>284</v>
      </c>
      <c r="M101" s="81" t="s">
        <v>284</v>
      </c>
    </row>
    <row r="102" spans="1:13" ht="12.75" customHeight="1">
      <c r="A102" s="81" t="s">
        <v>280</v>
      </c>
      <c r="B102" s="81" t="s">
        <v>281</v>
      </c>
      <c r="C102" s="81" t="s">
        <v>476</v>
      </c>
      <c r="D102" s="81">
        <v>118</v>
      </c>
      <c r="E102" s="82">
        <v>0.10834490740740742</v>
      </c>
      <c r="F102" s="81" t="s">
        <v>289</v>
      </c>
      <c r="G102" s="81">
        <v>1.5139199999999999</v>
      </c>
      <c r="H102" s="81" t="s">
        <v>290</v>
      </c>
      <c r="I102" s="81" t="s">
        <v>291</v>
      </c>
      <c r="J102" s="81">
        <v>14.476000000000001</v>
      </c>
      <c r="K102" s="81" t="s">
        <v>290</v>
      </c>
      <c r="L102" s="81" t="s">
        <v>284</v>
      </c>
      <c r="M102" s="81" t="s">
        <v>284</v>
      </c>
    </row>
    <row r="103" spans="1:13" ht="12.75" customHeight="1">
      <c r="A103" s="81" t="s">
        <v>280</v>
      </c>
      <c r="B103" s="81" t="s">
        <v>281</v>
      </c>
      <c r="C103" s="81" t="s">
        <v>478</v>
      </c>
      <c r="D103" s="81">
        <v>119</v>
      </c>
      <c r="E103" s="82">
        <v>0.10903935185185186</v>
      </c>
      <c r="F103" s="81" t="s">
        <v>289</v>
      </c>
      <c r="G103" s="81">
        <v>1.5914200000000001</v>
      </c>
      <c r="H103" s="81" t="s">
        <v>290</v>
      </c>
      <c r="I103" s="81" t="s">
        <v>291</v>
      </c>
      <c r="J103" s="81">
        <v>14.991</v>
      </c>
      <c r="K103" s="81" t="s">
        <v>290</v>
      </c>
      <c r="L103" s="81" t="s">
        <v>284</v>
      </c>
      <c r="M103" s="81" t="s">
        <v>284</v>
      </c>
    </row>
    <row r="104" spans="1:13" ht="12.75" customHeight="1">
      <c r="A104" s="81" t="s">
        <v>280</v>
      </c>
      <c r="B104" s="81" t="s">
        <v>281</v>
      </c>
      <c r="C104" s="81" t="s">
        <v>480</v>
      </c>
      <c r="D104" s="81">
        <v>120</v>
      </c>
      <c r="E104" s="82">
        <v>0.11042824074074074</v>
      </c>
      <c r="F104" s="81" t="s">
        <v>289</v>
      </c>
      <c r="G104" s="81">
        <v>1.5925400000000001</v>
      </c>
      <c r="H104" s="81" t="s">
        <v>290</v>
      </c>
      <c r="I104" s="81" t="s">
        <v>291</v>
      </c>
      <c r="J104" s="81">
        <v>14.993</v>
      </c>
      <c r="K104" s="81" t="s">
        <v>290</v>
      </c>
      <c r="L104" s="81" t="s">
        <v>284</v>
      </c>
      <c r="M104" s="81" t="s">
        <v>284</v>
      </c>
    </row>
    <row r="105" spans="1:13" ht="12.75" customHeight="1">
      <c r="A105" s="81" t="s">
        <v>280</v>
      </c>
      <c r="B105" s="81" t="s">
        <v>281</v>
      </c>
      <c r="C105" s="81" t="s">
        <v>482</v>
      </c>
      <c r="D105" s="81">
        <v>121</v>
      </c>
      <c r="E105" s="82">
        <v>0.10927083333333333</v>
      </c>
      <c r="F105" s="81" t="s">
        <v>289</v>
      </c>
      <c r="G105" s="81">
        <v>1.40923</v>
      </c>
      <c r="H105" s="81" t="s">
        <v>290</v>
      </c>
      <c r="I105" s="81" t="s">
        <v>291</v>
      </c>
      <c r="J105" s="81">
        <v>16.349</v>
      </c>
      <c r="K105" s="81" t="s">
        <v>290</v>
      </c>
      <c r="L105" s="81" t="s">
        <v>284</v>
      </c>
      <c r="M105" s="81" t="s">
        <v>284</v>
      </c>
    </row>
    <row r="106" spans="1:13" ht="12.75" customHeight="1">
      <c r="A106" s="81" t="s">
        <v>280</v>
      </c>
      <c r="B106" s="81" t="s">
        <v>281</v>
      </c>
      <c r="C106" s="81" t="s">
        <v>484</v>
      </c>
      <c r="D106" s="81">
        <v>122</v>
      </c>
      <c r="E106" s="82">
        <v>0.10802083333333333</v>
      </c>
      <c r="F106" s="81" t="s">
        <v>289</v>
      </c>
      <c r="G106" s="81">
        <v>1.4091800000000001</v>
      </c>
      <c r="H106" s="81" t="s">
        <v>290</v>
      </c>
      <c r="I106" s="81" t="s">
        <v>291</v>
      </c>
      <c r="J106" s="81">
        <v>16.347999999999999</v>
      </c>
      <c r="K106" s="81" t="s">
        <v>290</v>
      </c>
      <c r="L106" s="81" t="s">
        <v>284</v>
      </c>
      <c r="M106" s="81" t="s">
        <v>284</v>
      </c>
    </row>
    <row r="107" spans="1:13" ht="12.75" customHeight="1">
      <c r="A107" s="81" t="s">
        <v>280</v>
      </c>
      <c r="B107" s="81" t="s">
        <v>281</v>
      </c>
      <c r="C107" s="81" t="s">
        <v>486</v>
      </c>
      <c r="D107" s="81">
        <v>123</v>
      </c>
      <c r="E107" s="82">
        <v>0.11195601851851851</v>
      </c>
      <c r="F107" s="81" t="s">
        <v>289</v>
      </c>
      <c r="G107" s="81">
        <v>1.6808700000000001</v>
      </c>
      <c r="H107" s="81" t="s">
        <v>290</v>
      </c>
      <c r="I107" s="81" t="s">
        <v>291</v>
      </c>
      <c r="J107" s="81">
        <v>27.937999999999999</v>
      </c>
      <c r="K107" s="81" t="s">
        <v>290</v>
      </c>
      <c r="L107" s="81" t="s">
        <v>284</v>
      </c>
      <c r="M107" s="81" t="s">
        <v>284</v>
      </c>
    </row>
    <row r="108" spans="1:13" ht="12.75" customHeight="1">
      <c r="A108" s="81" t="s">
        <v>280</v>
      </c>
      <c r="B108" s="81" t="s">
        <v>281</v>
      </c>
      <c r="C108" s="81" t="s">
        <v>488</v>
      </c>
      <c r="D108" s="81">
        <v>124</v>
      </c>
      <c r="E108" s="82">
        <v>0.11056712962962963</v>
      </c>
      <c r="F108" s="81" t="s">
        <v>289</v>
      </c>
      <c r="G108" s="81">
        <v>1.68102</v>
      </c>
      <c r="H108" s="81" t="s">
        <v>290</v>
      </c>
      <c r="I108" s="81" t="s">
        <v>291</v>
      </c>
      <c r="J108" s="81">
        <v>27.922999999999998</v>
      </c>
      <c r="K108" s="81" t="s">
        <v>290</v>
      </c>
      <c r="L108" s="81" t="s">
        <v>284</v>
      </c>
      <c r="M108" s="81" t="s">
        <v>284</v>
      </c>
    </row>
    <row r="109" spans="1:13" ht="12.75" customHeight="1">
      <c r="A109" s="81" t="s">
        <v>280</v>
      </c>
      <c r="B109" s="81" t="s">
        <v>281</v>
      </c>
      <c r="C109" s="81" t="s">
        <v>490</v>
      </c>
      <c r="D109" s="81">
        <v>125</v>
      </c>
      <c r="E109" s="82">
        <v>0.11322916666666666</v>
      </c>
      <c r="F109" s="81" t="s">
        <v>289</v>
      </c>
      <c r="G109" s="81">
        <v>1.68085</v>
      </c>
      <c r="H109" s="81" t="s">
        <v>290</v>
      </c>
      <c r="I109" s="81" t="s">
        <v>291</v>
      </c>
      <c r="J109" s="81">
        <v>27.940999999999999</v>
      </c>
      <c r="K109" s="81" t="s">
        <v>290</v>
      </c>
      <c r="L109" s="81" t="s">
        <v>284</v>
      </c>
      <c r="M109" s="81" t="s">
        <v>284</v>
      </c>
    </row>
    <row r="110" spans="1:13" ht="12.75" customHeight="1">
      <c r="A110" s="81" t="s">
        <v>280</v>
      </c>
      <c r="B110" s="81" t="s">
        <v>281</v>
      </c>
      <c r="C110" s="81" t="s">
        <v>492</v>
      </c>
      <c r="D110" s="81">
        <v>126</v>
      </c>
      <c r="E110" s="81" t="s">
        <v>2425</v>
      </c>
      <c r="F110" s="81" t="s">
        <v>289</v>
      </c>
      <c r="G110" s="81">
        <v>1.5262500000000001</v>
      </c>
      <c r="H110" s="81" t="s">
        <v>290</v>
      </c>
      <c r="I110" s="81" t="s">
        <v>291</v>
      </c>
      <c r="J110" s="81">
        <v>17.463999999999999</v>
      </c>
      <c r="K110" s="81" t="s">
        <v>290</v>
      </c>
      <c r="L110" s="81" t="s">
        <v>284</v>
      </c>
      <c r="M110" s="81" t="s">
        <v>284</v>
      </c>
    </row>
    <row r="111" spans="1:13" ht="12.75" customHeight="1">
      <c r="A111" s="81" t="s">
        <v>280</v>
      </c>
      <c r="B111" s="81" t="s">
        <v>281</v>
      </c>
      <c r="C111" s="81" t="s">
        <v>494</v>
      </c>
      <c r="D111" s="81">
        <v>127</v>
      </c>
      <c r="E111" s="82">
        <v>0.11091435185185185</v>
      </c>
      <c r="F111" s="81" t="s">
        <v>289</v>
      </c>
      <c r="G111" s="81">
        <v>1.52691</v>
      </c>
      <c r="H111" s="81" t="s">
        <v>290</v>
      </c>
      <c r="I111" s="81" t="s">
        <v>291</v>
      </c>
      <c r="J111" s="81">
        <v>17.556000000000001</v>
      </c>
      <c r="K111" s="81" t="s">
        <v>290</v>
      </c>
      <c r="L111" s="81" t="s">
        <v>284</v>
      </c>
      <c r="M111" s="81" t="s">
        <v>284</v>
      </c>
    </row>
    <row r="112" spans="1:13" ht="12.75" customHeight="1">
      <c r="A112" s="81" t="s">
        <v>280</v>
      </c>
      <c r="B112" s="81" t="s">
        <v>281</v>
      </c>
      <c r="C112" s="81" t="s">
        <v>496</v>
      </c>
      <c r="D112" s="81">
        <v>128</v>
      </c>
      <c r="E112" s="82">
        <v>0.11728009259259259</v>
      </c>
      <c r="F112" s="81" t="s">
        <v>289</v>
      </c>
      <c r="G112" s="81">
        <v>1.51078</v>
      </c>
      <c r="H112" s="81" t="s">
        <v>290</v>
      </c>
      <c r="I112" s="81" t="s">
        <v>291</v>
      </c>
      <c r="J112" s="81">
        <v>8.8420000000000005</v>
      </c>
      <c r="K112" s="81" t="s">
        <v>290</v>
      </c>
      <c r="L112" s="81" t="s">
        <v>284</v>
      </c>
      <c r="M112" s="81" t="s">
        <v>284</v>
      </c>
    </row>
    <row r="113" spans="1:13" ht="12.75" customHeight="1">
      <c r="A113" s="81" t="s">
        <v>280</v>
      </c>
      <c r="B113" s="81" t="s">
        <v>281</v>
      </c>
      <c r="C113" s="81" t="s">
        <v>498</v>
      </c>
      <c r="D113" s="81">
        <v>129</v>
      </c>
      <c r="E113" s="82">
        <v>0.1129976851851852</v>
      </c>
      <c r="F113" s="81" t="s">
        <v>289</v>
      </c>
      <c r="G113" s="81">
        <v>1.5114799999999999</v>
      </c>
      <c r="H113" s="81" t="s">
        <v>290</v>
      </c>
      <c r="I113" s="81" t="s">
        <v>291</v>
      </c>
      <c r="J113" s="81">
        <v>8.8849999999999998</v>
      </c>
      <c r="K113" s="81" t="s">
        <v>290</v>
      </c>
      <c r="L113" s="81" t="s">
        <v>284</v>
      </c>
      <c r="M113" s="81" t="s">
        <v>284</v>
      </c>
    </row>
    <row r="114" spans="1:13" ht="12.75" customHeight="1">
      <c r="A114" s="81" t="s">
        <v>280</v>
      </c>
      <c r="B114" s="81" t="s">
        <v>281</v>
      </c>
      <c r="C114" s="81" t="s">
        <v>500</v>
      </c>
      <c r="D114" s="81">
        <v>130</v>
      </c>
      <c r="E114" s="82">
        <v>0.11693287037037037</v>
      </c>
      <c r="F114" s="81" t="s">
        <v>289</v>
      </c>
      <c r="G114" s="81">
        <v>1.52583</v>
      </c>
      <c r="H114" s="81" t="s">
        <v>290</v>
      </c>
      <c r="I114" s="81" t="s">
        <v>291</v>
      </c>
      <c r="J114" s="81">
        <v>41.177999999999997</v>
      </c>
      <c r="K114" s="81" t="s">
        <v>290</v>
      </c>
      <c r="L114" s="81" t="s">
        <v>284</v>
      </c>
      <c r="M114" s="81" t="s">
        <v>284</v>
      </c>
    </row>
    <row r="115" spans="1:13" ht="12.75" customHeight="1">
      <c r="A115" s="81" t="s">
        <v>280</v>
      </c>
      <c r="B115" s="81" t="s">
        <v>281</v>
      </c>
      <c r="C115" s="81" t="s">
        <v>502</v>
      </c>
      <c r="D115" s="81">
        <v>131</v>
      </c>
      <c r="E115" s="82">
        <v>0.11878472222222221</v>
      </c>
      <c r="F115" s="81" t="s">
        <v>289</v>
      </c>
      <c r="G115" s="81">
        <v>1.5262100000000001</v>
      </c>
      <c r="H115" s="81" t="s">
        <v>290</v>
      </c>
      <c r="I115" s="81" t="s">
        <v>291</v>
      </c>
      <c r="J115" s="81">
        <v>41.441000000000003</v>
      </c>
      <c r="K115" s="81" t="s">
        <v>290</v>
      </c>
      <c r="L115" s="81" t="s">
        <v>284</v>
      </c>
      <c r="M115" s="81" t="s">
        <v>284</v>
      </c>
    </row>
    <row r="116" spans="1:13" ht="12.75" customHeight="1">
      <c r="A116" s="81" t="s">
        <v>280</v>
      </c>
      <c r="B116" s="81" t="s">
        <v>281</v>
      </c>
      <c r="C116" s="81" t="s">
        <v>504</v>
      </c>
      <c r="D116" s="81">
        <v>132</v>
      </c>
      <c r="E116" s="82">
        <v>0.12028935185185186</v>
      </c>
      <c r="F116" s="81" t="s">
        <v>289</v>
      </c>
      <c r="G116" s="81">
        <v>1.50972</v>
      </c>
      <c r="H116" s="81" t="s">
        <v>290</v>
      </c>
      <c r="I116" s="81" t="s">
        <v>291</v>
      </c>
      <c r="J116" s="81">
        <v>9.532</v>
      </c>
      <c r="K116" s="81" t="s">
        <v>290</v>
      </c>
      <c r="L116" s="81" t="s">
        <v>284</v>
      </c>
      <c r="M116" s="81" t="s">
        <v>284</v>
      </c>
    </row>
    <row r="117" spans="1:13" ht="12.75" customHeight="1">
      <c r="A117" s="81" t="s">
        <v>280</v>
      </c>
      <c r="B117" s="81" t="s">
        <v>281</v>
      </c>
      <c r="C117" s="81" t="s">
        <v>506</v>
      </c>
      <c r="D117" s="81">
        <v>133</v>
      </c>
      <c r="E117" s="82">
        <v>0.1158912037037037</v>
      </c>
      <c r="F117" s="81" t="s">
        <v>289</v>
      </c>
      <c r="G117" s="81">
        <v>1.51023</v>
      </c>
      <c r="H117" s="81" t="s">
        <v>290</v>
      </c>
      <c r="I117" s="81" t="s">
        <v>291</v>
      </c>
      <c r="J117" s="81">
        <v>9.657</v>
      </c>
      <c r="K117" s="81" t="s">
        <v>290</v>
      </c>
      <c r="L117" s="81" t="s">
        <v>284</v>
      </c>
      <c r="M117" s="81" t="s">
        <v>284</v>
      </c>
    </row>
    <row r="118" spans="1:13" ht="12.75" customHeight="1">
      <c r="A118" s="81" t="s">
        <v>280</v>
      </c>
      <c r="B118" s="81" t="s">
        <v>281</v>
      </c>
      <c r="C118" s="81" t="s">
        <v>508</v>
      </c>
      <c r="D118" s="81">
        <v>134</v>
      </c>
      <c r="E118" s="82">
        <v>0.11855324074074074</v>
      </c>
      <c r="F118" s="81" t="s">
        <v>289</v>
      </c>
      <c r="G118" s="81">
        <v>1.50857</v>
      </c>
      <c r="H118" s="81" t="s">
        <v>290</v>
      </c>
      <c r="I118" s="81" t="s">
        <v>291</v>
      </c>
      <c r="J118" s="81">
        <v>7.3940000000000001</v>
      </c>
      <c r="K118" s="81" t="s">
        <v>290</v>
      </c>
      <c r="L118" s="81" t="s">
        <v>284</v>
      </c>
      <c r="M118" s="81" t="s">
        <v>284</v>
      </c>
    </row>
    <row r="119" spans="1:13" ht="12.75" customHeight="1">
      <c r="A119" s="81" t="s">
        <v>280</v>
      </c>
      <c r="B119" s="81" t="s">
        <v>281</v>
      </c>
      <c r="C119" s="81" t="s">
        <v>510</v>
      </c>
      <c r="D119" s="81">
        <v>135</v>
      </c>
      <c r="E119" s="82">
        <v>0.12665509259259258</v>
      </c>
      <c r="F119" s="81" t="s">
        <v>289</v>
      </c>
      <c r="G119" s="81">
        <v>0.18479000000000001</v>
      </c>
      <c r="H119" s="81" t="s">
        <v>290</v>
      </c>
      <c r="I119" s="81" t="s">
        <v>291</v>
      </c>
      <c r="J119" s="81">
        <v>6.7670000000000003</v>
      </c>
      <c r="K119" s="81" t="s">
        <v>290</v>
      </c>
      <c r="L119" s="81" t="s">
        <v>284</v>
      </c>
      <c r="M119" s="81" t="s">
        <v>284</v>
      </c>
    </row>
    <row r="120" spans="1:13" ht="12.75" customHeight="1">
      <c r="A120" s="81" t="s">
        <v>280</v>
      </c>
      <c r="B120" s="81" t="s">
        <v>281</v>
      </c>
      <c r="C120" s="81" t="s">
        <v>512</v>
      </c>
      <c r="D120" s="81">
        <v>136</v>
      </c>
      <c r="E120" s="82">
        <v>0.13047453703703704</v>
      </c>
      <c r="F120" s="81" t="s">
        <v>289</v>
      </c>
      <c r="G120" s="81">
        <v>0.18526999999999999</v>
      </c>
      <c r="H120" s="81" t="s">
        <v>290</v>
      </c>
      <c r="I120" s="81" t="s">
        <v>291</v>
      </c>
      <c r="J120" s="81">
        <v>6.0339999999999998</v>
      </c>
      <c r="K120" s="81" t="s">
        <v>290</v>
      </c>
      <c r="L120" s="81" t="s">
        <v>284</v>
      </c>
      <c r="M120" s="81" t="s">
        <v>284</v>
      </c>
    </row>
    <row r="121" spans="1:13" ht="12.75" customHeight="1">
      <c r="A121" s="81" t="s">
        <v>280</v>
      </c>
      <c r="B121" s="81" t="s">
        <v>281</v>
      </c>
      <c r="C121" s="81" t="s">
        <v>514</v>
      </c>
      <c r="D121" s="81">
        <v>137</v>
      </c>
      <c r="E121" s="82">
        <v>0.13047453703703704</v>
      </c>
      <c r="F121" s="81" t="s">
        <v>289</v>
      </c>
      <c r="G121" s="81">
        <v>1.3810100000000001</v>
      </c>
      <c r="H121" s="81" t="s">
        <v>290</v>
      </c>
      <c r="I121" s="81" t="s">
        <v>291</v>
      </c>
      <c r="J121" s="81">
        <v>14.736000000000001</v>
      </c>
      <c r="K121" s="81" t="s">
        <v>290</v>
      </c>
      <c r="L121" s="81" t="s">
        <v>284</v>
      </c>
      <c r="M121" s="81" t="s">
        <v>284</v>
      </c>
    </row>
    <row r="122" spans="1:13" ht="12.75" customHeight="1">
      <c r="A122" s="81" t="s">
        <v>280</v>
      </c>
      <c r="B122" s="81" t="s">
        <v>281</v>
      </c>
      <c r="C122" s="81" t="s">
        <v>2387</v>
      </c>
      <c r="D122" s="81">
        <v>138</v>
      </c>
      <c r="E122" s="82">
        <v>0.13116898148148148</v>
      </c>
      <c r="F122" s="81" t="s">
        <v>289</v>
      </c>
      <c r="G122" s="81">
        <v>1.26406</v>
      </c>
      <c r="H122" s="81" t="s">
        <v>290</v>
      </c>
      <c r="I122" s="81" t="s">
        <v>291</v>
      </c>
      <c r="J122" s="81">
        <v>26.105</v>
      </c>
      <c r="K122" s="81" t="s">
        <v>290</v>
      </c>
      <c r="L122" s="81" t="s">
        <v>284</v>
      </c>
      <c r="M122" s="81" t="s">
        <v>284</v>
      </c>
    </row>
    <row r="123" spans="1:13" ht="12.75" customHeight="1">
      <c r="A123" s="81" t="s">
        <v>280</v>
      </c>
      <c r="B123" s="81" t="s">
        <v>281</v>
      </c>
      <c r="C123" s="81" t="s">
        <v>517</v>
      </c>
      <c r="D123" s="81">
        <v>139</v>
      </c>
      <c r="E123" s="82">
        <v>0.13244212962962962</v>
      </c>
      <c r="F123" s="81" t="s">
        <v>289</v>
      </c>
      <c r="G123" s="81">
        <v>1.40398</v>
      </c>
      <c r="H123" s="81" t="s">
        <v>290</v>
      </c>
      <c r="I123" s="81" t="s">
        <v>291</v>
      </c>
      <c r="J123" s="81">
        <v>24.038</v>
      </c>
      <c r="K123" s="81" t="s">
        <v>290</v>
      </c>
      <c r="L123" s="81" t="s">
        <v>284</v>
      </c>
      <c r="M123" s="81" t="s">
        <v>284</v>
      </c>
    </row>
    <row r="124" spans="1:13" ht="12.75" customHeight="1">
      <c r="A124" s="81" t="s">
        <v>280</v>
      </c>
      <c r="B124" s="81" t="s">
        <v>281</v>
      </c>
      <c r="C124" s="81" t="s">
        <v>519</v>
      </c>
      <c r="D124" s="81">
        <v>140</v>
      </c>
      <c r="E124" s="82">
        <v>0.13568287037037038</v>
      </c>
      <c r="F124" s="81" t="s">
        <v>289</v>
      </c>
      <c r="G124" s="81">
        <v>1.2361899999999999</v>
      </c>
      <c r="H124" s="81" t="s">
        <v>290</v>
      </c>
      <c r="I124" s="81" t="s">
        <v>291</v>
      </c>
      <c r="J124" s="81">
        <v>38.125999999999998</v>
      </c>
      <c r="K124" s="81" t="s">
        <v>290</v>
      </c>
      <c r="L124" s="81" t="s">
        <v>284</v>
      </c>
      <c r="M124" s="81" t="s">
        <v>284</v>
      </c>
    </row>
    <row r="125" spans="1:13" ht="12.75" customHeight="1">
      <c r="A125" s="81" t="s">
        <v>280</v>
      </c>
      <c r="B125" s="81" t="s">
        <v>281</v>
      </c>
      <c r="C125" s="81" t="s">
        <v>521</v>
      </c>
      <c r="D125" s="81">
        <v>141</v>
      </c>
      <c r="E125" s="81" t="s">
        <v>2426</v>
      </c>
      <c r="F125" s="81" t="s">
        <v>289</v>
      </c>
      <c r="G125" s="81">
        <v>1.4184600000000001</v>
      </c>
      <c r="H125" s="81" t="s">
        <v>290</v>
      </c>
      <c r="I125" s="81" t="s">
        <v>291</v>
      </c>
      <c r="J125" s="81">
        <v>37.070999999999998</v>
      </c>
      <c r="K125" s="81" t="s">
        <v>290</v>
      </c>
      <c r="L125" s="81" t="s">
        <v>284</v>
      </c>
      <c r="M125" s="81" t="s">
        <v>284</v>
      </c>
    </row>
    <row r="126" spans="1:13" ht="12.75" customHeight="1">
      <c r="A126" s="81" t="s">
        <v>280</v>
      </c>
      <c r="B126" s="81" t="s">
        <v>281</v>
      </c>
      <c r="C126" s="81" t="s">
        <v>2388</v>
      </c>
      <c r="D126" s="81">
        <v>142</v>
      </c>
      <c r="E126" s="82">
        <v>0.13496527777777778</v>
      </c>
      <c r="F126" s="81" t="s">
        <v>289</v>
      </c>
      <c r="G126" s="81">
        <v>1.2625</v>
      </c>
      <c r="H126" s="81" t="s">
        <v>290</v>
      </c>
      <c r="I126" s="81" t="s">
        <v>291</v>
      </c>
      <c r="J126" s="81">
        <v>33.875999999999998</v>
      </c>
      <c r="K126" s="81" t="s">
        <v>290</v>
      </c>
      <c r="L126" s="81" t="s">
        <v>284</v>
      </c>
      <c r="M126" s="81" t="s">
        <v>284</v>
      </c>
    </row>
    <row r="127" spans="1:13" ht="12.75" customHeight="1">
      <c r="A127" s="81" t="s">
        <v>280</v>
      </c>
      <c r="B127" s="81" t="s">
        <v>281</v>
      </c>
      <c r="C127" s="81" t="s">
        <v>2389</v>
      </c>
      <c r="D127" s="81">
        <v>143</v>
      </c>
      <c r="E127" s="82">
        <v>0.13739583333333333</v>
      </c>
      <c r="F127" s="81" t="s">
        <v>289</v>
      </c>
      <c r="G127" s="81">
        <v>1.2084900000000001</v>
      </c>
      <c r="H127" s="81" t="s">
        <v>290</v>
      </c>
      <c r="I127" s="81" t="s">
        <v>291</v>
      </c>
      <c r="J127" s="81">
        <v>22.907</v>
      </c>
      <c r="K127" s="81" t="s">
        <v>290</v>
      </c>
      <c r="L127" s="81" t="s">
        <v>284</v>
      </c>
      <c r="M127" s="81" t="s">
        <v>284</v>
      </c>
    </row>
    <row r="128" spans="1:13" ht="12.75" customHeight="1">
      <c r="A128" s="81" t="s">
        <v>280</v>
      </c>
      <c r="B128" s="81" t="s">
        <v>281</v>
      </c>
      <c r="C128" s="81" t="s">
        <v>2390</v>
      </c>
      <c r="D128" s="81">
        <v>144</v>
      </c>
      <c r="E128" s="81" t="s">
        <v>2427</v>
      </c>
      <c r="F128" s="81" t="s">
        <v>289</v>
      </c>
      <c r="G128" s="81">
        <v>1.7782899999999999</v>
      </c>
      <c r="H128" s="81" t="s">
        <v>290</v>
      </c>
      <c r="I128" s="81" t="s">
        <v>291</v>
      </c>
      <c r="J128" s="81">
        <v>29.405999999999999</v>
      </c>
      <c r="K128" s="81" t="s">
        <v>290</v>
      </c>
      <c r="L128" s="81" t="s">
        <v>284</v>
      </c>
      <c r="M128" s="81" t="s">
        <v>284</v>
      </c>
    </row>
    <row r="129" spans="1:13" ht="12.75" customHeight="1">
      <c r="A129" s="81" t="s">
        <v>280</v>
      </c>
      <c r="B129" s="81" t="s">
        <v>281</v>
      </c>
      <c r="C129" s="81" t="s">
        <v>2391</v>
      </c>
      <c r="D129" s="81">
        <v>145</v>
      </c>
      <c r="E129" s="82">
        <v>0.14028935185185185</v>
      </c>
      <c r="F129" s="81" t="s">
        <v>289</v>
      </c>
      <c r="G129" s="81">
        <v>0.58562999999999998</v>
      </c>
      <c r="H129" s="81" t="s">
        <v>290</v>
      </c>
      <c r="I129" s="81" t="s">
        <v>291</v>
      </c>
      <c r="J129" s="81">
        <v>30.282</v>
      </c>
      <c r="K129" s="81" t="s">
        <v>290</v>
      </c>
      <c r="L129" s="81" t="s">
        <v>284</v>
      </c>
      <c r="M129" s="81" t="s">
        <v>284</v>
      </c>
    </row>
    <row r="130" spans="1:13" ht="12.75" customHeight="1">
      <c r="A130" s="81" t="s">
        <v>280</v>
      </c>
      <c r="B130" s="81" t="s">
        <v>281</v>
      </c>
      <c r="C130" s="81" t="s">
        <v>2392</v>
      </c>
      <c r="D130" s="81">
        <v>146</v>
      </c>
      <c r="E130" s="82">
        <v>0.13971064814814815</v>
      </c>
      <c r="F130" s="81" t="s">
        <v>289</v>
      </c>
      <c r="G130" s="81">
        <v>1.8739600000000001</v>
      </c>
      <c r="H130" s="81" t="s">
        <v>290</v>
      </c>
      <c r="I130" s="81" t="s">
        <v>291</v>
      </c>
      <c r="J130" s="81">
        <v>18.154</v>
      </c>
      <c r="K130" s="81" t="s">
        <v>290</v>
      </c>
      <c r="L130" s="81" t="s">
        <v>284</v>
      </c>
      <c r="M130" s="81" t="s">
        <v>284</v>
      </c>
    </row>
    <row r="131" spans="1:13" ht="12.75" customHeight="1">
      <c r="A131" s="81" t="s">
        <v>280</v>
      </c>
      <c r="B131" s="81" t="s">
        <v>281</v>
      </c>
      <c r="C131" s="81" t="s">
        <v>2393</v>
      </c>
      <c r="D131" s="81">
        <v>147</v>
      </c>
      <c r="E131" s="82">
        <v>0.14005787037037037</v>
      </c>
      <c r="F131" s="81" t="s">
        <v>289</v>
      </c>
      <c r="G131" s="81">
        <v>0.67052</v>
      </c>
      <c r="H131" s="81" t="s">
        <v>290</v>
      </c>
      <c r="I131" s="81" t="s">
        <v>291</v>
      </c>
      <c r="J131" s="81">
        <v>22.024999999999999</v>
      </c>
      <c r="K131" s="81" t="s">
        <v>290</v>
      </c>
      <c r="L131" s="81" t="s">
        <v>284</v>
      </c>
      <c r="M131" s="81" t="s">
        <v>284</v>
      </c>
    </row>
    <row r="132" spans="1:13" ht="12.75" customHeight="1">
      <c r="A132" s="81" t="s">
        <v>280</v>
      </c>
      <c r="B132" s="81" t="s">
        <v>281</v>
      </c>
      <c r="C132" s="81" t="s">
        <v>2394</v>
      </c>
      <c r="D132" s="81">
        <v>148</v>
      </c>
      <c r="E132" s="82">
        <v>0.14329861111111111</v>
      </c>
      <c r="F132" s="81" t="s">
        <v>289</v>
      </c>
      <c r="G132" s="81">
        <v>0.68333999999999995</v>
      </c>
      <c r="H132" s="81" t="s">
        <v>290</v>
      </c>
      <c r="I132" s="81" t="s">
        <v>291</v>
      </c>
      <c r="J132" s="81">
        <v>22.05</v>
      </c>
      <c r="K132" s="81" t="s">
        <v>290</v>
      </c>
      <c r="L132" s="81" t="s">
        <v>284</v>
      </c>
      <c r="M132" s="81" t="s">
        <v>284</v>
      </c>
    </row>
    <row r="133" spans="1:13" ht="12.75" customHeight="1">
      <c r="A133" s="81" t="s">
        <v>280</v>
      </c>
      <c r="B133" s="81" t="s">
        <v>281</v>
      </c>
      <c r="C133" s="81" t="s">
        <v>546</v>
      </c>
      <c r="D133" s="81">
        <v>200</v>
      </c>
      <c r="E133" s="82">
        <v>0.14225694444444445</v>
      </c>
      <c r="F133" s="81" t="s">
        <v>289</v>
      </c>
      <c r="G133" s="81">
        <v>0.68162999999999996</v>
      </c>
      <c r="H133" s="81" t="s">
        <v>290</v>
      </c>
      <c r="I133" s="81" t="s">
        <v>291</v>
      </c>
      <c r="J133" s="81">
        <v>22.038</v>
      </c>
      <c r="K133" s="81" t="s">
        <v>290</v>
      </c>
      <c r="L133" s="81" t="s">
        <v>284</v>
      </c>
      <c r="M133" s="81" t="s">
        <v>284</v>
      </c>
    </row>
    <row r="134" spans="1:13" ht="12.75" customHeight="1">
      <c r="A134" s="81" t="s">
        <v>280</v>
      </c>
      <c r="B134" s="81" t="s">
        <v>281</v>
      </c>
      <c r="C134" s="81" t="s">
        <v>548</v>
      </c>
      <c r="D134" s="81">
        <v>201</v>
      </c>
      <c r="E134" s="82">
        <v>0.14028935185185185</v>
      </c>
      <c r="F134" s="81" t="s">
        <v>289</v>
      </c>
      <c r="G134" s="81">
        <v>1.21014</v>
      </c>
      <c r="H134" s="81" t="s">
        <v>290</v>
      </c>
      <c r="I134" s="81" t="s">
        <v>291</v>
      </c>
      <c r="J134" s="81">
        <v>4.3250000000000002</v>
      </c>
      <c r="K134" s="81" t="s">
        <v>290</v>
      </c>
      <c r="L134" s="81" t="s">
        <v>284</v>
      </c>
      <c r="M134" s="81" t="s">
        <v>284</v>
      </c>
    </row>
    <row r="135" spans="1:13" ht="12.75" customHeight="1">
      <c r="A135" s="81" t="s">
        <v>280</v>
      </c>
      <c r="B135" s="81" t="s">
        <v>281</v>
      </c>
      <c r="C135" s="81" t="s">
        <v>550</v>
      </c>
      <c r="D135" s="81">
        <v>202</v>
      </c>
      <c r="E135" s="82">
        <v>0.14561342592592594</v>
      </c>
      <c r="F135" s="81" t="s">
        <v>289</v>
      </c>
      <c r="G135" s="81">
        <v>1.87418</v>
      </c>
      <c r="H135" s="81" t="s">
        <v>290</v>
      </c>
      <c r="I135" s="81" t="s">
        <v>291</v>
      </c>
      <c r="J135" s="81">
        <v>18.143000000000001</v>
      </c>
      <c r="K135" s="81" t="s">
        <v>290</v>
      </c>
      <c r="L135" s="81" t="s">
        <v>284</v>
      </c>
      <c r="M135" s="81" t="s">
        <v>284</v>
      </c>
    </row>
    <row r="136" spans="1:13" ht="12.75" customHeight="1">
      <c r="A136" s="81" t="s">
        <v>280</v>
      </c>
      <c r="B136" s="81" t="s">
        <v>281</v>
      </c>
      <c r="C136" s="81" t="s">
        <v>552</v>
      </c>
      <c r="D136" s="81">
        <v>203</v>
      </c>
      <c r="E136" s="82">
        <v>0.14399305555555555</v>
      </c>
      <c r="F136" s="81" t="s">
        <v>289</v>
      </c>
      <c r="G136" s="81">
        <v>0.50765000000000005</v>
      </c>
      <c r="H136" s="81" t="s">
        <v>290</v>
      </c>
      <c r="I136" s="81" t="s">
        <v>291</v>
      </c>
      <c r="J136" s="81">
        <v>33.609000000000002</v>
      </c>
      <c r="K136" s="81" t="s">
        <v>290</v>
      </c>
      <c r="L136" s="81" t="s">
        <v>284</v>
      </c>
      <c r="M136" s="81" t="s">
        <v>284</v>
      </c>
    </row>
    <row r="137" spans="1:13" ht="12.75" customHeight="1">
      <c r="A137" s="81" t="s">
        <v>280</v>
      </c>
      <c r="B137" s="81" t="s">
        <v>281</v>
      </c>
      <c r="C137" s="81" t="s">
        <v>554</v>
      </c>
      <c r="D137" s="81">
        <v>204</v>
      </c>
      <c r="E137" s="81" t="s">
        <v>2428</v>
      </c>
      <c r="F137" s="81" t="s">
        <v>289</v>
      </c>
      <c r="G137" s="81">
        <v>1.0535600000000001</v>
      </c>
      <c r="H137" s="81" t="s">
        <v>290</v>
      </c>
      <c r="I137" s="81" t="s">
        <v>291</v>
      </c>
      <c r="J137" s="81">
        <v>13.601000000000001</v>
      </c>
      <c r="K137" s="81" t="s">
        <v>290</v>
      </c>
      <c r="L137" s="81" t="s">
        <v>284</v>
      </c>
      <c r="M137" s="81" t="s">
        <v>284</v>
      </c>
    </row>
    <row r="138" spans="1:13" ht="12.75" customHeight="1">
      <c r="A138" s="81" t="s">
        <v>280</v>
      </c>
      <c r="B138" s="81" t="s">
        <v>281</v>
      </c>
      <c r="C138" s="81" t="s">
        <v>556</v>
      </c>
      <c r="D138" s="81">
        <v>205</v>
      </c>
      <c r="E138" s="82">
        <v>0.14549768518518519</v>
      </c>
      <c r="F138" s="81" t="s">
        <v>289</v>
      </c>
      <c r="G138" s="81">
        <v>1.4659899999999999</v>
      </c>
      <c r="H138" s="81" t="s">
        <v>290</v>
      </c>
      <c r="I138" s="81" t="s">
        <v>291</v>
      </c>
      <c r="J138" s="81">
        <v>8.0559999999999992</v>
      </c>
      <c r="K138" s="81" t="s">
        <v>290</v>
      </c>
      <c r="L138" s="81" t="s">
        <v>284</v>
      </c>
      <c r="M138" s="81" t="s">
        <v>284</v>
      </c>
    </row>
    <row r="139" spans="1:13" ht="12.75" customHeight="1">
      <c r="A139" s="81" t="s">
        <v>280</v>
      </c>
      <c r="B139" s="81" t="s">
        <v>281</v>
      </c>
      <c r="C139" s="81" t="s">
        <v>558</v>
      </c>
      <c r="D139" s="81">
        <v>206</v>
      </c>
      <c r="E139" s="82">
        <v>0.14295138888888889</v>
      </c>
      <c r="F139" s="81" t="s">
        <v>289</v>
      </c>
      <c r="G139" s="81">
        <v>1.7002600000000001</v>
      </c>
      <c r="H139" s="81" t="s">
        <v>290</v>
      </c>
      <c r="I139" s="81" t="s">
        <v>291</v>
      </c>
      <c r="J139" s="81">
        <v>26.149000000000001</v>
      </c>
      <c r="K139" s="81" t="s">
        <v>290</v>
      </c>
      <c r="L139" s="81" t="s">
        <v>284</v>
      </c>
      <c r="M139" s="81" t="s">
        <v>284</v>
      </c>
    </row>
    <row r="140" spans="1:13" ht="12.75" customHeight="1">
      <c r="A140" s="81" t="s">
        <v>280</v>
      </c>
      <c r="B140" s="81" t="s">
        <v>281</v>
      </c>
      <c r="C140" s="81" t="s">
        <v>560</v>
      </c>
      <c r="D140" s="81">
        <v>207</v>
      </c>
      <c r="E140" s="82">
        <v>0.14827546296296296</v>
      </c>
      <c r="F140" s="81" t="s">
        <v>289</v>
      </c>
      <c r="G140" s="81">
        <v>1.1966399999999999</v>
      </c>
      <c r="H140" s="81" t="s">
        <v>290</v>
      </c>
      <c r="I140" s="81" t="s">
        <v>291</v>
      </c>
      <c r="J140" s="81">
        <v>33.905999999999999</v>
      </c>
      <c r="K140" s="81" t="s">
        <v>290</v>
      </c>
      <c r="L140" s="81" t="s">
        <v>284</v>
      </c>
      <c r="M140" s="81" t="s">
        <v>284</v>
      </c>
    </row>
    <row r="141" spans="1:13" ht="12.75" customHeight="1">
      <c r="A141" s="81" t="s">
        <v>280</v>
      </c>
      <c r="B141" s="81" t="s">
        <v>281</v>
      </c>
      <c r="C141" s="81" t="s">
        <v>562</v>
      </c>
      <c r="D141" s="81">
        <v>208</v>
      </c>
      <c r="E141" s="82">
        <v>0.14538194444444444</v>
      </c>
      <c r="F141" s="81" t="s">
        <v>289</v>
      </c>
      <c r="G141" s="81">
        <v>1.3212999999999999</v>
      </c>
      <c r="H141" s="81" t="s">
        <v>290</v>
      </c>
      <c r="I141" s="81" t="s">
        <v>291</v>
      </c>
      <c r="J141" s="81">
        <v>15.166</v>
      </c>
      <c r="K141" s="81" t="s">
        <v>290</v>
      </c>
      <c r="L141" s="81" t="s">
        <v>284</v>
      </c>
      <c r="M141" s="81" t="s">
        <v>284</v>
      </c>
    </row>
    <row r="142" spans="1:13" ht="12.75" customHeight="1">
      <c r="A142" s="81" t="s">
        <v>280</v>
      </c>
      <c r="B142" s="81" t="s">
        <v>281</v>
      </c>
      <c r="C142" s="81" t="s">
        <v>564</v>
      </c>
      <c r="D142" s="81">
        <v>209</v>
      </c>
      <c r="E142" s="81" t="s">
        <v>2429</v>
      </c>
      <c r="F142" s="81" t="s">
        <v>289</v>
      </c>
      <c r="G142" s="81">
        <v>1.31115</v>
      </c>
      <c r="H142" s="81" t="s">
        <v>290</v>
      </c>
      <c r="I142" s="81" t="s">
        <v>291</v>
      </c>
      <c r="J142" s="81">
        <v>5.3029999999999999</v>
      </c>
      <c r="K142" s="81" t="s">
        <v>290</v>
      </c>
      <c r="L142" s="81" t="s">
        <v>284</v>
      </c>
      <c r="M142" s="81" t="s">
        <v>284</v>
      </c>
    </row>
    <row r="143" spans="1:13" ht="12.75" customHeight="1">
      <c r="A143" s="81" t="s">
        <v>280</v>
      </c>
      <c r="B143" s="81" t="s">
        <v>281</v>
      </c>
      <c r="C143" s="81" t="s">
        <v>566</v>
      </c>
      <c r="D143" s="81">
        <v>210</v>
      </c>
      <c r="E143" s="82">
        <v>0.14769675925925926</v>
      </c>
      <c r="F143" s="81" t="s">
        <v>289</v>
      </c>
      <c r="G143" s="81">
        <v>1.25048</v>
      </c>
      <c r="H143" s="81" t="s">
        <v>290</v>
      </c>
      <c r="I143" s="81" t="s">
        <v>291</v>
      </c>
      <c r="J143" s="81">
        <v>22.904</v>
      </c>
      <c r="K143" s="81" t="s">
        <v>290</v>
      </c>
      <c r="L143" s="81" t="s">
        <v>284</v>
      </c>
      <c r="M143" s="81" t="s">
        <v>284</v>
      </c>
    </row>
    <row r="144" spans="1:13" ht="12.75" customHeight="1">
      <c r="A144" s="81" t="s">
        <v>280</v>
      </c>
      <c r="B144" s="81" t="s">
        <v>281</v>
      </c>
      <c r="C144" s="81" t="s">
        <v>568</v>
      </c>
      <c r="D144" s="81">
        <v>211</v>
      </c>
      <c r="E144" s="82">
        <v>0.14989583333333334</v>
      </c>
      <c r="F144" s="81" t="s">
        <v>289</v>
      </c>
      <c r="G144" s="81">
        <v>1.4072100000000001</v>
      </c>
      <c r="H144" s="81" t="s">
        <v>290</v>
      </c>
      <c r="I144" s="81" t="s">
        <v>291</v>
      </c>
      <c r="J144" s="81">
        <v>33.573</v>
      </c>
      <c r="K144" s="81" t="s">
        <v>290</v>
      </c>
      <c r="L144" s="81" t="s">
        <v>284</v>
      </c>
      <c r="M144" s="81" t="s">
        <v>284</v>
      </c>
    </row>
    <row r="145" spans="1:13" ht="12.75" customHeight="1">
      <c r="A145" s="81" t="s">
        <v>280</v>
      </c>
      <c r="B145" s="81" t="s">
        <v>281</v>
      </c>
      <c r="C145" s="81" t="s">
        <v>570</v>
      </c>
      <c r="D145" s="81">
        <v>212</v>
      </c>
      <c r="E145" s="82">
        <v>0.14734953703703704</v>
      </c>
      <c r="F145" s="81" t="s">
        <v>289</v>
      </c>
      <c r="G145" s="81">
        <v>1.3481099999999999</v>
      </c>
      <c r="H145" s="81" t="s">
        <v>290</v>
      </c>
      <c r="I145" s="81" t="s">
        <v>291</v>
      </c>
      <c r="J145" s="81">
        <v>9.3339999999999996</v>
      </c>
      <c r="K145" s="81" t="s">
        <v>290</v>
      </c>
      <c r="L145" s="81" t="s">
        <v>284</v>
      </c>
      <c r="M145" s="81" t="s">
        <v>284</v>
      </c>
    </row>
    <row r="146" spans="1:13" ht="12.75" customHeight="1">
      <c r="A146" s="81" t="s">
        <v>280</v>
      </c>
      <c r="B146" s="81" t="s">
        <v>281</v>
      </c>
      <c r="C146" s="81" t="s">
        <v>572</v>
      </c>
      <c r="D146" s="81">
        <v>213</v>
      </c>
      <c r="E146" s="82">
        <v>0.15140046296296297</v>
      </c>
      <c r="F146" s="81" t="s">
        <v>289</v>
      </c>
      <c r="G146" s="81">
        <v>1.3100400000000001</v>
      </c>
      <c r="H146" s="81" t="s">
        <v>290</v>
      </c>
      <c r="I146" s="81" t="s">
        <v>291</v>
      </c>
      <c r="J146" s="81">
        <v>6.6520000000000001</v>
      </c>
      <c r="K146" s="81" t="s">
        <v>290</v>
      </c>
      <c r="L146" s="81" t="s">
        <v>284</v>
      </c>
      <c r="M146" s="81" t="s">
        <v>284</v>
      </c>
    </row>
    <row r="147" spans="1:13" ht="12.75" customHeight="1">
      <c r="A147" s="81" t="s">
        <v>280</v>
      </c>
      <c r="B147" s="81" t="s">
        <v>281</v>
      </c>
      <c r="C147" s="81" t="s">
        <v>574</v>
      </c>
      <c r="D147" s="81">
        <v>214</v>
      </c>
      <c r="E147" s="82">
        <v>0.14896990740740743</v>
      </c>
      <c r="F147" s="81" t="s">
        <v>289</v>
      </c>
      <c r="G147" s="81">
        <v>1.25617</v>
      </c>
      <c r="H147" s="81" t="s">
        <v>290</v>
      </c>
      <c r="I147" s="81" t="s">
        <v>291</v>
      </c>
      <c r="J147" s="81">
        <v>26.431999999999999</v>
      </c>
      <c r="K147" s="81" t="s">
        <v>290</v>
      </c>
      <c r="L147" s="81" t="s">
        <v>284</v>
      </c>
      <c r="M147" s="81" t="s">
        <v>284</v>
      </c>
    </row>
    <row r="148" spans="1:13" ht="12.75" customHeight="1">
      <c r="A148" s="81" t="s">
        <v>280</v>
      </c>
      <c r="B148" s="81" t="s">
        <v>281</v>
      </c>
      <c r="C148" s="81" t="s">
        <v>2430</v>
      </c>
      <c r="D148" s="81">
        <v>215</v>
      </c>
      <c r="E148" s="81" t="s">
        <v>2431</v>
      </c>
      <c r="F148" s="81" t="s">
        <v>289</v>
      </c>
      <c r="G148" s="81">
        <v>1.4110799999999999</v>
      </c>
      <c r="H148" s="81" t="s">
        <v>290</v>
      </c>
      <c r="I148" s="81" t="s">
        <v>291</v>
      </c>
      <c r="J148" s="81">
        <v>35.881999999999998</v>
      </c>
      <c r="K148" s="81" t="s">
        <v>290</v>
      </c>
      <c r="L148" s="81" t="s">
        <v>284</v>
      </c>
      <c r="M148" s="81" t="s">
        <v>284</v>
      </c>
    </row>
    <row r="149" spans="1:13" ht="12.75" customHeight="1">
      <c r="A149" s="81" t="s">
        <v>280</v>
      </c>
      <c r="B149" s="81" t="s">
        <v>281</v>
      </c>
      <c r="C149" s="81" t="s">
        <v>577</v>
      </c>
      <c r="D149" s="81">
        <v>216</v>
      </c>
      <c r="E149" s="82">
        <v>0.15035879629629631</v>
      </c>
      <c r="F149" s="81" t="s">
        <v>289</v>
      </c>
      <c r="G149" s="81">
        <v>1.37879</v>
      </c>
      <c r="H149" s="81" t="s">
        <v>290</v>
      </c>
      <c r="I149" s="81" t="s">
        <v>291</v>
      </c>
      <c r="J149" s="81">
        <v>20.841999999999999</v>
      </c>
      <c r="K149" s="81" t="s">
        <v>290</v>
      </c>
      <c r="L149" s="81" t="s">
        <v>284</v>
      </c>
      <c r="M149" s="81" t="s">
        <v>284</v>
      </c>
    </row>
    <row r="150" spans="1:13" ht="12.75" customHeight="1">
      <c r="A150" s="81" t="s">
        <v>280</v>
      </c>
      <c r="B150" s="81" t="s">
        <v>281</v>
      </c>
      <c r="C150" s="81" t="s">
        <v>579</v>
      </c>
      <c r="D150" s="81">
        <v>217</v>
      </c>
      <c r="E150" s="82">
        <v>0.15047453703703703</v>
      </c>
      <c r="F150" s="81" t="s">
        <v>289</v>
      </c>
      <c r="G150" s="81">
        <v>1.23919</v>
      </c>
      <c r="H150" s="81" t="s">
        <v>290</v>
      </c>
      <c r="I150" s="81" t="s">
        <v>291</v>
      </c>
      <c r="J150" s="81">
        <v>29.318000000000001</v>
      </c>
      <c r="K150" s="81" t="s">
        <v>290</v>
      </c>
      <c r="L150" s="81" t="s">
        <v>284</v>
      </c>
      <c r="M150" s="81" t="s">
        <v>284</v>
      </c>
    </row>
    <row r="151" spans="1:13" ht="12.75" customHeight="1">
      <c r="A151" s="81" t="s">
        <v>280</v>
      </c>
      <c r="B151" s="81" t="s">
        <v>281</v>
      </c>
      <c r="C151" s="81" t="s">
        <v>581</v>
      </c>
      <c r="D151" s="81">
        <v>218</v>
      </c>
      <c r="E151" s="82">
        <v>0.15498842592592593</v>
      </c>
      <c r="F151" s="81" t="s">
        <v>289</v>
      </c>
      <c r="G151" s="81">
        <v>1.3905700000000001</v>
      </c>
      <c r="H151" s="81" t="s">
        <v>290</v>
      </c>
      <c r="I151" s="81" t="s">
        <v>291</v>
      </c>
      <c r="J151" s="81">
        <v>13.945</v>
      </c>
      <c r="K151" s="81" t="s">
        <v>290</v>
      </c>
      <c r="L151" s="81" t="s">
        <v>284</v>
      </c>
      <c r="M151" s="81" t="s">
        <v>284</v>
      </c>
    </row>
    <row r="152" spans="1:13" ht="12.75" customHeight="1">
      <c r="A152" s="81" t="s">
        <v>280</v>
      </c>
      <c r="B152" s="81" t="s">
        <v>281</v>
      </c>
      <c r="C152" s="81" t="s">
        <v>583</v>
      </c>
      <c r="D152" s="81">
        <v>219</v>
      </c>
      <c r="E152" s="82">
        <v>0.15313657407407408</v>
      </c>
      <c r="F152" s="81" t="s">
        <v>289</v>
      </c>
      <c r="G152" s="81">
        <v>1.27396</v>
      </c>
      <c r="H152" s="81" t="s">
        <v>290</v>
      </c>
      <c r="I152" s="81" t="s">
        <v>291</v>
      </c>
      <c r="J152" s="81">
        <v>15.867000000000001</v>
      </c>
      <c r="K152" s="81" t="s">
        <v>290</v>
      </c>
      <c r="L152" s="81" t="s">
        <v>284</v>
      </c>
      <c r="M152" s="81" t="s">
        <v>284</v>
      </c>
    </row>
    <row r="153" spans="1:13" ht="12.75" customHeight="1">
      <c r="A153" s="81" t="s">
        <v>280</v>
      </c>
      <c r="B153" s="81" t="s">
        <v>281</v>
      </c>
      <c r="C153" s="81" t="s">
        <v>585</v>
      </c>
      <c r="D153" s="81">
        <v>220</v>
      </c>
      <c r="E153" s="81" t="s">
        <v>2432</v>
      </c>
      <c r="F153" s="81" t="s">
        <v>289</v>
      </c>
      <c r="G153" s="81">
        <v>1.4332</v>
      </c>
      <c r="H153" s="81" t="s">
        <v>290</v>
      </c>
      <c r="I153" s="81" t="s">
        <v>291</v>
      </c>
      <c r="J153" s="81">
        <v>37.634</v>
      </c>
      <c r="K153" s="81" t="s">
        <v>290</v>
      </c>
      <c r="L153" s="81" t="s">
        <v>284</v>
      </c>
      <c r="M153" s="81" t="s">
        <v>284</v>
      </c>
    </row>
    <row r="154" spans="1:13" ht="12.75" customHeight="1">
      <c r="A154" s="81" t="s">
        <v>280</v>
      </c>
      <c r="B154" s="81" t="s">
        <v>281</v>
      </c>
      <c r="C154" s="81" t="s">
        <v>587</v>
      </c>
      <c r="D154" s="81">
        <v>221</v>
      </c>
      <c r="E154" s="82">
        <v>0.15672453703703704</v>
      </c>
      <c r="F154" s="81" t="s">
        <v>289</v>
      </c>
      <c r="G154" s="81">
        <v>1.3608100000000001</v>
      </c>
      <c r="H154" s="81" t="s">
        <v>290</v>
      </c>
      <c r="I154" s="81" t="s">
        <v>291</v>
      </c>
      <c r="J154" s="81">
        <v>32.94</v>
      </c>
      <c r="K154" s="81" t="s">
        <v>290</v>
      </c>
      <c r="L154" s="81" t="s">
        <v>284</v>
      </c>
      <c r="M154" s="81" t="s">
        <v>284</v>
      </c>
    </row>
    <row r="155" spans="1:13" ht="12.75" customHeight="1">
      <c r="A155" s="81" t="s">
        <v>280</v>
      </c>
      <c r="B155" s="81" t="s">
        <v>281</v>
      </c>
      <c r="C155" s="81" t="s">
        <v>589</v>
      </c>
      <c r="D155" s="81">
        <v>222</v>
      </c>
      <c r="E155" s="82">
        <v>0.15614583333333334</v>
      </c>
      <c r="F155" s="81" t="s">
        <v>289</v>
      </c>
      <c r="G155" s="81">
        <v>1.43634</v>
      </c>
      <c r="H155" s="81" t="s">
        <v>290</v>
      </c>
      <c r="I155" s="81" t="s">
        <v>291</v>
      </c>
      <c r="J155" s="81">
        <v>34.417999999999999</v>
      </c>
      <c r="K155" s="81" t="s">
        <v>290</v>
      </c>
      <c r="L155" s="81" t="s">
        <v>284</v>
      </c>
      <c r="M155" s="81" t="s">
        <v>284</v>
      </c>
    </row>
    <row r="156" spans="1:13" ht="12.75" customHeight="1">
      <c r="A156" s="81" t="s">
        <v>280</v>
      </c>
      <c r="B156" s="81" t="s">
        <v>281</v>
      </c>
      <c r="C156" s="81" t="s">
        <v>591</v>
      </c>
      <c r="D156" s="81">
        <v>223</v>
      </c>
      <c r="E156" s="82">
        <v>0.15927083333333333</v>
      </c>
      <c r="F156" s="81" t="s">
        <v>289</v>
      </c>
      <c r="G156" s="81">
        <v>1.2518100000000001</v>
      </c>
      <c r="H156" s="81" t="s">
        <v>290</v>
      </c>
      <c r="I156" s="81" t="s">
        <v>291</v>
      </c>
      <c r="J156" s="81">
        <v>15.071999999999999</v>
      </c>
      <c r="K156" s="81" t="s">
        <v>290</v>
      </c>
      <c r="L156" s="81" t="s">
        <v>284</v>
      </c>
      <c r="M156" s="81" t="s">
        <v>284</v>
      </c>
    </row>
    <row r="157" spans="1:13" ht="12.75" customHeight="1">
      <c r="A157" s="81" t="s">
        <v>280</v>
      </c>
      <c r="B157" s="81" t="s">
        <v>281</v>
      </c>
      <c r="C157" s="81" t="s">
        <v>2433</v>
      </c>
      <c r="D157" s="81">
        <v>224</v>
      </c>
      <c r="E157" s="82">
        <v>0.15626157407407407</v>
      </c>
      <c r="F157" s="81" t="s">
        <v>289</v>
      </c>
      <c r="G157" s="81">
        <v>1.3682099999999999</v>
      </c>
      <c r="H157" s="81" t="s">
        <v>290</v>
      </c>
      <c r="I157" s="81" t="s">
        <v>291</v>
      </c>
      <c r="J157" s="81">
        <v>5.306</v>
      </c>
      <c r="K157" s="81" t="s">
        <v>290</v>
      </c>
      <c r="L157" s="81" t="s">
        <v>284</v>
      </c>
      <c r="M157" s="81" t="s">
        <v>284</v>
      </c>
    </row>
    <row r="158" spans="1:13" ht="12.75" customHeight="1">
      <c r="A158" s="81" t="s">
        <v>280</v>
      </c>
      <c r="B158" s="81" t="s">
        <v>281</v>
      </c>
      <c r="C158" s="81" t="s">
        <v>594</v>
      </c>
      <c r="D158" s="81">
        <v>225</v>
      </c>
      <c r="E158" s="82">
        <v>0.15961805555555555</v>
      </c>
      <c r="F158" s="81" t="s">
        <v>289</v>
      </c>
      <c r="G158" s="81">
        <v>1.63893</v>
      </c>
      <c r="H158" s="81" t="s">
        <v>290</v>
      </c>
      <c r="I158" s="81" t="s">
        <v>291</v>
      </c>
      <c r="J158" s="81">
        <v>22.664000000000001</v>
      </c>
      <c r="K158" s="81" t="s">
        <v>290</v>
      </c>
      <c r="L158" s="81" t="s">
        <v>284</v>
      </c>
      <c r="M158" s="81" t="s">
        <v>284</v>
      </c>
    </row>
    <row r="159" spans="1:13" ht="12.75" customHeight="1">
      <c r="A159" s="81" t="s">
        <v>280</v>
      </c>
      <c r="B159" s="81" t="s">
        <v>281</v>
      </c>
      <c r="C159" s="81" t="s">
        <v>596</v>
      </c>
      <c r="D159" s="81">
        <v>226</v>
      </c>
      <c r="E159" s="82">
        <v>0.15707175925925926</v>
      </c>
      <c r="F159" s="81" t="s">
        <v>289</v>
      </c>
      <c r="G159" s="81">
        <v>0.32035000000000002</v>
      </c>
      <c r="H159" s="81" t="s">
        <v>290</v>
      </c>
      <c r="I159" s="81" t="s">
        <v>291</v>
      </c>
      <c r="J159" s="81">
        <v>36.353999999999999</v>
      </c>
      <c r="K159" s="81" t="s">
        <v>290</v>
      </c>
      <c r="L159" s="81" t="s">
        <v>284</v>
      </c>
      <c r="M159" s="81" t="s">
        <v>284</v>
      </c>
    </row>
    <row r="160" spans="1:13" ht="12.75" customHeight="1">
      <c r="A160" s="81" t="s">
        <v>280</v>
      </c>
      <c r="B160" s="81" t="s">
        <v>281</v>
      </c>
      <c r="C160" s="81" t="s">
        <v>2396</v>
      </c>
      <c r="D160" s="81">
        <v>227</v>
      </c>
      <c r="E160" s="82">
        <v>0.16146990740740741</v>
      </c>
      <c r="F160" s="81" t="s">
        <v>289</v>
      </c>
      <c r="G160" s="81">
        <v>1.04413</v>
      </c>
      <c r="H160" s="81" t="s">
        <v>290</v>
      </c>
      <c r="I160" s="81" t="s">
        <v>291</v>
      </c>
      <c r="J160" s="81">
        <v>8.5069999999999997</v>
      </c>
      <c r="K160" s="81" t="s">
        <v>290</v>
      </c>
      <c r="L160" s="81" t="s">
        <v>284</v>
      </c>
      <c r="M160" s="81" t="s">
        <v>284</v>
      </c>
    </row>
    <row r="161" spans="1:13" ht="12.75" customHeight="1">
      <c r="A161" s="81" t="s">
        <v>280</v>
      </c>
      <c r="B161" s="81" t="s">
        <v>281</v>
      </c>
      <c r="C161" s="81" t="s">
        <v>599</v>
      </c>
      <c r="D161" s="81">
        <v>228</v>
      </c>
      <c r="E161" s="82">
        <v>0.16320601851851851</v>
      </c>
      <c r="F161" s="81" t="s">
        <v>289</v>
      </c>
      <c r="G161" s="81">
        <v>1.9056</v>
      </c>
      <c r="H161" s="81" t="s">
        <v>290</v>
      </c>
      <c r="I161" s="81" t="s">
        <v>291</v>
      </c>
      <c r="J161" s="81">
        <v>13.956</v>
      </c>
      <c r="K161" s="81" t="s">
        <v>290</v>
      </c>
      <c r="L161" s="81" t="s">
        <v>284</v>
      </c>
      <c r="M161" s="81" t="s">
        <v>284</v>
      </c>
    </row>
    <row r="162" spans="1:13" ht="12.75" customHeight="1">
      <c r="A162" s="81" t="s">
        <v>280</v>
      </c>
      <c r="B162" s="81" t="s">
        <v>281</v>
      </c>
      <c r="C162" s="81" t="s">
        <v>601</v>
      </c>
      <c r="D162" s="81">
        <v>229</v>
      </c>
      <c r="E162" s="81" t="s">
        <v>2434</v>
      </c>
      <c r="F162" s="81" t="s">
        <v>289</v>
      </c>
      <c r="G162" s="81">
        <v>0.16463</v>
      </c>
      <c r="H162" s="81" t="s">
        <v>290</v>
      </c>
      <c r="I162" s="81" t="s">
        <v>291</v>
      </c>
      <c r="J162" s="81">
        <v>36.645000000000003</v>
      </c>
      <c r="K162" s="81" t="s">
        <v>290</v>
      </c>
      <c r="L162" s="81" t="s">
        <v>284</v>
      </c>
      <c r="M162" s="81" t="s">
        <v>284</v>
      </c>
    </row>
    <row r="163" spans="1:13" ht="12.75" customHeight="1">
      <c r="A163" s="81" t="s">
        <v>280</v>
      </c>
      <c r="B163" s="81" t="s">
        <v>281</v>
      </c>
      <c r="C163" s="81" t="s">
        <v>603</v>
      </c>
      <c r="D163" s="81">
        <v>230</v>
      </c>
      <c r="E163" s="82">
        <v>0.16366898148148148</v>
      </c>
      <c r="F163" s="81" t="s">
        <v>289</v>
      </c>
      <c r="G163" s="81">
        <v>0.97058</v>
      </c>
      <c r="H163" s="81" t="s">
        <v>290</v>
      </c>
      <c r="I163" s="81" t="s">
        <v>291</v>
      </c>
      <c r="J163" s="81">
        <v>9.0210000000000008</v>
      </c>
      <c r="K163" s="81" t="s">
        <v>290</v>
      </c>
      <c r="L163" s="81" t="s">
        <v>284</v>
      </c>
      <c r="M163" s="81" t="s">
        <v>284</v>
      </c>
    </row>
    <row r="164" spans="1:13" ht="12.75" customHeight="1">
      <c r="A164" s="81" t="s">
        <v>280</v>
      </c>
      <c r="B164" s="81" t="s">
        <v>281</v>
      </c>
      <c r="C164" s="81" t="s">
        <v>605</v>
      </c>
      <c r="D164" s="81">
        <v>231</v>
      </c>
      <c r="E164" s="82">
        <v>0.16100694444444444</v>
      </c>
      <c r="F164" s="81" t="s">
        <v>289</v>
      </c>
      <c r="G164" s="81">
        <v>1.65239</v>
      </c>
      <c r="H164" s="81" t="s">
        <v>290</v>
      </c>
      <c r="I164" s="81" t="s">
        <v>291</v>
      </c>
      <c r="J164" s="81">
        <v>11.236000000000001</v>
      </c>
      <c r="K164" s="81" t="s">
        <v>290</v>
      </c>
      <c r="L164" s="81" t="s">
        <v>284</v>
      </c>
      <c r="M164" s="81" t="s">
        <v>284</v>
      </c>
    </row>
    <row r="165" spans="1:13" ht="12.75" customHeight="1">
      <c r="A165" s="81" t="s">
        <v>280</v>
      </c>
      <c r="B165" s="81" t="s">
        <v>281</v>
      </c>
      <c r="C165" s="81" t="s">
        <v>607</v>
      </c>
      <c r="D165" s="81">
        <v>232</v>
      </c>
      <c r="E165" s="81" t="s">
        <v>2435</v>
      </c>
      <c r="F165" s="81" t="s">
        <v>289</v>
      </c>
      <c r="G165" s="81">
        <v>0.18168999999999999</v>
      </c>
      <c r="H165" s="81" t="s">
        <v>290</v>
      </c>
      <c r="I165" s="81" t="s">
        <v>291</v>
      </c>
      <c r="J165" s="81">
        <v>31.125</v>
      </c>
      <c r="K165" s="81" t="s">
        <v>290</v>
      </c>
      <c r="L165" s="81" t="s">
        <v>284</v>
      </c>
      <c r="M165" s="81" t="s">
        <v>284</v>
      </c>
    </row>
    <row r="166" spans="1:13" ht="12.75" customHeight="1">
      <c r="A166" s="81" t="s">
        <v>280</v>
      </c>
      <c r="B166" s="81" t="s">
        <v>281</v>
      </c>
      <c r="C166" s="81" t="s">
        <v>2398</v>
      </c>
      <c r="D166" s="81">
        <v>233</v>
      </c>
      <c r="E166" s="82">
        <v>0.16517361111111112</v>
      </c>
      <c r="F166" s="81" t="s">
        <v>289</v>
      </c>
      <c r="G166" s="81">
        <v>0.88314999999999999</v>
      </c>
      <c r="H166" s="81" t="s">
        <v>290</v>
      </c>
      <c r="I166" s="81" t="s">
        <v>291</v>
      </c>
      <c r="J166" s="81">
        <v>11.215999999999999</v>
      </c>
      <c r="K166" s="81" t="s">
        <v>290</v>
      </c>
      <c r="L166" s="81" t="s">
        <v>284</v>
      </c>
      <c r="M166" s="81" t="s">
        <v>284</v>
      </c>
    </row>
    <row r="167" spans="1:13" ht="12.75" customHeight="1">
      <c r="A167" s="81" t="s">
        <v>280</v>
      </c>
      <c r="B167" s="81" t="s">
        <v>281</v>
      </c>
      <c r="C167" s="81" t="s">
        <v>610</v>
      </c>
      <c r="D167" s="81">
        <v>234</v>
      </c>
      <c r="E167" s="82">
        <v>0.16297453703703704</v>
      </c>
      <c r="F167" s="81" t="s">
        <v>289</v>
      </c>
      <c r="G167" s="81">
        <v>1.5833900000000001</v>
      </c>
      <c r="H167" s="81" t="s">
        <v>290</v>
      </c>
      <c r="I167" s="81" t="s">
        <v>291</v>
      </c>
      <c r="J167" s="81">
        <v>9.0779999999999994</v>
      </c>
      <c r="K167" s="81" t="s">
        <v>290</v>
      </c>
      <c r="L167" s="81" t="s">
        <v>284</v>
      </c>
      <c r="M167" s="81" t="s">
        <v>284</v>
      </c>
    </row>
    <row r="168" spans="1:13" ht="12.75" customHeight="1">
      <c r="A168" s="81" t="s">
        <v>280</v>
      </c>
      <c r="B168" s="81" t="s">
        <v>281</v>
      </c>
      <c r="C168" s="81" t="s">
        <v>612</v>
      </c>
      <c r="D168" s="81">
        <v>235</v>
      </c>
      <c r="E168" s="82">
        <v>0.16748842592592594</v>
      </c>
      <c r="F168" s="81" t="s">
        <v>289</v>
      </c>
      <c r="G168" s="81">
        <v>0.17466999999999999</v>
      </c>
      <c r="H168" s="81" t="s">
        <v>290</v>
      </c>
      <c r="I168" s="81" t="s">
        <v>291</v>
      </c>
      <c r="J168" s="81">
        <v>30.701000000000001</v>
      </c>
      <c r="K168" s="81" t="s">
        <v>290</v>
      </c>
      <c r="L168" s="81" t="s">
        <v>284</v>
      </c>
      <c r="M168" s="81" t="s">
        <v>284</v>
      </c>
    </row>
    <row r="169" spans="1:13" ht="12.75" customHeight="1">
      <c r="A169" s="81" t="s">
        <v>280</v>
      </c>
      <c r="B169" s="81" t="s">
        <v>281</v>
      </c>
      <c r="C169" s="81" t="s">
        <v>614</v>
      </c>
      <c r="D169" s="81">
        <v>236</v>
      </c>
      <c r="E169" s="82">
        <v>0.1648263888888889</v>
      </c>
      <c r="F169" s="81" t="s">
        <v>289</v>
      </c>
      <c r="G169" s="81">
        <v>0.90866999999999998</v>
      </c>
      <c r="H169" s="81" t="s">
        <v>290</v>
      </c>
      <c r="I169" s="81" t="s">
        <v>291</v>
      </c>
      <c r="J169" s="81">
        <v>10.835000000000001</v>
      </c>
      <c r="K169" s="81" t="s">
        <v>290</v>
      </c>
      <c r="L169" s="81" t="s">
        <v>284</v>
      </c>
      <c r="M169" s="81" t="s">
        <v>284</v>
      </c>
    </row>
    <row r="170" spans="1:13" ht="12.75" customHeight="1">
      <c r="A170" s="81" t="s">
        <v>280</v>
      </c>
      <c r="B170" s="81" t="s">
        <v>281</v>
      </c>
      <c r="C170" s="81" t="s">
        <v>616</v>
      </c>
      <c r="D170" s="81">
        <v>237</v>
      </c>
      <c r="E170" s="82">
        <v>0.16991898148148146</v>
      </c>
      <c r="F170" s="81" t="s">
        <v>289</v>
      </c>
      <c r="G170" s="81">
        <v>1.5745499999999999</v>
      </c>
      <c r="H170" s="81" t="s">
        <v>290</v>
      </c>
      <c r="I170" s="81" t="s">
        <v>291</v>
      </c>
      <c r="J170" s="81">
        <v>9.4440000000000008</v>
      </c>
      <c r="K170" s="81" t="s">
        <v>290</v>
      </c>
      <c r="L170" s="81" t="s">
        <v>284</v>
      </c>
      <c r="M170" s="81" t="s">
        <v>284</v>
      </c>
    </row>
    <row r="171" spans="1:13" ht="12.75" customHeight="1">
      <c r="A171" s="81" t="s">
        <v>280</v>
      </c>
      <c r="B171" s="81" t="s">
        <v>281</v>
      </c>
      <c r="C171" s="81" t="s">
        <v>618</v>
      </c>
      <c r="D171" s="81">
        <v>238</v>
      </c>
      <c r="E171" s="82">
        <v>0.17015046296296296</v>
      </c>
      <c r="F171" s="81" t="s">
        <v>289</v>
      </c>
      <c r="G171" s="81">
        <v>0.10213</v>
      </c>
      <c r="H171" s="81" t="s">
        <v>290</v>
      </c>
      <c r="I171" s="81" t="s">
        <v>291</v>
      </c>
      <c r="J171" s="81">
        <v>33.856000000000002</v>
      </c>
      <c r="K171" s="81" t="s">
        <v>290</v>
      </c>
      <c r="L171" s="81" t="s">
        <v>284</v>
      </c>
      <c r="M171" s="81" t="s">
        <v>284</v>
      </c>
    </row>
    <row r="172" spans="1:13" ht="12.75" customHeight="1">
      <c r="A172" s="81" t="s">
        <v>280</v>
      </c>
      <c r="B172" s="81" t="s">
        <v>281</v>
      </c>
      <c r="C172" s="81" t="s">
        <v>620</v>
      </c>
      <c r="D172" s="81">
        <v>239</v>
      </c>
      <c r="E172" s="82">
        <v>0.17072916666666668</v>
      </c>
      <c r="F172" s="81" t="s">
        <v>289</v>
      </c>
      <c r="G172" s="81">
        <v>1.7432700000000001</v>
      </c>
      <c r="H172" s="81" t="s">
        <v>290</v>
      </c>
      <c r="I172" s="81" t="s">
        <v>291</v>
      </c>
      <c r="J172" s="81">
        <v>10.218999999999999</v>
      </c>
      <c r="K172" s="81" t="s">
        <v>290</v>
      </c>
      <c r="L172" s="81" t="s">
        <v>284</v>
      </c>
      <c r="M172" s="81" t="s">
        <v>284</v>
      </c>
    </row>
    <row r="173" spans="1:13" ht="12.75" customHeight="1">
      <c r="A173" s="81" t="s">
        <v>280</v>
      </c>
      <c r="B173" s="81" t="s">
        <v>281</v>
      </c>
      <c r="C173" s="81" t="s">
        <v>622</v>
      </c>
      <c r="D173" s="81">
        <v>240</v>
      </c>
      <c r="E173" s="82">
        <v>0.17489583333333333</v>
      </c>
      <c r="F173" s="81" t="s">
        <v>289</v>
      </c>
      <c r="G173" s="81">
        <v>0.53393999999999997</v>
      </c>
      <c r="H173" s="81" t="s">
        <v>290</v>
      </c>
      <c r="I173" s="81" t="s">
        <v>291</v>
      </c>
      <c r="J173" s="81">
        <v>30.710999999999999</v>
      </c>
      <c r="K173" s="81" t="s">
        <v>290</v>
      </c>
      <c r="L173" s="81" t="s">
        <v>284</v>
      </c>
      <c r="M173" s="81" t="s">
        <v>284</v>
      </c>
    </row>
    <row r="174" spans="1:13" ht="12.75" customHeight="1">
      <c r="A174" s="81" t="s">
        <v>280</v>
      </c>
      <c r="B174" s="81" t="s">
        <v>281</v>
      </c>
      <c r="C174" s="81" t="s">
        <v>624</v>
      </c>
      <c r="D174" s="81">
        <v>241</v>
      </c>
      <c r="E174" s="81" t="s">
        <v>2436</v>
      </c>
      <c r="F174" s="81" t="s">
        <v>289</v>
      </c>
      <c r="G174" s="81">
        <v>1.71051</v>
      </c>
      <c r="H174" s="81" t="s">
        <v>290</v>
      </c>
      <c r="I174" s="81" t="s">
        <v>291</v>
      </c>
      <c r="J174" s="81">
        <v>15.269</v>
      </c>
      <c r="K174" s="81" t="s">
        <v>290</v>
      </c>
      <c r="L174" s="81" t="s">
        <v>284</v>
      </c>
      <c r="M174" s="81" t="s">
        <v>284</v>
      </c>
    </row>
    <row r="175" spans="1:13" ht="12.75" customHeight="1">
      <c r="A175" s="81" t="s">
        <v>280</v>
      </c>
      <c r="B175" s="81" t="s">
        <v>281</v>
      </c>
      <c r="C175" s="81" t="s">
        <v>626</v>
      </c>
      <c r="D175" s="81">
        <v>242</v>
      </c>
      <c r="E175" s="82">
        <v>0.17153935185185185</v>
      </c>
      <c r="F175" s="81" t="s">
        <v>289</v>
      </c>
      <c r="G175" s="81">
        <v>0.98985999999999996</v>
      </c>
      <c r="H175" s="81" t="s">
        <v>290</v>
      </c>
      <c r="I175" s="81" t="s">
        <v>291</v>
      </c>
      <c r="J175" s="81">
        <v>31.725999999999999</v>
      </c>
      <c r="K175" s="81" t="s">
        <v>290</v>
      </c>
      <c r="L175" s="81" t="s">
        <v>284</v>
      </c>
      <c r="M175" s="81" t="s">
        <v>284</v>
      </c>
    </row>
    <row r="176" spans="1:13" ht="12.75" customHeight="1">
      <c r="A176" s="81" t="s">
        <v>280</v>
      </c>
      <c r="B176" s="81" t="s">
        <v>281</v>
      </c>
      <c r="C176" s="81" t="s">
        <v>628</v>
      </c>
      <c r="D176" s="81">
        <v>243</v>
      </c>
      <c r="E176" s="82">
        <v>0.17339120370370373</v>
      </c>
      <c r="F176" s="81" t="s">
        <v>289</v>
      </c>
      <c r="G176" s="81">
        <v>1.4979899999999999</v>
      </c>
      <c r="H176" s="81" t="s">
        <v>290</v>
      </c>
      <c r="I176" s="81" t="s">
        <v>291</v>
      </c>
      <c r="J176" s="81">
        <v>27.648</v>
      </c>
      <c r="K176" s="81" t="s">
        <v>290</v>
      </c>
      <c r="L176" s="81" t="s">
        <v>284</v>
      </c>
      <c r="M176" s="81" t="s">
        <v>284</v>
      </c>
    </row>
    <row r="177" spans="1:13" ht="12.75" customHeight="1">
      <c r="A177" s="81" t="s">
        <v>280</v>
      </c>
      <c r="B177" s="81" t="s">
        <v>281</v>
      </c>
      <c r="C177" s="81" t="s">
        <v>630</v>
      </c>
      <c r="D177" s="81">
        <v>244</v>
      </c>
      <c r="E177" s="82">
        <v>0.17836805555555557</v>
      </c>
      <c r="F177" s="81" t="s">
        <v>289</v>
      </c>
      <c r="G177" s="81">
        <v>1.3297399999999999</v>
      </c>
      <c r="H177" s="81" t="s">
        <v>290</v>
      </c>
      <c r="I177" s="81" t="s">
        <v>291</v>
      </c>
      <c r="J177" s="81">
        <v>28.696000000000002</v>
      </c>
      <c r="K177" s="81" t="s">
        <v>290</v>
      </c>
      <c r="L177" s="81" t="s">
        <v>284</v>
      </c>
      <c r="M177" s="81" t="s">
        <v>284</v>
      </c>
    </row>
    <row r="178" spans="1:13" ht="12.75" customHeight="1">
      <c r="A178" s="81" t="s">
        <v>280</v>
      </c>
      <c r="B178" s="81" t="s">
        <v>281</v>
      </c>
      <c r="C178" s="81" t="s">
        <v>632</v>
      </c>
      <c r="D178" s="81">
        <v>245</v>
      </c>
      <c r="E178" s="82">
        <v>0.17420138888888889</v>
      </c>
      <c r="F178" s="81" t="s">
        <v>289</v>
      </c>
      <c r="G178" s="81">
        <v>1.5002599999999999</v>
      </c>
      <c r="H178" s="81" t="s">
        <v>290</v>
      </c>
      <c r="I178" s="81" t="s">
        <v>291</v>
      </c>
      <c r="J178" s="81">
        <v>31.658000000000001</v>
      </c>
      <c r="K178" s="81" t="s">
        <v>290</v>
      </c>
      <c r="L178" s="81" t="s">
        <v>284</v>
      </c>
      <c r="M178" s="81" t="s">
        <v>284</v>
      </c>
    </row>
    <row r="179" spans="1:13" ht="12.75" customHeight="1">
      <c r="A179" s="81" t="s">
        <v>280</v>
      </c>
      <c r="B179" s="81" t="s">
        <v>281</v>
      </c>
      <c r="C179" s="81" t="s">
        <v>634</v>
      </c>
      <c r="D179" s="81">
        <v>246</v>
      </c>
      <c r="E179" s="81" t="s">
        <v>2437</v>
      </c>
      <c r="F179" s="81" t="s">
        <v>289</v>
      </c>
      <c r="G179" s="81">
        <v>1.2803500000000001</v>
      </c>
      <c r="H179" s="81" t="s">
        <v>290</v>
      </c>
      <c r="I179" s="81" t="s">
        <v>291</v>
      </c>
      <c r="J179" s="81">
        <v>34.695999999999998</v>
      </c>
      <c r="K179" s="81" t="s">
        <v>290</v>
      </c>
      <c r="L179" s="81" t="s">
        <v>284</v>
      </c>
      <c r="M179" s="81" t="s">
        <v>284</v>
      </c>
    </row>
    <row r="180" spans="1:13" ht="12.75" customHeight="1">
      <c r="A180" s="81" t="s">
        <v>280</v>
      </c>
      <c r="B180" s="81" t="s">
        <v>281</v>
      </c>
      <c r="C180" s="81" t="s">
        <v>636</v>
      </c>
      <c r="D180" s="81">
        <v>247</v>
      </c>
      <c r="E180" s="82">
        <v>0.18056712962962962</v>
      </c>
      <c r="F180" s="81" t="s">
        <v>289</v>
      </c>
      <c r="G180" s="81">
        <v>1.28284</v>
      </c>
      <c r="H180" s="81" t="s">
        <v>290</v>
      </c>
      <c r="I180" s="81" t="s">
        <v>291</v>
      </c>
      <c r="J180" s="81">
        <v>5.5330000000000004</v>
      </c>
      <c r="K180" s="81" t="s">
        <v>290</v>
      </c>
      <c r="L180" s="81" t="s">
        <v>284</v>
      </c>
      <c r="M180" s="81" t="s">
        <v>284</v>
      </c>
    </row>
    <row r="181" spans="1:13" ht="12.75" customHeight="1">
      <c r="A181" s="81" t="s">
        <v>280</v>
      </c>
      <c r="B181" s="81" t="s">
        <v>281</v>
      </c>
      <c r="C181" s="81" t="s">
        <v>638</v>
      </c>
      <c r="D181" s="81">
        <v>248</v>
      </c>
      <c r="E181" s="82">
        <v>0.17825231481481482</v>
      </c>
      <c r="F181" s="81" t="s">
        <v>289</v>
      </c>
      <c r="G181" s="81">
        <v>1.3472500000000001</v>
      </c>
      <c r="H181" s="81" t="s">
        <v>290</v>
      </c>
      <c r="I181" s="81" t="s">
        <v>291</v>
      </c>
      <c r="J181" s="81">
        <v>25.306999999999999</v>
      </c>
      <c r="K181" s="81" t="s">
        <v>290</v>
      </c>
      <c r="L181" s="81" t="s">
        <v>284</v>
      </c>
      <c r="M181" s="81" t="s">
        <v>284</v>
      </c>
    </row>
    <row r="182" spans="1:13" ht="12.75" customHeight="1">
      <c r="A182" s="81" t="s">
        <v>280</v>
      </c>
      <c r="B182" s="81" t="s">
        <v>281</v>
      </c>
      <c r="C182" s="81" t="s">
        <v>640</v>
      </c>
      <c r="D182" s="81">
        <v>249</v>
      </c>
      <c r="E182" s="81" t="s">
        <v>2438</v>
      </c>
      <c r="F182" s="81" t="s">
        <v>289</v>
      </c>
      <c r="G182" s="81">
        <v>1.28173</v>
      </c>
      <c r="H182" s="81" t="s">
        <v>290</v>
      </c>
      <c r="I182" s="81" t="s">
        <v>291</v>
      </c>
      <c r="J182" s="81">
        <v>35.619</v>
      </c>
      <c r="K182" s="81" t="s">
        <v>290</v>
      </c>
      <c r="L182" s="81" t="s">
        <v>284</v>
      </c>
      <c r="M182" s="81" t="s">
        <v>284</v>
      </c>
    </row>
    <row r="183" spans="1:13" ht="12.75" customHeight="1">
      <c r="A183" s="81" t="s">
        <v>280</v>
      </c>
      <c r="B183" s="81" t="s">
        <v>281</v>
      </c>
      <c r="C183" s="81" t="s">
        <v>642</v>
      </c>
      <c r="D183" s="81">
        <v>250</v>
      </c>
      <c r="E183" s="82">
        <v>0.18126157407407406</v>
      </c>
      <c r="F183" s="81" t="s">
        <v>289</v>
      </c>
      <c r="G183" s="81">
        <v>1.36338</v>
      </c>
      <c r="H183" s="81" t="s">
        <v>290</v>
      </c>
      <c r="I183" s="81" t="s">
        <v>291</v>
      </c>
      <c r="J183" s="81">
        <v>17.702999999999999</v>
      </c>
      <c r="K183" s="81" t="s">
        <v>290</v>
      </c>
      <c r="L183" s="81" t="s">
        <v>284</v>
      </c>
      <c r="M183" s="81" t="s">
        <v>284</v>
      </c>
    </row>
    <row r="184" spans="1:13" ht="12.75" customHeight="1">
      <c r="A184" s="81" t="s">
        <v>280</v>
      </c>
      <c r="B184" s="81" t="s">
        <v>281</v>
      </c>
      <c r="C184" s="81" t="s">
        <v>644</v>
      </c>
      <c r="D184" s="81">
        <v>251</v>
      </c>
      <c r="E184" s="82">
        <v>0.18276620370370369</v>
      </c>
      <c r="F184" s="81" t="s">
        <v>289</v>
      </c>
      <c r="G184" s="81">
        <v>1.3234900000000001</v>
      </c>
      <c r="H184" s="81" t="s">
        <v>290</v>
      </c>
      <c r="I184" s="81" t="s">
        <v>291</v>
      </c>
      <c r="J184" s="81">
        <v>5.492</v>
      </c>
      <c r="K184" s="81" t="s">
        <v>290</v>
      </c>
      <c r="L184" s="81" t="s">
        <v>284</v>
      </c>
      <c r="M184" s="81" t="s">
        <v>284</v>
      </c>
    </row>
    <row r="185" spans="1:13" ht="12.75" customHeight="1">
      <c r="A185" s="81" t="s">
        <v>280</v>
      </c>
      <c r="B185" s="81" t="s">
        <v>281</v>
      </c>
      <c r="C185" s="81" t="s">
        <v>646</v>
      </c>
      <c r="D185" s="81">
        <v>252</v>
      </c>
      <c r="E185" s="82">
        <v>0.18542824074074074</v>
      </c>
      <c r="F185" s="81" t="s">
        <v>289</v>
      </c>
      <c r="G185" s="81">
        <v>1.28738</v>
      </c>
      <c r="H185" s="81" t="s">
        <v>290</v>
      </c>
      <c r="I185" s="81" t="s">
        <v>291</v>
      </c>
      <c r="J185" s="81">
        <v>3.9180000000000001</v>
      </c>
      <c r="K185" s="81" t="s">
        <v>290</v>
      </c>
      <c r="L185" s="81" t="s">
        <v>284</v>
      </c>
      <c r="M185" s="81" t="s">
        <v>284</v>
      </c>
    </row>
    <row r="186" spans="1:13" ht="12.75" customHeight="1">
      <c r="A186" s="81" t="s">
        <v>280</v>
      </c>
      <c r="B186" s="81" t="s">
        <v>281</v>
      </c>
      <c r="C186" s="81" t="s">
        <v>648</v>
      </c>
      <c r="D186" s="81">
        <v>253</v>
      </c>
      <c r="E186" s="82">
        <v>0.18403935185185186</v>
      </c>
      <c r="F186" s="81" t="s">
        <v>289</v>
      </c>
      <c r="G186" s="81">
        <v>1.26597</v>
      </c>
      <c r="H186" s="81" t="s">
        <v>290</v>
      </c>
      <c r="I186" s="81" t="s">
        <v>291</v>
      </c>
      <c r="J186" s="81">
        <v>26.704999999999998</v>
      </c>
      <c r="K186" s="81" t="s">
        <v>290</v>
      </c>
      <c r="L186" s="81" t="s">
        <v>284</v>
      </c>
      <c r="M186" s="81" t="s">
        <v>284</v>
      </c>
    </row>
    <row r="187" spans="1:13" ht="12.75" customHeight="1">
      <c r="A187" s="81" t="s">
        <v>280</v>
      </c>
      <c r="B187" s="81" t="s">
        <v>281</v>
      </c>
      <c r="C187" s="81" t="s">
        <v>650</v>
      </c>
      <c r="D187" s="81">
        <v>254</v>
      </c>
      <c r="E187" s="82">
        <v>0.1872800925925926</v>
      </c>
      <c r="F187" s="81" t="s">
        <v>289</v>
      </c>
      <c r="G187" s="81">
        <v>1.8506400000000001</v>
      </c>
      <c r="H187" s="81" t="s">
        <v>290</v>
      </c>
      <c r="I187" s="81" t="s">
        <v>291</v>
      </c>
      <c r="J187" s="81">
        <v>29.256</v>
      </c>
      <c r="K187" s="81" t="s">
        <v>290</v>
      </c>
      <c r="L187" s="81" t="s">
        <v>284</v>
      </c>
      <c r="M187" s="81" t="s">
        <v>284</v>
      </c>
    </row>
    <row r="188" spans="1:13" ht="12.75" customHeight="1">
      <c r="A188" s="81" t="s">
        <v>280</v>
      </c>
      <c r="B188" s="81" t="s">
        <v>281</v>
      </c>
      <c r="C188" s="81" t="s">
        <v>652</v>
      </c>
      <c r="D188" s="81">
        <v>255</v>
      </c>
      <c r="E188" s="82">
        <v>0.18901620370370373</v>
      </c>
      <c r="F188" s="81" t="s">
        <v>289</v>
      </c>
      <c r="G188" s="81">
        <v>0.73007</v>
      </c>
      <c r="H188" s="81" t="s">
        <v>290</v>
      </c>
      <c r="I188" s="81" t="s">
        <v>291</v>
      </c>
      <c r="J188" s="81">
        <v>29.795999999999999</v>
      </c>
      <c r="K188" s="81" t="s">
        <v>290</v>
      </c>
      <c r="L188" s="81" t="s">
        <v>284</v>
      </c>
      <c r="M188" s="81" t="s">
        <v>284</v>
      </c>
    </row>
    <row r="189" spans="1:13" ht="12.75" customHeight="1">
      <c r="A189" s="81" t="s">
        <v>280</v>
      </c>
      <c r="B189" s="81" t="s">
        <v>281</v>
      </c>
      <c r="C189" s="81" t="s">
        <v>654</v>
      </c>
      <c r="D189" s="81">
        <v>256</v>
      </c>
      <c r="E189" s="82">
        <v>0.18762731481481479</v>
      </c>
      <c r="F189" s="81" t="s">
        <v>289</v>
      </c>
      <c r="G189" s="81">
        <v>1.85822</v>
      </c>
      <c r="H189" s="81" t="s">
        <v>290</v>
      </c>
      <c r="I189" s="81" t="s">
        <v>291</v>
      </c>
      <c r="J189" s="81">
        <v>13.292</v>
      </c>
      <c r="K189" s="81" t="s">
        <v>290</v>
      </c>
      <c r="L189" s="81" t="s">
        <v>284</v>
      </c>
      <c r="M189" s="81" t="s">
        <v>284</v>
      </c>
    </row>
    <row r="190" spans="1:13" ht="12.75" customHeight="1">
      <c r="A190" s="81" t="s">
        <v>280</v>
      </c>
      <c r="B190" s="81" t="s">
        <v>281</v>
      </c>
      <c r="C190" s="81" t="s">
        <v>656</v>
      </c>
      <c r="D190" s="81">
        <v>257</v>
      </c>
      <c r="E190" s="82">
        <v>0.18971064814814817</v>
      </c>
      <c r="F190" s="81" t="s">
        <v>289</v>
      </c>
      <c r="G190" s="81">
        <v>0.2233</v>
      </c>
      <c r="H190" s="81" t="s">
        <v>290</v>
      </c>
      <c r="I190" s="81" t="s">
        <v>291</v>
      </c>
      <c r="J190" s="81">
        <v>41.716999999999999</v>
      </c>
      <c r="K190" s="81" t="s">
        <v>290</v>
      </c>
      <c r="L190" s="81" t="s">
        <v>284</v>
      </c>
      <c r="M190" s="81" t="s">
        <v>284</v>
      </c>
    </row>
    <row r="191" spans="1:13" ht="12.75" customHeight="1">
      <c r="A191" s="81" t="s">
        <v>280</v>
      </c>
      <c r="B191" s="81" t="s">
        <v>281</v>
      </c>
      <c r="C191" s="81" t="s">
        <v>658</v>
      </c>
      <c r="D191" s="81">
        <v>258</v>
      </c>
      <c r="E191" s="82">
        <v>0.19295138888888888</v>
      </c>
      <c r="F191" s="81" t="s">
        <v>289</v>
      </c>
      <c r="G191" s="81">
        <v>1.8166800000000001</v>
      </c>
      <c r="H191" s="81" t="s">
        <v>290</v>
      </c>
      <c r="I191" s="81" t="s">
        <v>291</v>
      </c>
      <c r="J191" s="81">
        <v>12.177</v>
      </c>
      <c r="K191" s="81" t="s">
        <v>290</v>
      </c>
      <c r="L191" s="81" t="s">
        <v>284</v>
      </c>
      <c r="M191" s="81" t="s">
        <v>284</v>
      </c>
    </row>
    <row r="192" spans="1:13" ht="12.75" customHeight="1">
      <c r="A192" s="81" t="s">
        <v>280</v>
      </c>
      <c r="B192" s="81" t="s">
        <v>281</v>
      </c>
      <c r="C192" s="81" t="s">
        <v>2403</v>
      </c>
      <c r="D192" s="81">
        <v>259</v>
      </c>
      <c r="E192" s="82">
        <v>0.19341435185185185</v>
      </c>
      <c r="F192" s="81" t="s">
        <v>289</v>
      </c>
      <c r="G192" s="81">
        <v>0.46632000000000001</v>
      </c>
      <c r="H192" s="81" t="s">
        <v>290</v>
      </c>
      <c r="I192" s="81" t="s">
        <v>291</v>
      </c>
      <c r="J192" s="81">
        <v>33.981999999999999</v>
      </c>
      <c r="K192" s="81" t="s">
        <v>290</v>
      </c>
      <c r="L192" s="81" t="s">
        <v>284</v>
      </c>
      <c r="M192" s="81" t="s">
        <v>284</v>
      </c>
    </row>
    <row r="193" spans="1:13" ht="12.75" customHeight="1">
      <c r="A193" s="81" t="s">
        <v>280</v>
      </c>
      <c r="B193" s="81" t="s">
        <v>281</v>
      </c>
      <c r="C193" s="81" t="s">
        <v>661</v>
      </c>
      <c r="D193" s="81">
        <v>260</v>
      </c>
      <c r="E193" s="82">
        <v>0.19075231481481481</v>
      </c>
      <c r="F193" s="81" t="s">
        <v>289</v>
      </c>
      <c r="G193" s="81">
        <v>1.7337899999999999</v>
      </c>
      <c r="H193" s="81" t="s">
        <v>290</v>
      </c>
      <c r="I193" s="81" t="s">
        <v>291</v>
      </c>
      <c r="J193" s="81">
        <v>12.173</v>
      </c>
      <c r="K193" s="81" t="s">
        <v>290</v>
      </c>
      <c r="L193" s="81" t="s">
        <v>284</v>
      </c>
      <c r="M193" s="81" t="s">
        <v>284</v>
      </c>
    </row>
    <row r="194" spans="1:13" ht="12.75" customHeight="1">
      <c r="A194" s="81" t="s">
        <v>280</v>
      </c>
      <c r="B194" s="81" t="s">
        <v>281</v>
      </c>
      <c r="C194" s="81" t="s">
        <v>663</v>
      </c>
      <c r="D194" s="81">
        <v>261</v>
      </c>
      <c r="E194" s="82">
        <v>0.19086805555555555</v>
      </c>
      <c r="F194" s="81" t="s">
        <v>289</v>
      </c>
      <c r="G194" s="81">
        <v>0.90171000000000001</v>
      </c>
      <c r="H194" s="81" t="s">
        <v>290</v>
      </c>
      <c r="I194" s="81" t="s">
        <v>291</v>
      </c>
      <c r="J194" s="81">
        <v>38.387</v>
      </c>
      <c r="K194" s="81" t="s">
        <v>290</v>
      </c>
      <c r="L194" s="81" t="s">
        <v>284</v>
      </c>
      <c r="M194" s="81" t="s">
        <v>284</v>
      </c>
    </row>
    <row r="195" spans="1:13" ht="12.75" customHeight="1">
      <c r="A195" s="81" t="s">
        <v>280</v>
      </c>
      <c r="B195" s="81" t="s">
        <v>281</v>
      </c>
      <c r="C195" s="81" t="s">
        <v>665</v>
      </c>
      <c r="D195" s="81">
        <v>262</v>
      </c>
      <c r="E195" s="82">
        <v>0.19619212962962962</v>
      </c>
      <c r="F195" s="81" t="s">
        <v>289</v>
      </c>
      <c r="G195" s="81">
        <v>1.55308</v>
      </c>
      <c r="H195" s="81" t="s">
        <v>290</v>
      </c>
      <c r="I195" s="81" t="s">
        <v>291</v>
      </c>
      <c r="J195" s="81">
        <v>32.926000000000002</v>
      </c>
      <c r="K195" s="81" t="s">
        <v>290</v>
      </c>
      <c r="L195" s="81" t="s">
        <v>284</v>
      </c>
      <c r="M195" s="81" t="s">
        <v>284</v>
      </c>
    </row>
    <row r="196" spans="1:13" ht="12.75" customHeight="1">
      <c r="A196" s="81" t="s">
        <v>280</v>
      </c>
      <c r="B196" s="81" t="s">
        <v>281</v>
      </c>
      <c r="C196" s="81" t="s">
        <v>667</v>
      </c>
      <c r="D196" s="81">
        <v>263</v>
      </c>
      <c r="E196" s="81" t="s">
        <v>2439</v>
      </c>
      <c r="F196" s="81" t="s">
        <v>289</v>
      </c>
      <c r="G196" s="81">
        <v>1.44787</v>
      </c>
      <c r="H196" s="81" t="s">
        <v>290</v>
      </c>
      <c r="I196" s="81" t="s">
        <v>291</v>
      </c>
      <c r="J196" s="81">
        <v>23.994</v>
      </c>
      <c r="K196" s="81" t="s">
        <v>290</v>
      </c>
      <c r="L196" s="81" t="s">
        <v>284</v>
      </c>
      <c r="M196" s="81" t="s">
        <v>284</v>
      </c>
    </row>
    <row r="197" spans="1:13" ht="12.75" customHeight="1">
      <c r="A197" s="81" t="s">
        <v>280</v>
      </c>
      <c r="B197" s="81" t="s">
        <v>281</v>
      </c>
      <c r="C197" s="81" t="s">
        <v>2440</v>
      </c>
      <c r="D197" s="81" t="s">
        <v>539</v>
      </c>
      <c r="F197" s="81" t="s">
        <v>540</v>
      </c>
      <c r="G197" s="81">
        <v>-57</v>
      </c>
      <c r="H197" s="81" t="s">
        <v>541</v>
      </c>
      <c r="I197" s="81" t="s">
        <v>542</v>
      </c>
      <c r="L197" s="81" t="s">
        <v>284</v>
      </c>
      <c r="M197" s="81" t="s">
        <v>284</v>
      </c>
    </row>
    <row r="198" spans="1:13" ht="12.75" customHeight="1">
      <c r="A198" s="81" t="s">
        <v>280</v>
      </c>
      <c r="B198" s="81" t="s">
        <v>281</v>
      </c>
      <c r="C198" s="81" t="s">
        <v>671</v>
      </c>
      <c r="D198" s="81" t="s">
        <v>2441</v>
      </c>
      <c r="E198" s="83">
        <v>9.9965277777777792E-2</v>
      </c>
      <c r="F198" s="81" t="s">
        <v>284</v>
      </c>
      <c r="I198" s="81" t="s">
        <v>284</v>
      </c>
      <c r="L198" s="81" t="s">
        <v>284</v>
      </c>
      <c r="M198" s="81" t="s">
        <v>284</v>
      </c>
    </row>
    <row r="199" spans="1:13" ht="12.75" customHeight="1">
      <c r="A199" s="81" t="s">
        <v>280</v>
      </c>
      <c r="B199" s="81" t="s">
        <v>281</v>
      </c>
      <c r="C199" s="81" t="s">
        <v>2442</v>
      </c>
      <c r="D199" s="81" t="s">
        <v>2443</v>
      </c>
      <c r="E199" s="81" t="s">
        <v>2444</v>
      </c>
      <c r="F199" s="81" t="s">
        <v>284</v>
      </c>
      <c r="I199" s="81" t="s">
        <v>284</v>
      </c>
      <c r="L199" s="81" t="s">
        <v>284</v>
      </c>
      <c r="M199" s="81" t="s">
        <v>284</v>
      </c>
    </row>
    <row r="200" spans="1:13" ht="12.75" customHeight="1">
      <c r="A200" s="81" t="s">
        <v>280</v>
      </c>
      <c r="B200" s="81" t="s">
        <v>281</v>
      </c>
      <c r="C200" s="81" t="s">
        <v>674</v>
      </c>
      <c r="D200" s="81">
        <v>149</v>
      </c>
      <c r="E200" s="82">
        <v>0.10880787037037037</v>
      </c>
      <c r="F200" s="81" t="s">
        <v>289</v>
      </c>
      <c r="G200" s="81">
        <v>0.27578999999999998</v>
      </c>
      <c r="H200" s="81" t="s">
        <v>290</v>
      </c>
      <c r="I200" s="81" t="s">
        <v>291</v>
      </c>
      <c r="J200" s="81">
        <v>6.9939999999999998</v>
      </c>
      <c r="K200" s="81" t="s">
        <v>290</v>
      </c>
      <c r="L200" s="81" t="s">
        <v>284</v>
      </c>
      <c r="M200" s="81" t="s">
        <v>284</v>
      </c>
    </row>
    <row r="201" spans="1:13" ht="12.75" customHeight="1">
      <c r="A201" s="81" t="s">
        <v>280</v>
      </c>
      <c r="B201" s="81" t="s">
        <v>281</v>
      </c>
      <c r="C201" s="81" t="s">
        <v>676</v>
      </c>
      <c r="D201" s="81">
        <v>150</v>
      </c>
      <c r="E201" s="82">
        <v>0.11054398148148148</v>
      </c>
      <c r="F201" s="81" t="s">
        <v>289</v>
      </c>
      <c r="G201" s="81">
        <v>0.27632000000000001</v>
      </c>
      <c r="H201" s="81" t="s">
        <v>290</v>
      </c>
      <c r="I201" s="81" t="s">
        <v>291</v>
      </c>
      <c r="J201" s="81">
        <v>7.6310000000000002</v>
      </c>
      <c r="K201" s="81" t="s">
        <v>290</v>
      </c>
      <c r="L201" s="81" t="s">
        <v>284</v>
      </c>
      <c r="M201" s="81" t="s">
        <v>284</v>
      </c>
    </row>
    <row r="202" spans="1:13" ht="12.75" customHeight="1">
      <c r="A202" s="81" t="s">
        <v>280</v>
      </c>
      <c r="B202" s="81" t="s">
        <v>281</v>
      </c>
      <c r="C202" s="81" t="s">
        <v>678</v>
      </c>
      <c r="D202" s="81">
        <v>151</v>
      </c>
      <c r="E202" s="81" t="s">
        <v>2445</v>
      </c>
      <c r="F202" s="81" t="s">
        <v>289</v>
      </c>
      <c r="G202" s="81">
        <v>1.4489799999999999</v>
      </c>
      <c r="H202" s="81" t="s">
        <v>290</v>
      </c>
      <c r="I202" s="81" t="s">
        <v>291</v>
      </c>
      <c r="J202" s="81">
        <v>18.72</v>
      </c>
      <c r="K202" s="81" t="s">
        <v>290</v>
      </c>
      <c r="L202" s="81" t="s">
        <v>284</v>
      </c>
      <c r="M202" s="81" t="s">
        <v>284</v>
      </c>
    </row>
    <row r="203" spans="1:13" ht="12.75" customHeight="1">
      <c r="A203" s="81" t="s">
        <v>280</v>
      </c>
      <c r="B203" s="81" t="s">
        <v>281</v>
      </c>
      <c r="C203" s="81" t="s">
        <v>680</v>
      </c>
      <c r="D203" s="81">
        <v>400</v>
      </c>
      <c r="E203" s="82">
        <v>0.11598379629629629</v>
      </c>
      <c r="F203" s="81" t="s">
        <v>289</v>
      </c>
      <c r="G203" s="81">
        <v>0.46586</v>
      </c>
      <c r="H203" s="81" t="s">
        <v>290</v>
      </c>
      <c r="I203" s="81" t="s">
        <v>291</v>
      </c>
      <c r="J203" s="81">
        <v>30.356999999999999</v>
      </c>
      <c r="K203" s="81" t="s">
        <v>290</v>
      </c>
      <c r="L203" s="81" t="s">
        <v>284</v>
      </c>
      <c r="M203" s="81" t="s">
        <v>284</v>
      </c>
    </row>
    <row r="204" spans="1:13" ht="12.75" customHeight="1">
      <c r="A204" s="81" t="s">
        <v>280</v>
      </c>
      <c r="B204" s="81" t="s">
        <v>281</v>
      </c>
      <c r="C204" s="81" t="s">
        <v>682</v>
      </c>
      <c r="D204" s="81">
        <v>401</v>
      </c>
      <c r="E204" s="82">
        <v>0.11471064814814814</v>
      </c>
      <c r="F204" s="81" t="s">
        <v>289</v>
      </c>
      <c r="G204" s="81">
        <v>0.99404000000000003</v>
      </c>
      <c r="H204" s="81" t="s">
        <v>290</v>
      </c>
      <c r="I204" s="81" t="s">
        <v>291</v>
      </c>
      <c r="J204" s="81">
        <v>12.461</v>
      </c>
      <c r="K204" s="81" t="s">
        <v>290</v>
      </c>
      <c r="L204" s="81" t="s">
        <v>284</v>
      </c>
      <c r="M204" s="81" t="s">
        <v>284</v>
      </c>
    </row>
    <row r="205" spans="1:13" ht="12.75" customHeight="1">
      <c r="A205" s="81" t="s">
        <v>280</v>
      </c>
      <c r="B205" s="81" t="s">
        <v>281</v>
      </c>
      <c r="C205" s="81" t="s">
        <v>2446</v>
      </c>
      <c r="D205" s="81">
        <v>402</v>
      </c>
      <c r="E205" s="82">
        <v>0.12003472222222222</v>
      </c>
      <c r="F205" s="81" t="s">
        <v>289</v>
      </c>
      <c r="G205" s="81">
        <v>1.66066</v>
      </c>
      <c r="H205" s="81" t="s">
        <v>290</v>
      </c>
      <c r="I205" s="81" t="s">
        <v>291</v>
      </c>
      <c r="J205" s="81">
        <v>9.7959999999999994</v>
      </c>
      <c r="K205" s="81" t="s">
        <v>290</v>
      </c>
      <c r="L205" s="81" t="s">
        <v>284</v>
      </c>
      <c r="M205" s="81" t="s">
        <v>284</v>
      </c>
    </row>
    <row r="206" spans="1:13" ht="12.75" customHeight="1">
      <c r="A206" s="81" t="s">
        <v>280</v>
      </c>
      <c r="B206" s="81" t="s">
        <v>281</v>
      </c>
      <c r="C206" s="81" t="s">
        <v>685</v>
      </c>
      <c r="D206" s="81">
        <v>403</v>
      </c>
      <c r="E206" s="82">
        <v>0.11644675925925925</v>
      </c>
      <c r="F206" s="81" t="s">
        <v>289</v>
      </c>
      <c r="G206" s="81">
        <v>0.61050000000000004</v>
      </c>
      <c r="H206" s="81" t="s">
        <v>290</v>
      </c>
      <c r="I206" s="81" t="s">
        <v>291</v>
      </c>
      <c r="J206" s="81">
        <v>31.122</v>
      </c>
      <c r="K206" s="81" t="s">
        <v>290</v>
      </c>
      <c r="L206" s="81" t="s">
        <v>284</v>
      </c>
      <c r="M206" s="81" t="s">
        <v>284</v>
      </c>
    </row>
    <row r="207" spans="1:13" ht="12.75" customHeight="1">
      <c r="A207" s="81" t="s">
        <v>280</v>
      </c>
      <c r="B207" s="81" t="s">
        <v>281</v>
      </c>
      <c r="C207" s="81" t="s">
        <v>687</v>
      </c>
      <c r="D207" s="81">
        <v>404</v>
      </c>
      <c r="E207" s="82">
        <v>0.12049768518518518</v>
      </c>
      <c r="F207" s="81" t="s">
        <v>289</v>
      </c>
      <c r="G207" s="81">
        <v>1.15313</v>
      </c>
      <c r="H207" s="81" t="s">
        <v>290</v>
      </c>
      <c r="I207" s="81" t="s">
        <v>291</v>
      </c>
      <c r="J207" s="81">
        <v>11.217000000000001</v>
      </c>
      <c r="K207" s="81" t="s">
        <v>290</v>
      </c>
      <c r="L207" s="81" t="s">
        <v>284</v>
      </c>
      <c r="M207" s="81" t="s">
        <v>284</v>
      </c>
    </row>
    <row r="208" spans="1:13" ht="12.75" customHeight="1">
      <c r="A208" s="81" t="s">
        <v>280</v>
      </c>
      <c r="B208" s="81" t="s">
        <v>281</v>
      </c>
      <c r="C208" s="81" t="s">
        <v>689</v>
      </c>
      <c r="D208" s="81">
        <v>405</v>
      </c>
      <c r="E208" s="82">
        <v>0.12003472222222222</v>
      </c>
      <c r="F208" s="81" t="s">
        <v>289</v>
      </c>
      <c r="G208" s="81">
        <v>1.5627800000000001</v>
      </c>
      <c r="H208" s="81" t="s">
        <v>290</v>
      </c>
      <c r="I208" s="81" t="s">
        <v>291</v>
      </c>
      <c r="J208" s="81">
        <v>10.385</v>
      </c>
      <c r="K208" s="81" t="s">
        <v>290</v>
      </c>
      <c r="L208" s="81" t="s">
        <v>284</v>
      </c>
      <c r="M208" s="81" t="s">
        <v>284</v>
      </c>
    </row>
    <row r="209" spans="1:13" ht="12.75" customHeight="1">
      <c r="A209" s="81" t="s">
        <v>280</v>
      </c>
      <c r="B209" s="81" t="s">
        <v>281</v>
      </c>
      <c r="C209" s="81" t="s">
        <v>691</v>
      </c>
      <c r="D209" s="81">
        <v>406</v>
      </c>
      <c r="E209" s="82">
        <v>0.11980324074074074</v>
      </c>
      <c r="F209" s="81" t="s">
        <v>289</v>
      </c>
      <c r="G209" s="81">
        <v>1.80349</v>
      </c>
      <c r="H209" s="81" t="s">
        <v>290</v>
      </c>
      <c r="I209" s="81" t="s">
        <v>291</v>
      </c>
      <c r="J209" s="81">
        <v>28.843</v>
      </c>
      <c r="K209" s="81" t="s">
        <v>290</v>
      </c>
      <c r="L209" s="81" t="s">
        <v>284</v>
      </c>
      <c r="M209" s="81" t="s">
        <v>284</v>
      </c>
    </row>
    <row r="210" spans="1:13" ht="12.75" customHeight="1">
      <c r="A210" s="81" t="s">
        <v>280</v>
      </c>
      <c r="B210" s="81" t="s">
        <v>281</v>
      </c>
      <c r="C210" s="81" t="s">
        <v>694</v>
      </c>
      <c r="D210" s="81">
        <v>407</v>
      </c>
      <c r="E210" s="82">
        <v>0.12153935185185184</v>
      </c>
      <c r="F210" s="81" t="s">
        <v>289</v>
      </c>
      <c r="G210" s="81">
        <v>1.2460100000000001</v>
      </c>
      <c r="H210" s="81" t="s">
        <v>290</v>
      </c>
      <c r="I210" s="81" t="s">
        <v>291</v>
      </c>
      <c r="J210" s="81">
        <v>30.425000000000001</v>
      </c>
      <c r="K210" s="81" t="s">
        <v>290</v>
      </c>
      <c r="L210" s="81" t="s">
        <v>284</v>
      </c>
      <c r="M210" s="81" t="s">
        <v>284</v>
      </c>
    </row>
    <row r="211" spans="1:13" ht="12.75" customHeight="1">
      <c r="A211" s="81" t="s">
        <v>280</v>
      </c>
      <c r="B211" s="81" t="s">
        <v>281</v>
      </c>
      <c r="C211" s="81" t="s">
        <v>697</v>
      </c>
      <c r="D211" s="81">
        <v>408</v>
      </c>
      <c r="E211" s="82">
        <v>0.1191087962962963</v>
      </c>
      <c r="F211" s="81" t="s">
        <v>289</v>
      </c>
      <c r="G211" s="81">
        <v>1.3625700000000001</v>
      </c>
      <c r="H211" s="81" t="s">
        <v>290</v>
      </c>
      <c r="I211" s="81" t="s">
        <v>291</v>
      </c>
      <c r="J211" s="81">
        <v>11.986000000000001</v>
      </c>
      <c r="K211" s="81" t="s">
        <v>290</v>
      </c>
      <c r="L211" s="81" t="s">
        <v>284</v>
      </c>
      <c r="M211" s="81" t="s">
        <v>284</v>
      </c>
    </row>
    <row r="212" spans="1:13" ht="12.75" customHeight="1">
      <c r="A212" s="81" t="s">
        <v>280</v>
      </c>
      <c r="B212" s="81" t="s">
        <v>281</v>
      </c>
      <c r="C212" s="81" t="s">
        <v>700</v>
      </c>
      <c r="D212" s="81">
        <v>409</v>
      </c>
      <c r="E212" s="82">
        <v>0.12292824074074075</v>
      </c>
      <c r="F212" s="81" t="s">
        <v>289</v>
      </c>
      <c r="G212" s="81">
        <v>1.35511</v>
      </c>
      <c r="H212" s="81" t="s">
        <v>290</v>
      </c>
      <c r="I212" s="81" t="s">
        <v>291</v>
      </c>
      <c r="J212" s="81">
        <v>8.2669999999999995</v>
      </c>
      <c r="K212" s="81" t="s">
        <v>290</v>
      </c>
      <c r="L212" s="81" t="s">
        <v>284</v>
      </c>
      <c r="M212" s="81" t="s">
        <v>284</v>
      </c>
    </row>
    <row r="213" spans="1:13" ht="12.75" customHeight="1">
      <c r="A213" s="81" t="s">
        <v>280</v>
      </c>
      <c r="B213" s="81" t="s">
        <v>281</v>
      </c>
      <c r="C213" s="81" t="s">
        <v>703</v>
      </c>
      <c r="D213" s="81">
        <v>410</v>
      </c>
      <c r="E213" s="82">
        <v>0.12061342592592593</v>
      </c>
      <c r="F213" s="81" t="s">
        <v>289</v>
      </c>
      <c r="G213" s="81">
        <v>1.29525</v>
      </c>
      <c r="H213" s="81" t="s">
        <v>290</v>
      </c>
      <c r="I213" s="81" t="s">
        <v>291</v>
      </c>
      <c r="J213" s="81">
        <v>26.001000000000001</v>
      </c>
      <c r="K213" s="81" t="s">
        <v>290</v>
      </c>
      <c r="L213" s="81" t="s">
        <v>284</v>
      </c>
      <c r="M213" s="81" t="s">
        <v>284</v>
      </c>
    </row>
    <row r="214" spans="1:13" ht="12.75" customHeight="1">
      <c r="A214" s="81" t="s">
        <v>280</v>
      </c>
      <c r="B214" s="81" t="s">
        <v>281</v>
      </c>
      <c r="C214" s="81" t="s">
        <v>706</v>
      </c>
      <c r="D214" s="81">
        <v>411</v>
      </c>
      <c r="E214" s="82">
        <v>0.12315972222222223</v>
      </c>
      <c r="F214" s="81" t="s">
        <v>289</v>
      </c>
      <c r="G214" s="81">
        <v>1.4547699999999999</v>
      </c>
      <c r="H214" s="81" t="s">
        <v>290</v>
      </c>
      <c r="I214" s="81" t="s">
        <v>291</v>
      </c>
      <c r="J214" s="81">
        <v>35.578000000000003</v>
      </c>
      <c r="K214" s="81" t="s">
        <v>290</v>
      </c>
      <c r="L214" s="81" t="s">
        <v>284</v>
      </c>
      <c r="M214" s="81" t="s">
        <v>284</v>
      </c>
    </row>
    <row r="215" spans="1:13" ht="12.75" customHeight="1">
      <c r="A215" s="81" t="s">
        <v>280</v>
      </c>
      <c r="B215" s="81" t="s">
        <v>281</v>
      </c>
      <c r="C215" s="81" t="s">
        <v>709</v>
      </c>
      <c r="D215" s="81">
        <v>412</v>
      </c>
      <c r="E215" s="82">
        <v>0.12107638888888889</v>
      </c>
      <c r="F215" s="81" t="s">
        <v>289</v>
      </c>
      <c r="G215" s="81">
        <v>1.39761</v>
      </c>
      <c r="H215" s="81" t="s">
        <v>290</v>
      </c>
      <c r="I215" s="81" t="s">
        <v>291</v>
      </c>
      <c r="J215" s="81">
        <v>11.303000000000001</v>
      </c>
      <c r="K215" s="81" t="s">
        <v>290</v>
      </c>
      <c r="L215" s="81" t="s">
        <v>284</v>
      </c>
      <c r="M215" s="81" t="s">
        <v>284</v>
      </c>
    </row>
    <row r="216" spans="1:13" ht="12.75" customHeight="1">
      <c r="A216" s="81" t="s">
        <v>280</v>
      </c>
      <c r="B216" s="81" t="s">
        <v>281</v>
      </c>
      <c r="C216" s="81" t="s">
        <v>712</v>
      </c>
      <c r="D216" s="81">
        <v>413</v>
      </c>
      <c r="E216" s="82">
        <v>0.12559027777777779</v>
      </c>
      <c r="F216" s="81" t="s">
        <v>289</v>
      </c>
      <c r="G216" s="81">
        <v>1.3390899999999999</v>
      </c>
      <c r="H216" s="81" t="s">
        <v>290</v>
      </c>
      <c r="I216" s="81" t="s">
        <v>291</v>
      </c>
      <c r="J216" s="81">
        <v>14.500999999999999</v>
      </c>
      <c r="K216" s="81" t="s">
        <v>290</v>
      </c>
      <c r="L216" s="81" t="s">
        <v>284</v>
      </c>
      <c r="M216" s="81" t="s">
        <v>284</v>
      </c>
    </row>
    <row r="217" spans="1:13" ht="12.75" customHeight="1">
      <c r="A217" s="81" t="s">
        <v>280</v>
      </c>
      <c r="B217" s="81" t="s">
        <v>281</v>
      </c>
      <c r="C217" s="81" t="s">
        <v>715</v>
      </c>
      <c r="D217" s="81">
        <v>414</v>
      </c>
      <c r="E217" s="82">
        <v>0.12373842592592593</v>
      </c>
      <c r="F217" s="81" t="s">
        <v>289</v>
      </c>
      <c r="G217" s="81">
        <v>1.26786</v>
      </c>
      <c r="H217" s="81" t="s">
        <v>290</v>
      </c>
      <c r="I217" s="81" t="s">
        <v>291</v>
      </c>
      <c r="J217" s="81">
        <v>39.436999999999998</v>
      </c>
      <c r="K217" s="81" t="s">
        <v>290</v>
      </c>
      <c r="L217" s="81" t="s">
        <v>284</v>
      </c>
      <c r="M217" s="81" t="s">
        <v>284</v>
      </c>
    </row>
    <row r="218" spans="1:13" ht="12.75" customHeight="1">
      <c r="A218" s="81" t="s">
        <v>280</v>
      </c>
      <c r="B218" s="81" t="s">
        <v>281</v>
      </c>
      <c r="C218" s="81" t="s">
        <v>718</v>
      </c>
      <c r="D218" s="81">
        <v>415</v>
      </c>
      <c r="E218" s="82">
        <v>0.12373842592592592</v>
      </c>
      <c r="F218" s="81" t="s">
        <v>289</v>
      </c>
      <c r="G218" s="81">
        <v>1.4800899999999999</v>
      </c>
      <c r="H218" s="81" t="s">
        <v>290</v>
      </c>
      <c r="I218" s="81" t="s">
        <v>291</v>
      </c>
      <c r="J218" s="81">
        <v>27.395</v>
      </c>
      <c r="K218" s="81" t="s">
        <v>290</v>
      </c>
      <c r="L218" s="81" t="s">
        <v>284</v>
      </c>
      <c r="M218" s="81" t="s">
        <v>284</v>
      </c>
    </row>
    <row r="219" spans="1:13" ht="12.75" customHeight="1">
      <c r="A219" s="81" t="s">
        <v>280</v>
      </c>
      <c r="B219" s="81" t="s">
        <v>281</v>
      </c>
      <c r="C219" s="81" t="s">
        <v>721</v>
      </c>
      <c r="D219" s="81">
        <v>416</v>
      </c>
      <c r="E219" s="82">
        <v>0.12524305555555557</v>
      </c>
      <c r="F219" s="81" t="s">
        <v>289</v>
      </c>
      <c r="G219" s="81">
        <v>1.32219</v>
      </c>
      <c r="H219" s="81" t="s">
        <v>290</v>
      </c>
      <c r="I219" s="81" t="s">
        <v>291</v>
      </c>
      <c r="J219" s="81">
        <v>22.734000000000002</v>
      </c>
      <c r="K219" s="81" t="s">
        <v>290</v>
      </c>
      <c r="L219" s="81" t="s">
        <v>284</v>
      </c>
      <c r="M219" s="81" t="s">
        <v>284</v>
      </c>
    </row>
    <row r="220" spans="1:13" ht="12.75" customHeight="1">
      <c r="A220" s="81" t="s">
        <v>280</v>
      </c>
      <c r="B220" s="81" t="s">
        <v>281</v>
      </c>
      <c r="C220" s="81" t="s">
        <v>724</v>
      </c>
      <c r="D220" s="81">
        <v>417</v>
      </c>
      <c r="E220" s="82">
        <v>0.12848379629629628</v>
      </c>
      <c r="F220" s="81" t="s">
        <v>289</v>
      </c>
      <c r="G220" s="81">
        <v>1.4878499999999999</v>
      </c>
      <c r="H220" s="81" t="s">
        <v>290</v>
      </c>
      <c r="I220" s="81" t="s">
        <v>291</v>
      </c>
      <c r="J220" s="81">
        <v>32.146000000000001</v>
      </c>
      <c r="K220" s="81" t="s">
        <v>290</v>
      </c>
      <c r="L220" s="81" t="s">
        <v>284</v>
      </c>
      <c r="M220" s="81" t="s">
        <v>284</v>
      </c>
    </row>
    <row r="221" spans="1:13" ht="12.75" customHeight="1">
      <c r="A221" s="81" t="s">
        <v>280</v>
      </c>
      <c r="B221" s="81" t="s">
        <v>281</v>
      </c>
      <c r="C221" s="81" t="s">
        <v>727</v>
      </c>
      <c r="D221" s="81">
        <v>418</v>
      </c>
      <c r="E221" s="82">
        <v>0.12709490740740739</v>
      </c>
      <c r="F221" s="81" t="s">
        <v>289</v>
      </c>
      <c r="G221" s="81">
        <v>1.40333</v>
      </c>
      <c r="H221" s="81" t="s">
        <v>290</v>
      </c>
      <c r="I221" s="81" t="s">
        <v>291</v>
      </c>
      <c r="J221" s="81">
        <v>2.97</v>
      </c>
      <c r="K221" s="81" t="s">
        <v>290</v>
      </c>
      <c r="L221" s="81" t="s">
        <v>284</v>
      </c>
      <c r="M221" s="81" t="s">
        <v>284</v>
      </c>
    </row>
    <row r="222" spans="1:13" ht="12.75" customHeight="1">
      <c r="A222" s="81" t="s">
        <v>280</v>
      </c>
      <c r="B222" s="81" t="s">
        <v>281</v>
      </c>
      <c r="C222" s="81" t="s">
        <v>730</v>
      </c>
      <c r="D222" s="81">
        <v>419</v>
      </c>
      <c r="E222" s="81" t="s">
        <v>2447</v>
      </c>
      <c r="F222" s="81" t="s">
        <v>289</v>
      </c>
      <c r="G222" s="81">
        <v>1.3283</v>
      </c>
      <c r="H222" s="81" t="s">
        <v>290</v>
      </c>
      <c r="I222" s="81" t="s">
        <v>291</v>
      </c>
      <c r="J222" s="81">
        <v>17.93</v>
      </c>
      <c r="K222" s="81" t="s">
        <v>290</v>
      </c>
      <c r="L222" s="81" t="s">
        <v>284</v>
      </c>
      <c r="M222" s="81" t="s">
        <v>284</v>
      </c>
    </row>
    <row r="223" spans="1:13" ht="12.75" customHeight="1">
      <c r="A223" s="81" t="s">
        <v>280</v>
      </c>
      <c r="B223" s="81" t="s">
        <v>281</v>
      </c>
      <c r="C223" s="81" t="s">
        <v>733</v>
      </c>
      <c r="D223" s="81">
        <v>420</v>
      </c>
      <c r="E223" s="82">
        <v>0.13137731481481482</v>
      </c>
      <c r="F223" s="81" t="s">
        <v>289</v>
      </c>
      <c r="G223" s="81">
        <v>1.44939</v>
      </c>
      <c r="H223" s="81" t="s">
        <v>290</v>
      </c>
      <c r="I223" s="81" t="s">
        <v>291</v>
      </c>
      <c r="J223" s="81">
        <v>25.33</v>
      </c>
      <c r="K223" s="81" t="s">
        <v>290</v>
      </c>
      <c r="L223" s="81" t="s">
        <v>284</v>
      </c>
      <c r="M223" s="81" t="s">
        <v>284</v>
      </c>
    </row>
    <row r="224" spans="1:13" ht="12.75" customHeight="1">
      <c r="A224" s="81" t="s">
        <v>280</v>
      </c>
      <c r="B224" s="81" t="s">
        <v>281</v>
      </c>
      <c r="C224" s="81" t="s">
        <v>736</v>
      </c>
      <c r="D224" s="81">
        <v>421</v>
      </c>
      <c r="E224" s="82">
        <v>0.13114583333333332</v>
      </c>
      <c r="F224" s="81" t="s">
        <v>289</v>
      </c>
      <c r="G224" s="81">
        <v>1.31185</v>
      </c>
      <c r="H224" s="81" t="s">
        <v>290</v>
      </c>
      <c r="I224" s="81" t="s">
        <v>291</v>
      </c>
      <c r="J224" s="81">
        <v>24.759</v>
      </c>
      <c r="K224" s="81" t="s">
        <v>290</v>
      </c>
      <c r="L224" s="81" t="s">
        <v>284</v>
      </c>
      <c r="M224" s="81" t="s">
        <v>284</v>
      </c>
    </row>
    <row r="225" spans="1:13" ht="12.75" customHeight="1">
      <c r="A225" s="81" t="s">
        <v>280</v>
      </c>
      <c r="B225" s="81" t="s">
        <v>281</v>
      </c>
      <c r="C225" s="81" t="s">
        <v>739</v>
      </c>
      <c r="D225" s="81">
        <v>422</v>
      </c>
      <c r="E225" s="82">
        <v>0.13241898148148148</v>
      </c>
      <c r="F225" s="81" t="s">
        <v>289</v>
      </c>
      <c r="G225" s="81">
        <v>1.4197200000000001</v>
      </c>
      <c r="H225" s="81" t="s">
        <v>290</v>
      </c>
      <c r="I225" s="81" t="s">
        <v>291</v>
      </c>
      <c r="J225" s="81">
        <v>26.263999999999999</v>
      </c>
      <c r="K225" s="81" t="s">
        <v>290</v>
      </c>
      <c r="L225" s="81" t="s">
        <v>284</v>
      </c>
      <c r="M225" s="81" t="s">
        <v>284</v>
      </c>
    </row>
    <row r="226" spans="1:13" ht="12.75" customHeight="1">
      <c r="A226" s="81" t="s">
        <v>280</v>
      </c>
      <c r="B226" s="81" t="s">
        <v>281</v>
      </c>
      <c r="C226" s="81" t="s">
        <v>742</v>
      </c>
      <c r="D226" s="81">
        <v>423</v>
      </c>
      <c r="E226" s="82">
        <v>0.13126157407407407</v>
      </c>
      <c r="F226" s="81" t="s">
        <v>289</v>
      </c>
      <c r="G226" s="81">
        <v>1.3658300000000001</v>
      </c>
      <c r="H226" s="81" t="s">
        <v>290</v>
      </c>
      <c r="I226" s="81" t="s">
        <v>291</v>
      </c>
      <c r="J226" s="81">
        <v>6.7859999999999996</v>
      </c>
      <c r="K226" s="81" t="s">
        <v>290</v>
      </c>
      <c r="L226" s="81" t="s">
        <v>284</v>
      </c>
      <c r="M226" s="81" t="s">
        <v>284</v>
      </c>
    </row>
    <row r="227" spans="1:13" ht="12.75" customHeight="1">
      <c r="A227" s="81" t="s">
        <v>280</v>
      </c>
      <c r="B227" s="81" t="s">
        <v>281</v>
      </c>
      <c r="C227" s="81" t="s">
        <v>745</v>
      </c>
      <c r="D227" s="81">
        <v>424</v>
      </c>
      <c r="E227" s="82">
        <v>0.13311342592592593</v>
      </c>
      <c r="F227" s="81" t="s">
        <v>289</v>
      </c>
      <c r="G227" s="81">
        <v>1.48444</v>
      </c>
      <c r="H227" s="81" t="s">
        <v>290</v>
      </c>
      <c r="I227" s="81" t="s">
        <v>291</v>
      </c>
      <c r="J227" s="81">
        <v>13.484999999999999</v>
      </c>
      <c r="K227" s="81" t="s">
        <v>290</v>
      </c>
      <c r="L227" s="81" t="s">
        <v>284</v>
      </c>
      <c r="M227" s="81" t="s">
        <v>284</v>
      </c>
    </row>
    <row r="228" spans="1:13" ht="12.75" customHeight="1">
      <c r="A228" s="81" t="s">
        <v>280</v>
      </c>
      <c r="B228" s="81" t="s">
        <v>281</v>
      </c>
      <c r="C228" s="81" t="s">
        <v>748</v>
      </c>
      <c r="D228" s="81">
        <v>425</v>
      </c>
      <c r="E228" s="81" t="s">
        <v>2448</v>
      </c>
      <c r="F228" s="81" t="s">
        <v>289</v>
      </c>
      <c r="G228" s="81">
        <v>1.75353</v>
      </c>
      <c r="H228" s="81" t="s">
        <v>290</v>
      </c>
      <c r="I228" s="81" t="s">
        <v>291</v>
      </c>
      <c r="J228" s="81">
        <v>30.997</v>
      </c>
      <c r="K228" s="81" t="s">
        <v>290</v>
      </c>
      <c r="L228" s="81" t="s">
        <v>284</v>
      </c>
      <c r="M228" s="81" t="s">
        <v>284</v>
      </c>
    </row>
    <row r="229" spans="1:13" ht="12.75" customHeight="1">
      <c r="A229" s="81" t="s">
        <v>280</v>
      </c>
      <c r="B229" s="81" t="s">
        <v>281</v>
      </c>
      <c r="C229" s="81" t="s">
        <v>751</v>
      </c>
      <c r="D229" s="81">
        <v>426</v>
      </c>
      <c r="E229" s="82">
        <v>0.13554398148148147</v>
      </c>
      <c r="F229" s="81" t="s">
        <v>289</v>
      </c>
      <c r="G229" s="81">
        <v>0.55313000000000001</v>
      </c>
      <c r="H229" s="81" t="s">
        <v>290</v>
      </c>
      <c r="I229" s="81" t="s">
        <v>291</v>
      </c>
      <c r="J229" s="81">
        <v>31.789000000000001</v>
      </c>
      <c r="K229" s="81" t="s">
        <v>290</v>
      </c>
      <c r="L229" s="81" t="s">
        <v>284</v>
      </c>
      <c r="M229" s="81" t="s">
        <v>284</v>
      </c>
    </row>
    <row r="230" spans="1:13" ht="12.75" customHeight="1">
      <c r="A230" s="81" t="s">
        <v>280</v>
      </c>
      <c r="B230" s="81" t="s">
        <v>281</v>
      </c>
      <c r="C230" s="81" t="s">
        <v>754</v>
      </c>
      <c r="D230" s="81">
        <v>427</v>
      </c>
      <c r="E230" s="82">
        <v>0.13380787037037037</v>
      </c>
      <c r="F230" s="81" t="s">
        <v>289</v>
      </c>
      <c r="G230" s="81">
        <v>1.0801499999999999</v>
      </c>
      <c r="H230" s="81" t="s">
        <v>290</v>
      </c>
      <c r="I230" s="81" t="s">
        <v>291</v>
      </c>
      <c r="J230" s="81">
        <v>10.324999999999999</v>
      </c>
      <c r="K230" s="81" t="s">
        <v>290</v>
      </c>
      <c r="L230" s="81" t="s">
        <v>284</v>
      </c>
      <c r="M230" s="81" t="s">
        <v>284</v>
      </c>
    </row>
    <row r="231" spans="1:13" ht="12.75" customHeight="1">
      <c r="A231" s="81" t="s">
        <v>280</v>
      </c>
      <c r="B231" s="81" t="s">
        <v>281</v>
      </c>
      <c r="C231" s="81" t="s">
        <v>757</v>
      </c>
      <c r="D231" s="81">
        <v>428</v>
      </c>
      <c r="E231" s="81" t="s">
        <v>2449</v>
      </c>
      <c r="F231" s="81" t="s">
        <v>289</v>
      </c>
      <c r="G231" s="81">
        <v>1.7637400000000001</v>
      </c>
      <c r="H231" s="81" t="s">
        <v>290</v>
      </c>
      <c r="I231" s="81" t="s">
        <v>291</v>
      </c>
      <c r="J231" s="81">
        <v>11.294</v>
      </c>
      <c r="K231" s="81" t="s">
        <v>290</v>
      </c>
      <c r="L231" s="81" t="s">
        <v>284</v>
      </c>
      <c r="M231" s="81" t="s">
        <v>284</v>
      </c>
    </row>
    <row r="232" spans="1:13" ht="12.75" customHeight="1">
      <c r="A232" s="81" t="s">
        <v>280</v>
      </c>
      <c r="B232" s="81" t="s">
        <v>281</v>
      </c>
      <c r="C232" s="81" t="s">
        <v>760</v>
      </c>
      <c r="D232" s="81">
        <v>429</v>
      </c>
      <c r="E232" s="82">
        <v>0.13635416666666667</v>
      </c>
      <c r="F232" s="81" t="s">
        <v>289</v>
      </c>
      <c r="G232" s="81">
        <v>0.79717000000000005</v>
      </c>
      <c r="H232" s="81" t="s">
        <v>290</v>
      </c>
      <c r="I232" s="81" t="s">
        <v>291</v>
      </c>
      <c r="J232" s="81">
        <v>4.7949999999999999</v>
      </c>
      <c r="K232" s="81" t="s">
        <v>290</v>
      </c>
      <c r="L232" s="81" t="s">
        <v>284</v>
      </c>
      <c r="M232" s="81" t="s">
        <v>284</v>
      </c>
    </row>
    <row r="233" spans="1:13" ht="12.75" customHeight="1">
      <c r="A233" s="81" t="s">
        <v>280</v>
      </c>
      <c r="B233" s="81" t="s">
        <v>281</v>
      </c>
      <c r="C233" s="81" t="s">
        <v>763</v>
      </c>
      <c r="D233" s="81">
        <v>430</v>
      </c>
      <c r="E233" s="82">
        <v>0.13936342592592593</v>
      </c>
      <c r="F233" s="81" t="s">
        <v>289</v>
      </c>
      <c r="G233" s="81">
        <v>0.31089</v>
      </c>
      <c r="H233" s="81" t="s">
        <v>290</v>
      </c>
      <c r="I233" s="81" t="s">
        <v>291</v>
      </c>
      <c r="J233" s="81">
        <v>16.803999999999998</v>
      </c>
      <c r="K233" s="81" t="s">
        <v>290</v>
      </c>
      <c r="L233" s="81" t="s">
        <v>284</v>
      </c>
      <c r="M233" s="81" t="s">
        <v>284</v>
      </c>
    </row>
    <row r="234" spans="1:13" ht="12.75" customHeight="1">
      <c r="A234" s="81" t="s">
        <v>280</v>
      </c>
      <c r="B234" s="81" t="s">
        <v>281</v>
      </c>
      <c r="C234" s="81" t="s">
        <v>766</v>
      </c>
      <c r="D234" s="81">
        <v>431</v>
      </c>
      <c r="E234" s="81" t="s">
        <v>2450</v>
      </c>
      <c r="F234" s="81" t="s">
        <v>289</v>
      </c>
      <c r="G234" s="81">
        <v>0.37424000000000002</v>
      </c>
      <c r="H234" s="81" t="s">
        <v>290</v>
      </c>
      <c r="I234" s="81" t="s">
        <v>291</v>
      </c>
      <c r="J234" s="81">
        <v>28.701000000000001</v>
      </c>
      <c r="K234" s="81" t="s">
        <v>290</v>
      </c>
      <c r="L234" s="81" t="s">
        <v>284</v>
      </c>
      <c r="M234" s="81" t="s">
        <v>284</v>
      </c>
    </row>
    <row r="235" spans="1:13" ht="12.75" customHeight="1">
      <c r="A235" s="81" t="s">
        <v>280</v>
      </c>
      <c r="B235" s="81" t="s">
        <v>281</v>
      </c>
      <c r="C235" s="81" t="s">
        <v>769</v>
      </c>
      <c r="D235" s="81">
        <v>432</v>
      </c>
      <c r="E235" s="82">
        <v>0.14341435185185183</v>
      </c>
      <c r="F235" s="81" t="s">
        <v>289</v>
      </c>
      <c r="G235" s="81">
        <v>0.92107000000000006</v>
      </c>
      <c r="H235" s="81" t="s">
        <v>290</v>
      </c>
      <c r="I235" s="81" t="s">
        <v>291</v>
      </c>
      <c r="J235" s="81">
        <v>12.4</v>
      </c>
      <c r="K235" s="81" t="s">
        <v>290</v>
      </c>
      <c r="L235" s="81" t="s">
        <v>284</v>
      </c>
      <c r="M235" s="81" t="s">
        <v>284</v>
      </c>
    </row>
    <row r="236" spans="1:13" ht="12.75" customHeight="1">
      <c r="A236" s="81" t="s">
        <v>280</v>
      </c>
      <c r="B236" s="81" t="s">
        <v>281</v>
      </c>
      <c r="C236" s="81" t="s">
        <v>2451</v>
      </c>
      <c r="D236" s="81">
        <v>433</v>
      </c>
      <c r="E236" s="82">
        <v>0.14156250000000001</v>
      </c>
      <c r="F236" s="81" t="s">
        <v>289</v>
      </c>
      <c r="G236" s="81">
        <v>1.5899300000000001</v>
      </c>
      <c r="H236" s="81" t="s">
        <v>290</v>
      </c>
      <c r="I236" s="81" t="s">
        <v>291</v>
      </c>
      <c r="J236" s="81">
        <v>7.9450000000000003</v>
      </c>
      <c r="K236" s="81" t="s">
        <v>290</v>
      </c>
      <c r="L236" s="81" t="s">
        <v>284</v>
      </c>
      <c r="M236" s="81" t="s">
        <v>284</v>
      </c>
    </row>
    <row r="237" spans="1:13" ht="12.75" customHeight="1">
      <c r="A237" s="81" t="s">
        <v>280</v>
      </c>
      <c r="B237" s="81" t="s">
        <v>281</v>
      </c>
      <c r="C237" s="81" t="s">
        <v>773</v>
      </c>
      <c r="D237" s="81">
        <v>434</v>
      </c>
      <c r="E237" s="82">
        <v>0.14341435185185183</v>
      </c>
      <c r="F237" s="81" t="s">
        <v>289</v>
      </c>
      <c r="G237" s="81">
        <v>0.27822999999999998</v>
      </c>
      <c r="H237" s="81" t="s">
        <v>290</v>
      </c>
      <c r="I237" s="81" t="s">
        <v>291</v>
      </c>
      <c r="J237" s="81">
        <v>30.244</v>
      </c>
      <c r="K237" s="81" t="s">
        <v>290</v>
      </c>
      <c r="L237" s="81" t="s">
        <v>284</v>
      </c>
      <c r="M237" s="81" t="s">
        <v>284</v>
      </c>
    </row>
    <row r="238" spans="1:13" ht="12.75" customHeight="1">
      <c r="A238" s="81" t="s">
        <v>280</v>
      </c>
      <c r="B238" s="81" t="s">
        <v>281</v>
      </c>
      <c r="C238" s="81" t="s">
        <v>776</v>
      </c>
      <c r="D238" s="81">
        <v>435</v>
      </c>
      <c r="E238" s="82">
        <v>0.14133101851851851</v>
      </c>
      <c r="F238" s="81" t="s">
        <v>289</v>
      </c>
      <c r="G238" s="81">
        <v>0.95838000000000001</v>
      </c>
      <c r="H238" s="81" t="s">
        <v>290</v>
      </c>
      <c r="I238" s="81" t="s">
        <v>291</v>
      </c>
      <c r="J238" s="81">
        <v>10.38</v>
      </c>
      <c r="K238" s="81" t="s">
        <v>290</v>
      </c>
      <c r="L238" s="81" t="s">
        <v>284</v>
      </c>
      <c r="M238" s="81" t="s">
        <v>284</v>
      </c>
    </row>
    <row r="239" spans="1:13" ht="12.75" customHeight="1">
      <c r="A239" s="81" t="s">
        <v>280</v>
      </c>
      <c r="B239" s="81" t="s">
        <v>281</v>
      </c>
      <c r="C239" s="81" t="s">
        <v>779</v>
      </c>
      <c r="D239" s="81">
        <v>436</v>
      </c>
      <c r="E239" s="81" t="s">
        <v>2452</v>
      </c>
      <c r="F239" s="81" t="s">
        <v>289</v>
      </c>
      <c r="G239" s="81">
        <v>1.6517999999999999</v>
      </c>
      <c r="H239" s="81" t="s">
        <v>290</v>
      </c>
      <c r="I239" s="81" t="s">
        <v>291</v>
      </c>
      <c r="J239" s="81">
        <v>9.6859999999999999</v>
      </c>
      <c r="K239" s="81" t="s">
        <v>290</v>
      </c>
      <c r="L239" s="81" t="s">
        <v>284</v>
      </c>
      <c r="M239" s="81" t="s">
        <v>284</v>
      </c>
    </row>
    <row r="240" spans="1:13" ht="12.75" customHeight="1">
      <c r="A240" s="81" t="s">
        <v>280</v>
      </c>
      <c r="B240" s="81" t="s">
        <v>281</v>
      </c>
      <c r="C240" s="81" t="s">
        <v>782</v>
      </c>
      <c r="D240" s="81">
        <v>437</v>
      </c>
      <c r="E240" s="82">
        <v>0.1446875</v>
      </c>
      <c r="F240" s="81" t="s">
        <v>289</v>
      </c>
      <c r="G240" s="81">
        <v>0.34410000000000002</v>
      </c>
      <c r="H240" s="81" t="s">
        <v>290</v>
      </c>
      <c r="I240" s="81" t="s">
        <v>291</v>
      </c>
      <c r="J240" s="81">
        <v>26.736999999999998</v>
      </c>
      <c r="K240" s="81" t="s">
        <v>290</v>
      </c>
      <c r="L240" s="81" t="s">
        <v>284</v>
      </c>
      <c r="M240" s="81" t="s">
        <v>284</v>
      </c>
    </row>
    <row r="241" spans="1:13" ht="12.75" customHeight="1">
      <c r="A241" s="81" t="s">
        <v>280</v>
      </c>
      <c r="B241" s="81" t="s">
        <v>281</v>
      </c>
      <c r="C241" s="81" t="s">
        <v>785</v>
      </c>
      <c r="D241" s="81">
        <v>438</v>
      </c>
      <c r="E241" s="82">
        <v>0.14827546296296296</v>
      </c>
      <c r="F241" s="81" t="s">
        <v>289</v>
      </c>
      <c r="G241" s="81">
        <v>1.8522000000000001</v>
      </c>
      <c r="H241" s="81" t="s">
        <v>290</v>
      </c>
      <c r="I241" s="81" t="s">
        <v>291</v>
      </c>
      <c r="J241" s="81">
        <v>12.874000000000001</v>
      </c>
      <c r="K241" s="81" t="s">
        <v>290</v>
      </c>
      <c r="L241" s="81" t="s">
        <v>284</v>
      </c>
      <c r="M241" s="81" t="s">
        <v>284</v>
      </c>
    </row>
    <row r="242" spans="1:13" ht="12.75" customHeight="1">
      <c r="A242" s="81" t="s">
        <v>280</v>
      </c>
      <c r="B242" s="81" t="s">
        <v>281</v>
      </c>
      <c r="C242" s="81" t="s">
        <v>788</v>
      </c>
      <c r="D242" s="81">
        <v>439</v>
      </c>
      <c r="E242" s="82">
        <v>0.14931712962962962</v>
      </c>
      <c r="F242" s="81" t="s">
        <v>289</v>
      </c>
      <c r="G242" s="81">
        <v>0.54303999999999997</v>
      </c>
      <c r="H242" s="81" t="s">
        <v>290</v>
      </c>
      <c r="I242" s="81" t="s">
        <v>291</v>
      </c>
      <c r="J242" s="81">
        <v>24.042000000000002</v>
      </c>
      <c r="K242" s="81" t="s">
        <v>290</v>
      </c>
      <c r="L242" s="81" t="s">
        <v>284</v>
      </c>
      <c r="M242" s="81" t="s">
        <v>284</v>
      </c>
    </row>
    <row r="243" spans="1:13" ht="12.75" customHeight="1">
      <c r="A243" s="81" t="s">
        <v>280</v>
      </c>
      <c r="B243" s="81" t="s">
        <v>281</v>
      </c>
      <c r="C243" s="81" t="s">
        <v>791</v>
      </c>
      <c r="D243" s="81">
        <v>440</v>
      </c>
      <c r="E243" s="81" t="s">
        <v>2453</v>
      </c>
      <c r="F243" s="81" t="s">
        <v>289</v>
      </c>
      <c r="G243" s="81">
        <v>1.88062</v>
      </c>
      <c r="H243" s="81" t="s">
        <v>290</v>
      </c>
      <c r="I243" s="81" t="s">
        <v>291</v>
      </c>
      <c r="J243" s="81">
        <v>13.427</v>
      </c>
      <c r="K243" s="81" t="s">
        <v>290</v>
      </c>
      <c r="L243" s="81" t="s">
        <v>284</v>
      </c>
      <c r="M243" s="81" t="s">
        <v>284</v>
      </c>
    </row>
    <row r="244" spans="1:13" ht="12.75" customHeight="1">
      <c r="A244" s="81" t="s">
        <v>280</v>
      </c>
      <c r="B244" s="81" t="s">
        <v>281</v>
      </c>
      <c r="C244" s="81" t="s">
        <v>794</v>
      </c>
      <c r="D244" s="81">
        <v>441</v>
      </c>
      <c r="E244" s="82">
        <v>0.14688657407407407</v>
      </c>
      <c r="F244" s="81" t="s">
        <v>289</v>
      </c>
      <c r="G244" s="81">
        <v>0.43591999999999997</v>
      </c>
      <c r="H244" s="81" t="s">
        <v>290</v>
      </c>
      <c r="I244" s="81" t="s">
        <v>291</v>
      </c>
      <c r="J244" s="81">
        <v>27.117999999999999</v>
      </c>
      <c r="K244" s="81" t="s">
        <v>290</v>
      </c>
      <c r="L244" s="81" t="s">
        <v>284</v>
      </c>
      <c r="M244" s="81" t="s">
        <v>284</v>
      </c>
    </row>
    <row r="245" spans="1:13" ht="12.75" customHeight="1">
      <c r="A245" s="81" t="s">
        <v>280</v>
      </c>
      <c r="B245" s="81" t="s">
        <v>281</v>
      </c>
      <c r="C245" s="81" t="s">
        <v>797</v>
      </c>
      <c r="D245" s="81">
        <v>442</v>
      </c>
      <c r="E245" s="82">
        <v>0.14700231481481482</v>
      </c>
      <c r="F245" s="81" t="s">
        <v>289</v>
      </c>
      <c r="G245" s="81">
        <v>1.7832600000000001</v>
      </c>
      <c r="H245" s="81" t="s">
        <v>290</v>
      </c>
      <c r="I245" s="81" t="s">
        <v>291</v>
      </c>
      <c r="J245" s="81">
        <v>12.893000000000001</v>
      </c>
      <c r="K245" s="81" t="s">
        <v>290</v>
      </c>
      <c r="L245" s="81" t="s">
        <v>284</v>
      </c>
      <c r="M245" s="81" t="s">
        <v>284</v>
      </c>
    </row>
    <row r="246" spans="1:13" ht="12.75" customHeight="1">
      <c r="A246" s="81" t="s">
        <v>280</v>
      </c>
      <c r="B246" s="81" t="s">
        <v>281</v>
      </c>
      <c r="C246" s="81" t="s">
        <v>800</v>
      </c>
      <c r="D246" s="81">
        <v>443</v>
      </c>
      <c r="E246" s="82">
        <v>0.1492013888888889</v>
      </c>
      <c r="F246" s="81" t="s">
        <v>289</v>
      </c>
      <c r="G246" s="81">
        <v>0.76839999999999997</v>
      </c>
      <c r="H246" s="81" t="s">
        <v>290</v>
      </c>
      <c r="I246" s="81" t="s">
        <v>291</v>
      </c>
      <c r="J246" s="81">
        <v>27.065000000000001</v>
      </c>
      <c r="K246" s="81" t="s">
        <v>290</v>
      </c>
      <c r="L246" s="81" t="s">
        <v>284</v>
      </c>
      <c r="M246" s="81" t="s">
        <v>284</v>
      </c>
    </row>
    <row r="247" spans="1:13" ht="12.75" customHeight="1">
      <c r="A247" s="81" t="s">
        <v>280</v>
      </c>
      <c r="B247" s="81" t="s">
        <v>281</v>
      </c>
      <c r="C247" s="81" t="s">
        <v>803</v>
      </c>
      <c r="D247" s="81">
        <v>444</v>
      </c>
      <c r="E247" s="82">
        <v>0.14954861111111112</v>
      </c>
      <c r="F247" s="81" t="s">
        <v>289</v>
      </c>
      <c r="G247" s="81">
        <v>1.6337699999999999</v>
      </c>
      <c r="H247" s="81" t="s">
        <v>290</v>
      </c>
      <c r="I247" s="81" t="s">
        <v>291</v>
      </c>
      <c r="J247" s="81">
        <v>12.926</v>
      </c>
      <c r="K247" s="81" t="s">
        <v>290</v>
      </c>
      <c r="L247" s="81" t="s">
        <v>284</v>
      </c>
      <c r="M247" s="81" t="s">
        <v>284</v>
      </c>
    </row>
    <row r="248" spans="1:13" ht="12.75" customHeight="1">
      <c r="A248" s="81" t="s">
        <v>280</v>
      </c>
      <c r="B248" s="81" t="s">
        <v>281</v>
      </c>
      <c r="C248" s="81" t="s">
        <v>806</v>
      </c>
      <c r="D248" s="81">
        <v>445</v>
      </c>
      <c r="E248" s="82">
        <v>0.15209490740740741</v>
      </c>
      <c r="F248" s="81" t="s">
        <v>289</v>
      </c>
      <c r="G248" s="81">
        <v>1.1415900000000001</v>
      </c>
      <c r="H248" s="81" t="s">
        <v>290</v>
      </c>
      <c r="I248" s="81" t="s">
        <v>291</v>
      </c>
      <c r="J248" s="81">
        <v>26.41</v>
      </c>
      <c r="K248" s="81" t="s">
        <v>290</v>
      </c>
      <c r="L248" s="81" t="s">
        <v>284</v>
      </c>
      <c r="M248" s="81" t="s">
        <v>284</v>
      </c>
    </row>
    <row r="249" spans="1:13" ht="12.75" customHeight="1">
      <c r="A249" s="81" t="s">
        <v>280</v>
      </c>
      <c r="B249" s="81" t="s">
        <v>281</v>
      </c>
      <c r="C249" s="81" t="s">
        <v>809</v>
      </c>
      <c r="D249" s="81">
        <v>446</v>
      </c>
      <c r="E249" s="82">
        <v>0.15221064814814814</v>
      </c>
      <c r="F249" s="81" t="s">
        <v>289</v>
      </c>
      <c r="G249" s="81">
        <v>1.46102</v>
      </c>
      <c r="H249" s="81" t="s">
        <v>290</v>
      </c>
      <c r="I249" s="81" t="s">
        <v>291</v>
      </c>
      <c r="J249" s="81">
        <v>13.574</v>
      </c>
      <c r="K249" s="81" t="s">
        <v>290</v>
      </c>
      <c r="L249" s="81" t="s">
        <v>284</v>
      </c>
      <c r="M249" s="81" t="s">
        <v>284</v>
      </c>
    </row>
    <row r="250" spans="1:13" ht="12.75" customHeight="1">
      <c r="A250" s="81" t="s">
        <v>280</v>
      </c>
      <c r="B250" s="81" t="s">
        <v>281</v>
      </c>
      <c r="C250" s="81" t="s">
        <v>812</v>
      </c>
      <c r="D250" s="81">
        <v>447</v>
      </c>
      <c r="E250" s="82">
        <v>0.15498842592592593</v>
      </c>
      <c r="F250" s="81" t="s">
        <v>289</v>
      </c>
      <c r="G250" s="81">
        <v>1.3050999999999999</v>
      </c>
      <c r="H250" s="81" t="s">
        <v>290</v>
      </c>
      <c r="I250" s="81" t="s">
        <v>291</v>
      </c>
      <c r="J250" s="81">
        <v>31.771000000000001</v>
      </c>
      <c r="K250" s="81" t="s">
        <v>290</v>
      </c>
      <c r="L250" s="81" t="s">
        <v>284</v>
      </c>
      <c r="M250" s="81" t="s">
        <v>284</v>
      </c>
    </row>
    <row r="251" spans="1:13" ht="12.75" customHeight="1">
      <c r="A251" s="81" t="s">
        <v>280</v>
      </c>
      <c r="B251" s="81" t="s">
        <v>281</v>
      </c>
      <c r="C251" s="81" t="s">
        <v>815</v>
      </c>
      <c r="D251" s="81">
        <v>448</v>
      </c>
      <c r="E251" s="82">
        <v>0.15649305555555557</v>
      </c>
      <c r="F251" s="81" t="s">
        <v>289</v>
      </c>
      <c r="G251" s="81">
        <v>1.46539</v>
      </c>
      <c r="H251" s="81" t="s">
        <v>290</v>
      </c>
      <c r="I251" s="81" t="s">
        <v>291</v>
      </c>
      <c r="J251" s="81">
        <v>20.68</v>
      </c>
      <c r="K251" s="81" t="s">
        <v>290</v>
      </c>
      <c r="L251" s="81" t="s">
        <v>284</v>
      </c>
      <c r="M251" s="81" t="s">
        <v>284</v>
      </c>
    </row>
    <row r="252" spans="1:13" ht="12.75" customHeight="1">
      <c r="A252" s="81" t="s">
        <v>280</v>
      </c>
      <c r="B252" s="81" t="s">
        <v>281</v>
      </c>
      <c r="C252" s="81" t="s">
        <v>818</v>
      </c>
      <c r="D252" s="81">
        <v>449</v>
      </c>
      <c r="E252" s="82">
        <v>0.15383101851851852</v>
      </c>
      <c r="F252" s="81" t="s">
        <v>289</v>
      </c>
      <c r="G252" s="81">
        <v>1.31721</v>
      </c>
      <c r="H252" s="81" t="s">
        <v>290</v>
      </c>
      <c r="I252" s="81" t="s">
        <v>291</v>
      </c>
      <c r="J252" s="81">
        <v>30.869</v>
      </c>
      <c r="K252" s="81" t="s">
        <v>290</v>
      </c>
      <c r="L252" s="81" t="s">
        <v>284</v>
      </c>
      <c r="M252" s="81" t="s">
        <v>284</v>
      </c>
    </row>
    <row r="253" spans="1:13" ht="12.75" customHeight="1">
      <c r="A253" s="81" t="s">
        <v>280</v>
      </c>
      <c r="B253" s="81" t="s">
        <v>281</v>
      </c>
      <c r="C253" s="81" t="s">
        <v>821</v>
      </c>
      <c r="D253" s="81">
        <v>450</v>
      </c>
      <c r="E253" s="82">
        <v>0.15568287037037037</v>
      </c>
      <c r="F253" s="81" t="s">
        <v>289</v>
      </c>
      <c r="G253" s="81">
        <v>1.4966999999999999</v>
      </c>
      <c r="H253" s="81" t="s">
        <v>290</v>
      </c>
      <c r="I253" s="81" t="s">
        <v>291</v>
      </c>
      <c r="J253" s="81">
        <v>29.111999999999998</v>
      </c>
      <c r="K253" s="81" t="s">
        <v>290</v>
      </c>
      <c r="L253" s="81" t="s">
        <v>284</v>
      </c>
      <c r="M253" s="81" t="s">
        <v>284</v>
      </c>
    </row>
    <row r="254" spans="1:13" ht="12.75" customHeight="1">
      <c r="A254" s="81" t="s">
        <v>280</v>
      </c>
      <c r="B254" s="81" t="s">
        <v>281</v>
      </c>
      <c r="C254" s="81" t="s">
        <v>823</v>
      </c>
      <c r="D254" s="81">
        <v>451</v>
      </c>
      <c r="E254" s="82">
        <v>0.15533564814814815</v>
      </c>
      <c r="F254" s="81" t="s">
        <v>289</v>
      </c>
      <c r="G254" s="81">
        <v>1.32745</v>
      </c>
      <c r="H254" s="81" t="s">
        <v>290</v>
      </c>
      <c r="I254" s="81" t="s">
        <v>291</v>
      </c>
      <c r="J254" s="81">
        <v>34.280999999999999</v>
      </c>
      <c r="K254" s="81" t="s">
        <v>290</v>
      </c>
      <c r="L254" s="81" t="s">
        <v>284</v>
      </c>
      <c r="M254" s="81" t="s">
        <v>284</v>
      </c>
    </row>
    <row r="255" spans="1:13" ht="12.75" customHeight="1">
      <c r="A255" s="81" t="s">
        <v>280</v>
      </c>
      <c r="B255" s="81" t="s">
        <v>281</v>
      </c>
      <c r="C255" s="81" t="s">
        <v>825</v>
      </c>
      <c r="D255" s="81">
        <v>452</v>
      </c>
      <c r="E255" s="81" t="s">
        <v>2454</v>
      </c>
      <c r="F255" s="81" t="s">
        <v>289</v>
      </c>
      <c r="G255" s="81">
        <v>1.29372</v>
      </c>
      <c r="H255" s="81" t="s">
        <v>290</v>
      </c>
      <c r="I255" s="81" t="s">
        <v>291</v>
      </c>
      <c r="J255" s="81">
        <v>4.0590000000000002</v>
      </c>
      <c r="K255" s="81" t="s">
        <v>290</v>
      </c>
      <c r="L255" s="81" t="s">
        <v>284</v>
      </c>
      <c r="M255" s="81" t="s">
        <v>284</v>
      </c>
    </row>
    <row r="256" spans="1:13" ht="12.75" customHeight="1">
      <c r="A256" s="81" t="s">
        <v>280</v>
      </c>
      <c r="B256" s="81" t="s">
        <v>281</v>
      </c>
      <c r="C256" s="81" t="s">
        <v>827</v>
      </c>
      <c r="D256" s="81">
        <v>453</v>
      </c>
      <c r="E256" s="82">
        <v>0.15927083333333333</v>
      </c>
      <c r="F256" s="81" t="s">
        <v>289</v>
      </c>
      <c r="G256" s="81">
        <v>1.20533</v>
      </c>
      <c r="H256" s="81" t="s">
        <v>290</v>
      </c>
      <c r="I256" s="81" t="s">
        <v>291</v>
      </c>
      <c r="J256" s="81">
        <v>16.577999999999999</v>
      </c>
      <c r="K256" s="81" t="s">
        <v>290</v>
      </c>
      <c r="L256" s="81" t="s">
        <v>284</v>
      </c>
      <c r="M256" s="81" t="s">
        <v>284</v>
      </c>
    </row>
    <row r="257" spans="1:13" ht="12.75" customHeight="1">
      <c r="A257" s="81" t="s">
        <v>280</v>
      </c>
      <c r="B257" s="81" t="s">
        <v>281</v>
      </c>
      <c r="C257" s="81" t="s">
        <v>829</v>
      </c>
      <c r="D257" s="81">
        <v>454</v>
      </c>
      <c r="E257" s="82">
        <v>0.15846064814814817</v>
      </c>
      <c r="F257" s="81" t="s">
        <v>289</v>
      </c>
      <c r="G257" s="81">
        <v>1.00532</v>
      </c>
      <c r="H257" s="81" t="s">
        <v>290</v>
      </c>
      <c r="I257" s="81" t="s">
        <v>291</v>
      </c>
      <c r="J257" s="81">
        <v>36.533999999999999</v>
      </c>
      <c r="K257" s="81" t="s">
        <v>290</v>
      </c>
      <c r="L257" s="81" t="s">
        <v>284</v>
      </c>
      <c r="M257" s="81" t="s">
        <v>284</v>
      </c>
    </row>
    <row r="258" spans="1:13" ht="12.75" customHeight="1">
      <c r="A258" s="81" t="s">
        <v>280</v>
      </c>
      <c r="B258" s="81" t="s">
        <v>281</v>
      </c>
      <c r="C258" s="81" t="s">
        <v>831</v>
      </c>
      <c r="D258" s="81">
        <v>455</v>
      </c>
      <c r="E258" s="81" t="s">
        <v>2455</v>
      </c>
      <c r="F258" s="81" t="s">
        <v>289</v>
      </c>
      <c r="G258" s="81">
        <v>1.8165800000000001</v>
      </c>
      <c r="H258" s="81" t="s">
        <v>290</v>
      </c>
      <c r="I258" s="81" t="s">
        <v>291</v>
      </c>
      <c r="J258" s="81">
        <v>27.614000000000001</v>
      </c>
      <c r="K258" s="81" t="s">
        <v>290</v>
      </c>
      <c r="L258" s="81" t="s">
        <v>284</v>
      </c>
      <c r="M258" s="81" t="s">
        <v>284</v>
      </c>
    </row>
    <row r="259" spans="1:13" ht="12.75" customHeight="1">
      <c r="A259" s="81" t="s">
        <v>280</v>
      </c>
      <c r="B259" s="81" t="s">
        <v>281</v>
      </c>
      <c r="C259" s="81" t="s">
        <v>833</v>
      </c>
      <c r="D259" s="81">
        <v>456</v>
      </c>
      <c r="E259" s="82">
        <v>0.16112268518518519</v>
      </c>
      <c r="F259" s="81" t="s">
        <v>289</v>
      </c>
      <c r="G259" s="81">
        <v>1.5452399999999999</v>
      </c>
      <c r="H259" s="81" t="s">
        <v>290</v>
      </c>
      <c r="I259" s="81" t="s">
        <v>291</v>
      </c>
      <c r="J259" s="81">
        <v>10.71</v>
      </c>
      <c r="K259" s="81" t="s">
        <v>290</v>
      </c>
      <c r="L259" s="81" t="s">
        <v>284</v>
      </c>
      <c r="M259" s="81" t="s">
        <v>284</v>
      </c>
    </row>
    <row r="260" spans="1:13" ht="12.75" customHeight="1">
      <c r="A260" s="81" t="s">
        <v>280</v>
      </c>
      <c r="B260" s="81" t="s">
        <v>281</v>
      </c>
      <c r="C260" s="81" t="s">
        <v>835</v>
      </c>
      <c r="D260" s="81">
        <v>457</v>
      </c>
      <c r="E260" s="82">
        <v>0.15927083333333333</v>
      </c>
      <c r="F260" s="81" t="s">
        <v>289</v>
      </c>
      <c r="G260" s="81">
        <v>1.02803</v>
      </c>
      <c r="H260" s="81" t="s">
        <v>290</v>
      </c>
      <c r="I260" s="81" t="s">
        <v>291</v>
      </c>
      <c r="J260" s="81">
        <v>12.635</v>
      </c>
      <c r="K260" s="81" t="s">
        <v>290</v>
      </c>
      <c r="L260" s="81" t="s">
        <v>284</v>
      </c>
      <c r="M260" s="81" t="s">
        <v>284</v>
      </c>
    </row>
    <row r="261" spans="1:13" ht="12.75" customHeight="1">
      <c r="A261" s="81" t="s">
        <v>280</v>
      </c>
      <c r="B261" s="81" t="s">
        <v>281</v>
      </c>
      <c r="C261" s="81" t="s">
        <v>2456</v>
      </c>
      <c r="D261" s="81">
        <v>458</v>
      </c>
      <c r="E261" s="82">
        <v>0.16436342592592593</v>
      </c>
      <c r="F261" s="81" t="s">
        <v>289</v>
      </c>
      <c r="G261" s="81">
        <v>0.71777000000000002</v>
      </c>
      <c r="H261" s="81" t="s">
        <v>290</v>
      </c>
      <c r="I261" s="81" t="s">
        <v>291</v>
      </c>
      <c r="J261" s="81">
        <v>23.542000000000002</v>
      </c>
      <c r="K261" s="81" t="s">
        <v>290</v>
      </c>
      <c r="L261" s="81" t="s">
        <v>284</v>
      </c>
      <c r="M261" s="81" t="s">
        <v>284</v>
      </c>
    </row>
    <row r="262" spans="1:13" ht="12.75" customHeight="1">
      <c r="A262" s="81" t="s">
        <v>280</v>
      </c>
      <c r="B262" s="81" t="s">
        <v>281</v>
      </c>
      <c r="C262" s="81" t="s">
        <v>838</v>
      </c>
      <c r="D262" s="81">
        <v>459</v>
      </c>
      <c r="E262" s="82">
        <v>0.1620486111111111</v>
      </c>
      <c r="F262" s="81" t="s">
        <v>289</v>
      </c>
      <c r="G262" s="81">
        <v>1.86355</v>
      </c>
      <c r="H262" s="81" t="s">
        <v>290</v>
      </c>
      <c r="I262" s="81" t="s">
        <v>291</v>
      </c>
      <c r="J262" s="81">
        <v>17.18</v>
      </c>
      <c r="K262" s="81" t="s">
        <v>290</v>
      </c>
      <c r="L262" s="81" t="s">
        <v>284</v>
      </c>
      <c r="M262" s="81" t="s">
        <v>284</v>
      </c>
    </row>
    <row r="263" spans="1:13" ht="12.75" customHeight="1">
      <c r="A263" s="81" t="s">
        <v>280</v>
      </c>
      <c r="B263" s="81" t="s">
        <v>281</v>
      </c>
      <c r="C263" s="81" t="s">
        <v>2457</v>
      </c>
      <c r="D263" s="81">
        <v>460</v>
      </c>
      <c r="E263" s="82">
        <v>0.16586805555555556</v>
      </c>
      <c r="F263" s="81" t="s">
        <v>289</v>
      </c>
      <c r="G263" s="81">
        <v>0.98224</v>
      </c>
      <c r="H263" s="81" t="s">
        <v>290</v>
      </c>
      <c r="I263" s="81" t="s">
        <v>291</v>
      </c>
      <c r="J263" s="81">
        <v>11.984999999999999</v>
      </c>
      <c r="K263" s="81" t="s">
        <v>290</v>
      </c>
      <c r="L263" s="81" t="s">
        <v>284</v>
      </c>
      <c r="M263" s="81" t="s">
        <v>284</v>
      </c>
    </row>
    <row r="264" spans="1:13" ht="12.75" customHeight="1">
      <c r="A264" s="81" t="s">
        <v>280</v>
      </c>
      <c r="B264" s="81" t="s">
        <v>281</v>
      </c>
      <c r="C264" s="81" t="s">
        <v>841</v>
      </c>
      <c r="D264" s="81">
        <v>461</v>
      </c>
      <c r="E264" s="81" t="s">
        <v>2458</v>
      </c>
      <c r="F264" s="81" t="s">
        <v>289</v>
      </c>
      <c r="G264" s="81">
        <v>1.8790100000000001</v>
      </c>
      <c r="H264" s="81" t="s">
        <v>290</v>
      </c>
      <c r="I264" s="81" t="s">
        <v>291</v>
      </c>
      <c r="J264" s="81">
        <v>18.236999999999998</v>
      </c>
      <c r="K264" s="81" t="s">
        <v>290</v>
      </c>
      <c r="L264" s="81" t="s">
        <v>284</v>
      </c>
      <c r="M264" s="81" t="s">
        <v>284</v>
      </c>
    </row>
    <row r="265" spans="1:13" ht="12.75" customHeight="1">
      <c r="A265" s="81" t="s">
        <v>280</v>
      </c>
      <c r="B265" s="81" t="s">
        <v>281</v>
      </c>
      <c r="C265" s="81" t="s">
        <v>843</v>
      </c>
      <c r="D265" s="81">
        <v>462</v>
      </c>
      <c r="E265" s="82">
        <v>0.16748842592592594</v>
      </c>
      <c r="F265" s="81" t="s">
        <v>289</v>
      </c>
      <c r="G265" s="81">
        <v>0.89587000000000006</v>
      </c>
      <c r="H265" s="81" t="s">
        <v>290</v>
      </c>
      <c r="I265" s="81" t="s">
        <v>291</v>
      </c>
      <c r="J265" s="81">
        <v>18.672000000000001</v>
      </c>
      <c r="K265" s="81" t="s">
        <v>290</v>
      </c>
      <c r="L265" s="81" t="s">
        <v>284</v>
      </c>
      <c r="M265" s="81" t="s">
        <v>284</v>
      </c>
    </row>
    <row r="266" spans="1:13" ht="12.75" customHeight="1">
      <c r="A266" s="81" t="s">
        <v>280</v>
      </c>
      <c r="B266" s="81" t="s">
        <v>281</v>
      </c>
      <c r="C266" s="81" t="s">
        <v>845</v>
      </c>
      <c r="D266" s="81">
        <v>463</v>
      </c>
      <c r="E266" s="81" t="s">
        <v>2459</v>
      </c>
      <c r="F266" s="81" t="s">
        <v>289</v>
      </c>
      <c r="G266" s="81">
        <v>1.8334699999999999</v>
      </c>
      <c r="H266" s="81" t="s">
        <v>290</v>
      </c>
      <c r="I266" s="81" t="s">
        <v>291</v>
      </c>
      <c r="J266" s="81">
        <v>12.391</v>
      </c>
      <c r="K266" s="81" t="s">
        <v>290</v>
      </c>
      <c r="L266" s="81" t="s">
        <v>284</v>
      </c>
      <c r="M266" s="81" t="s">
        <v>284</v>
      </c>
    </row>
    <row r="267" spans="1:13" ht="12.75" customHeight="1">
      <c r="A267" s="81" t="s">
        <v>280</v>
      </c>
      <c r="B267" s="81" t="s">
        <v>281</v>
      </c>
      <c r="C267" s="81" t="s">
        <v>847</v>
      </c>
      <c r="D267" s="81">
        <v>464</v>
      </c>
      <c r="E267" s="81" t="s">
        <v>2460</v>
      </c>
      <c r="F267" s="81" t="s">
        <v>289</v>
      </c>
      <c r="G267" s="81">
        <v>0.86031000000000002</v>
      </c>
      <c r="H267" s="81" t="s">
        <v>290</v>
      </c>
      <c r="I267" s="81" t="s">
        <v>291</v>
      </c>
      <c r="J267" s="81">
        <v>22.395</v>
      </c>
      <c r="K267" s="81" t="s">
        <v>290</v>
      </c>
      <c r="L267" s="81" t="s">
        <v>284</v>
      </c>
      <c r="M267" s="81" t="s">
        <v>284</v>
      </c>
    </row>
    <row r="268" spans="1:13" ht="12.75" customHeight="1">
      <c r="A268" s="81" t="s">
        <v>280</v>
      </c>
      <c r="B268" s="81" t="s">
        <v>281</v>
      </c>
      <c r="C268" s="81" t="s">
        <v>2461</v>
      </c>
      <c r="D268" s="81">
        <v>465</v>
      </c>
      <c r="E268" s="82">
        <v>0.16598379629629631</v>
      </c>
      <c r="F268" s="81" t="s">
        <v>289</v>
      </c>
      <c r="G268" s="81">
        <v>1.77443</v>
      </c>
      <c r="H268" s="81" t="s">
        <v>290</v>
      </c>
      <c r="I268" s="81" t="s">
        <v>291</v>
      </c>
      <c r="J268" s="81">
        <v>14.548999999999999</v>
      </c>
      <c r="K268" s="81" t="s">
        <v>290</v>
      </c>
      <c r="L268" s="81" t="s">
        <v>284</v>
      </c>
      <c r="M268" s="81" t="s">
        <v>284</v>
      </c>
    </row>
    <row r="269" spans="1:13" ht="12.75" customHeight="1">
      <c r="A269" s="81" t="s">
        <v>280</v>
      </c>
      <c r="B269" s="81" t="s">
        <v>281</v>
      </c>
      <c r="C269" s="81" t="s">
        <v>850</v>
      </c>
      <c r="D269" s="81">
        <v>466</v>
      </c>
      <c r="E269" s="81" t="s">
        <v>2462</v>
      </c>
      <c r="F269" s="81" t="s">
        <v>289</v>
      </c>
      <c r="G269" s="81">
        <v>1.15116</v>
      </c>
      <c r="H269" s="81" t="s">
        <v>290</v>
      </c>
      <c r="I269" s="81" t="s">
        <v>291</v>
      </c>
      <c r="J269" s="81">
        <v>20.74</v>
      </c>
      <c r="K269" s="81" t="s">
        <v>290</v>
      </c>
      <c r="L269" s="81" t="s">
        <v>284</v>
      </c>
      <c r="M269" s="81" t="s">
        <v>284</v>
      </c>
    </row>
    <row r="270" spans="1:13" ht="12.75" customHeight="1">
      <c r="A270" s="81" t="s">
        <v>280</v>
      </c>
      <c r="B270" s="81" t="s">
        <v>281</v>
      </c>
      <c r="C270" s="81" t="s">
        <v>852</v>
      </c>
      <c r="D270" s="81">
        <v>467</v>
      </c>
      <c r="E270" s="82">
        <v>0.16806712962962964</v>
      </c>
      <c r="F270" s="81" t="s">
        <v>289</v>
      </c>
      <c r="G270" s="81">
        <v>1.6837299999999999</v>
      </c>
      <c r="H270" s="81" t="s">
        <v>290</v>
      </c>
      <c r="I270" s="81" t="s">
        <v>291</v>
      </c>
      <c r="J270" s="81">
        <v>29.373000000000001</v>
      </c>
      <c r="K270" s="81" t="s">
        <v>290</v>
      </c>
      <c r="L270" s="81" t="s">
        <v>284</v>
      </c>
      <c r="M270" s="81" t="s">
        <v>284</v>
      </c>
    </row>
    <row r="271" spans="1:13" ht="12.75" customHeight="1">
      <c r="A271" s="81" t="s">
        <v>280</v>
      </c>
      <c r="B271" s="81" t="s">
        <v>281</v>
      </c>
      <c r="C271" s="81" t="s">
        <v>2463</v>
      </c>
      <c r="D271" s="81">
        <v>468</v>
      </c>
      <c r="E271" s="82">
        <v>0.17096064814814815</v>
      </c>
      <c r="F271" s="81" t="s">
        <v>289</v>
      </c>
      <c r="G271" s="81">
        <v>1.46065</v>
      </c>
      <c r="H271" s="81" t="s">
        <v>290</v>
      </c>
      <c r="I271" s="81" t="s">
        <v>291</v>
      </c>
      <c r="J271" s="81">
        <v>38.856000000000002</v>
      </c>
      <c r="K271" s="81" t="s">
        <v>290</v>
      </c>
      <c r="L271" s="81" t="s">
        <v>284</v>
      </c>
      <c r="M271" s="81" t="s">
        <v>284</v>
      </c>
    </row>
    <row r="272" spans="1:13" ht="12.75" customHeight="1">
      <c r="A272" s="81" t="s">
        <v>280</v>
      </c>
      <c r="B272" s="81" t="s">
        <v>281</v>
      </c>
      <c r="C272" s="81" t="s">
        <v>855</v>
      </c>
      <c r="D272" s="81">
        <v>469</v>
      </c>
      <c r="E272" s="82">
        <v>0.17119212962962962</v>
      </c>
      <c r="F272" s="81" t="s">
        <v>289</v>
      </c>
      <c r="G272" s="81">
        <v>1.4614199999999999</v>
      </c>
      <c r="H272" s="81" t="s">
        <v>290</v>
      </c>
      <c r="I272" s="81" t="s">
        <v>291</v>
      </c>
      <c r="J272" s="81">
        <v>39.222000000000001</v>
      </c>
      <c r="K272" s="81" t="s">
        <v>290</v>
      </c>
      <c r="L272" s="81" t="s">
        <v>284</v>
      </c>
      <c r="M272" s="81" t="s">
        <v>284</v>
      </c>
    </row>
    <row r="273" spans="1:13" ht="12.75" customHeight="1">
      <c r="A273" s="81" t="s">
        <v>280</v>
      </c>
      <c r="B273" s="81" t="s">
        <v>281</v>
      </c>
      <c r="C273" s="81" t="s">
        <v>857</v>
      </c>
      <c r="D273" s="81">
        <v>1</v>
      </c>
      <c r="E273" s="82">
        <v>0.1108912037037037</v>
      </c>
      <c r="F273" s="81" t="s">
        <v>289</v>
      </c>
      <c r="G273" s="81">
        <v>1.07054</v>
      </c>
      <c r="H273" s="81" t="s">
        <v>290</v>
      </c>
      <c r="I273" s="81" t="s">
        <v>291</v>
      </c>
      <c r="J273" s="81">
        <v>8.9819999999999993</v>
      </c>
      <c r="K273" s="81" t="s">
        <v>290</v>
      </c>
      <c r="L273" s="81" t="s">
        <v>284</v>
      </c>
      <c r="M273" s="81" t="s">
        <v>284</v>
      </c>
    </row>
    <row r="274" spans="1:13" ht="12.75" customHeight="1">
      <c r="A274" s="81" t="s">
        <v>280</v>
      </c>
      <c r="B274" s="81" t="s">
        <v>281</v>
      </c>
      <c r="C274" s="81" t="s">
        <v>859</v>
      </c>
      <c r="D274" s="81">
        <v>2</v>
      </c>
      <c r="E274" s="82">
        <v>0.11690972222222222</v>
      </c>
      <c r="F274" s="81" t="s">
        <v>289</v>
      </c>
      <c r="G274" s="81">
        <v>1.0722</v>
      </c>
      <c r="H274" s="81" t="s">
        <v>290</v>
      </c>
      <c r="I274" s="81" t="s">
        <v>291</v>
      </c>
      <c r="J274" s="81">
        <v>8.89</v>
      </c>
      <c r="K274" s="81" t="s">
        <v>290</v>
      </c>
      <c r="L274" s="81" t="s">
        <v>284</v>
      </c>
      <c r="M274" s="81" t="s">
        <v>284</v>
      </c>
    </row>
    <row r="275" spans="1:13" ht="12.75" customHeight="1">
      <c r="A275" s="81" t="s">
        <v>280</v>
      </c>
      <c r="B275" s="81" t="s">
        <v>281</v>
      </c>
      <c r="C275" s="81" t="s">
        <v>2532</v>
      </c>
      <c r="D275" s="81">
        <v>3</v>
      </c>
      <c r="E275" s="82">
        <v>0.11540509259259259</v>
      </c>
      <c r="F275" s="81" t="s">
        <v>289</v>
      </c>
      <c r="G275" s="81">
        <v>1.59938</v>
      </c>
      <c r="H275" s="81" t="s">
        <v>290</v>
      </c>
      <c r="I275" s="81" t="s">
        <v>291</v>
      </c>
      <c r="J275" s="81">
        <v>11.121</v>
      </c>
      <c r="K275" s="81" t="s">
        <v>290</v>
      </c>
      <c r="L275" s="81" t="s">
        <v>284</v>
      </c>
      <c r="M275" s="81" t="s">
        <v>284</v>
      </c>
    </row>
    <row r="276" spans="1:13" ht="12.75" customHeight="1">
      <c r="A276" s="81" t="s">
        <v>280</v>
      </c>
      <c r="B276" s="81" t="s">
        <v>281</v>
      </c>
      <c r="C276" s="81" t="s">
        <v>862</v>
      </c>
      <c r="D276" s="81">
        <v>4</v>
      </c>
      <c r="E276" s="82">
        <v>0.11853009259259258</v>
      </c>
      <c r="F276" s="81" t="s">
        <v>289</v>
      </c>
      <c r="G276" s="81">
        <v>1.11381</v>
      </c>
      <c r="H276" s="81" t="s">
        <v>290</v>
      </c>
      <c r="I276" s="81" t="s">
        <v>291</v>
      </c>
      <c r="J276" s="81">
        <v>7.6689999999999996</v>
      </c>
      <c r="K276" s="81" t="s">
        <v>290</v>
      </c>
      <c r="L276" s="81" t="s">
        <v>284</v>
      </c>
      <c r="M276" s="81" t="s">
        <v>284</v>
      </c>
    </row>
    <row r="277" spans="1:13" ht="12.75" customHeight="1">
      <c r="A277" s="81" t="s">
        <v>280</v>
      </c>
      <c r="B277" s="81" t="s">
        <v>281</v>
      </c>
      <c r="C277" s="81" t="s">
        <v>864</v>
      </c>
      <c r="D277" s="81">
        <v>5</v>
      </c>
      <c r="E277" s="82">
        <v>0.11818287037037038</v>
      </c>
      <c r="F277" s="81" t="s">
        <v>289</v>
      </c>
      <c r="G277" s="81">
        <v>1.7773099999999999</v>
      </c>
      <c r="H277" s="81" t="s">
        <v>290</v>
      </c>
      <c r="I277" s="81" t="s">
        <v>291</v>
      </c>
      <c r="J277" s="81">
        <v>14.670999999999999</v>
      </c>
      <c r="K277" s="81" t="s">
        <v>290</v>
      </c>
      <c r="L277" s="81" t="s">
        <v>284</v>
      </c>
      <c r="M277" s="81" t="s">
        <v>284</v>
      </c>
    </row>
    <row r="278" spans="1:13" ht="12.75" customHeight="1">
      <c r="A278" s="81" t="s">
        <v>280</v>
      </c>
      <c r="B278" s="81" t="s">
        <v>281</v>
      </c>
      <c r="C278" s="81" t="s">
        <v>866</v>
      </c>
      <c r="D278" s="81">
        <v>6</v>
      </c>
      <c r="E278" s="82">
        <v>0.12420138888888889</v>
      </c>
      <c r="F278" s="81" t="s">
        <v>289</v>
      </c>
      <c r="G278" s="81">
        <v>0.64654</v>
      </c>
      <c r="H278" s="81" t="s">
        <v>290</v>
      </c>
      <c r="I278" s="81" t="s">
        <v>291</v>
      </c>
      <c r="J278" s="81">
        <v>27.327000000000002</v>
      </c>
      <c r="K278" s="81" t="s">
        <v>290</v>
      </c>
      <c r="L278" s="81" t="s">
        <v>284</v>
      </c>
      <c r="M278" s="81" t="s">
        <v>284</v>
      </c>
    </row>
    <row r="279" spans="1:13" ht="12.75" customHeight="1">
      <c r="A279" s="81" t="s">
        <v>280</v>
      </c>
      <c r="B279" s="81" t="s">
        <v>281</v>
      </c>
      <c r="C279" s="81" t="s">
        <v>868</v>
      </c>
      <c r="D279" s="81">
        <v>7</v>
      </c>
      <c r="E279" s="82">
        <v>0.12616898148148148</v>
      </c>
      <c r="F279" s="81" t="s">
        <v>289</v>
      </c>
      <c r="G279" s="81">
        <v>1.1930799999999999</v>
      </c>
      <c r="H279" s="81" t="s">
        <v>290</v>
      </c>
      <c r="I279" s="81" t="s">
        <v>291</v>
      </c>
      <c r="J279" s="81">
        <v>7.51</v>
      </c>
      <c r="K279" s="81" t="s">
        <v>290</v>
      </c>
      <c r="L279" s="81" t="s">
        <v>284</v>
      </c>
      <c r="M279" s="81" t="s">
        <v>284</v>
      </c>
    </row>
    <row r="280" spans="1:13" ht="12.75" customHeight="1">
      <c r="A280" s="81" t="s">
        <v>280</v>
      </c>
      <c r="B280" s="81" t="s">
        <v>281</v>
      </c>
      <c r="C280" s="81" t="s">
        <v>870</v>
      </c>
      <c r="D280" s="81">
        <v>8</v>
      </c>
      <c r="E280" s="82">
        <v>0.12559027777777779</v>
      </c>
      <c r="F280" s="81" t="s">
        <v>289</v>
      </c>
      <c r="G280" s="81">
        <v>1.6057399999999999</v>
      </c>
      <c r="H280" s="81" t="s">
        <v>290</v>
      </c>
      <c r="I280" s="81" t="s">
        <v>291</v>
      </c>
      <c r="J280" s="81">
        <v>14.141999999999999</v>
      </c>
      <c r="K280" s="81" t="s">
        <v>290</v>
      </c>
      <c r="L280" s="81" t="s">
        <v>284</v>
      </c>
      <c r="M280" s="81" t="s">
        <v>284</v>
      </c>
    </row>
    <row r="281" spans="1:13" ht="12.75" customHeight="1">
      <c r="A281" s="81" t="s">
        <v>280</v>
      </c>
      <c r="B281" s="81" t="s">
        <v>281</v>
      </c>
      <c r="C281" s="81" t="s">
        <v>872</v>
      </c>
      <c r="D281" s="81">
        <v>9</v>
      </c>
      <c r="E281" s="82">
        <v>0.1247800925925926</v>
      </c>
      <c r="F281" s="81" t="s">
        <v>289</v>
      </c>
      <c r="G281" s="81">
        <v>1.8395300000000001</v>
      </c>
      <c r="H281" s="81" t="s">
        <v>290</v>
      </c>
      <c r="I281" s="81" t="s">
        <v>291</v>
      </c>
      <c r="J281" s="81">
        <v>32.341000000000001</v>
      </c>
      <c r="K281" s="81" t="s">
        <v>290</v>
      </c>
      <c r="L281" s="81" t="s">
        <v>284</v>
      </c>
      <c r="M281" s="81" t="s">
        <v>284</v>
      </c>
    </row>
    <row r="282" spans="1:13" ht="12.75" customHeight="1">
      <c r="A282" s="81" t="s">
        <v>280</v>
      </c>
      <c r="B282" s="81" t="s">
        <v>281</v>
      </c>
      <c r="C282" s="81" t="s">
        <v>2533</v>
      </c>
      <c r="D282" s="81">
        <v>10</v>
      </c>
      <c r="E282" s="81" t="s">
        <v>2534</v>
      </c>
      <c r="F282" s="81" t="s">
        <v>289</v>
      </c>
      <c r="G282" s="81">
        <v>1.20137</v>
      </c>
      <c r="H282" s="81" t="s">
        <v>290</v>
      </c>
      <c r="I282" s="81" t="s">
        <v>291</v>
      </c>
      <c r="J282" s="81">
        <v>29.189</v>
      </c>
      <c r="K282" s="81" t="s">
        <v>290</v>
      </c>
      <c r="L282" s="81" t="s">
        <v>284</v>
      </c>
      <c r="M282" s="81" t="s">
        <v>284</v>
      </c>
    </row>
    <row r="283" spans="1:13" ht="12.75" customHeight="1">
      <c r="A283" s="81" t="s">
        <v>280</v>
      </c>
      <c r="B283" s="81" t="s">
        <v>281</v>
      </c>
      <c r="C283" s="81" t="s">
        <v>875</v>
      </c>
      <c r="D283" s="81">
        <v>11</v>
      </c>
      <c r="E283" s="82">
        <v>0.1292939814814815</v>
      </c>
      <c r="F283" s="81" t="s">
        <v>289</v>
      </c>
      <c r="G283" s="81">
        <v>1.32626</v>
      </c>
      <c r="H283" s="81" t="s">
        <v>290</v>
      </c>
      <c r="I283" s="81" t="s">
        <v>291</v>
      </c>
      <c r="J283" s="81">
        <v>10.484999999999999</v>
      </c>
      <c r="K283" s="81" t="s">
        <v>290</v>
      </c>
      <c r="L283" s="81" t="s">
        <v>284</v>
      </c>
      <c r="M283" s="81" t="s">
        <v>284</v>
      </c>
    </row>
    <row r="284" spans="1:13" ht="12.75" customHeight="1">
      <c r="A284" s="81" t="s">
        <v>280</v>
      </c>
      <c r="B284" s="81" t="s">
        <v>281</v>
      </c>
      <c r="C284" s="81" t="s">
        <v>877</v>
      </c>
      <c r="D284" s="81">
        <v>12</v>
      </c>
      <c r="E284" s="82">
        <v>0.12813657407407408</v>
      </c>
      <c r="F284" s="81" t="s">
        <v>289</v>
      </c>
      <c r="G284" s="81">
        <v>1.3162799999999999</v>
      </c>
      <c r="H284" s="81" t="s">
        <v>290</v>
      </c>
      <c r="I284" s="81" t="s">
        <v>291</v>
      </c>
      <c r="J284" s="81">
        <v>9.8620000000000001</v>
      </c>
      <c r="K284" s="81" t="s">
        <v>290</v>
      </c>
      <c r="L284" s="81" t="s">
        <v>284</v>
      </c>
      <c r="M284" s="81" t="s">
        <v>284</v>
      </c>
    </row>
    <row r="285" spans="1:13" ht="12.75" customHeight="1">
      <c r="A285" s="81" t="s">
        <v>280</v>
      </c>
      <c r="B285" s="81" t="s">
        <v>281</v>
      </c>
      <c r="C285" s="81" t="s">
        <v>879</v>
      </c>
      <c r="D285" s="81">
        <v>13</v>
      </c>
      <c r="E285" s="82">
        <v>0.12778935185185183</v>
      </c>
      <c r="F285" s="81" t="s">
        <v>289</v>
      </c>
      <c r="G285" s="81">
        <v>1.25529</v>
      </c>
      <c r="H285" s="81" t="s">
        <v>290</v>
      </c>
      <c r="I285" s="81" t="s">
        <v>291</v>
      </c>
      <c r="J285" s="81">
        <v>27.613</v>
      </c>
      <c r="K285" s="81" t="s">
        <v>290</v>
      </c>
      <c r="L285" s="81" t="s">
        <v>284</v>
      </c>
      <c r="M285" s="81" t="s">
        <v>284</v>
      </c>
    </row>
    <row r="286" spans="1:13" ht="12.75" customHeight="1">
      <c r="A286" s="81" t="s">
        <v>280</v>
      </c>
      <c r="B286" s="81" t="s">
        <v>281</v>
      </c>
      <c r="C286" s="81" t="s">
        <v>881</v>
      </c>
      <c r="D286" s="81">
        <v>14</v>
      </c>
      <c r="E286" s="82">
        <v>0.12709490740740739</v>
      </c>
      <c r="F286" s="81" t="s">
        <v>289</v>
      </c>
      <c r="G286" s="81">
        <v>1.40646</v>
      </c>
      <c r="H286" s="81" t="s">
        <v>290</v>
      </c>
      <c r="I286" s="81" t="s">
        <v>291</v>
      </c>
      <c r="J286" s="81">
        <v>28.35</v>
      </c>
      <c r="K286" s="81" t="s">
        <v>290</v>
      </c>
      <c r="L286" s="81" t="s">
        <v>284</v>
      </c>
      <c r="M286" s="81" t="s">
        <v>284</v>
      </c>
    </row>
    <row r="287" spans="1:13" ht="12.75" customHeight="1">
      <c r="A287" s="81" t="s">
        <v>280</v>
      </c>
      <c r="B287" s="81" t="s">
        <v>281</v>
      </c>
      <c r="C287" s="81" t="s">
        <v>883</v>
      </c>
      <c r="D287" s="81">
        <v>15</v>
      </c>
      <c r="E287" s="82">
        <v>0.13253472222222221</v>
      </c>
      <c r="F287" s="81" t="s">
        <v>289</v>
      </c>
      <c r="G287" s="81">
        <v>1.34819</v>
      </c>
      <c r="H287" s="81" t="s">
        <v>290</v>
      </c>
      <c r="I287" s="81" t="s">
        <v>291</v>
      </c>
      <c r="J287" s="81">
        <v>4.2709999999999999</v>
      </c>
      <c r="K287" s="81" t="s">
        <v>290</v>
      </c>
      <c r="L287" s="81" t="s">
        <v>284</v>
      </c>
      <c r="M287" s="81" t="s">
        <v>284</v>
      </c>
    </row>
    <row r="288" spans="1:13" ht="12.75" customHeight="1">
      <c r="A288" s="81" t="s">
        <v>280</v>
      </c>
      <c r="B288" s="81" t="s">
        <v>281</v>
      </c>
      <c r="C288" s="81" t="s">
        <v>885</v>
      </c>
      <c r="D288" s="81">
        <v>16</v>
      </c>
      <c r="E288" s="82">
        <v>0.13126157407407407</v>
      </c>
      <c r="F288" s="81" t="s">
        <v>289</v>
      </c>
      <c r="G288" s="81">
        <v>1.3103499999999999</v>
      </c>
      <c r="H288" s="81" t="s">
        <v>290</v>
      </c>
      <c r="I288" s="81" t="s">
        <v>291</v>
      </c>
      <c r="J288" s="81">
        <v>11.86</v>
      </c>
      <c r="K288" s="81" t="s">
        <v>290</v>
      </c>
      <c r="L288" s="81" t="s">
        <v>284</v>
      </c>
      <c r="M288" s="81" t="s">
        <v>284</v>
      </c>
    </row>
    <row r="289" spans="1:13" ht="12.75" customHeight="1">
      <c r="A289" s="81" t="s">
        <v>280</v>
      </c>
      <c r="B289" s="81" t="s">
        <v>281</v>
      </c>
      <c r="C289" s="81" t="s">
        <v>887</v>
      </c>
      <c r="D289" s="81">
        <v>17</v>
      </c>
      <c r="E289" s="82">
        <v>0.12940972222222222</v>
      </c>
      <c r="F289" s="81" t="s">
        <v>289</v>
      </c>
      <c r="G289" s="81">
        <v>1.2561500000000001</v>
      </c>
      <c r="H289" s="81" t="s">
        <v>290</v>
      </c>
      <c r="I289" s="81" t="s">
        <v>291</v>
      </c>
      <c r="J289" s="81">
        <v>31.681999999999999</v>
      </c>
      <c r="K289" s="81" t="s">
        <v>290</v>
      </c>
      <c r="L289" s="81" t="s">
        <v>284</v>
      </c>
      <c r="M289" s="81" t="s">
        <v>284</v>
      </c>
    </row>
    <row r="290" spans="1:13" ht="12.75" customHeight="1">
      <c r="A290" s="81" t="s">
        <v>280</v>
      </c>
      <c r="B290" s="81" t="s">
        <v>281</v>
      </c>
      <c r="C290" s="81" t="s">
        <v>889</v>
      </c>
      <c r="D290" s="81">
        <v>18</v>
      </c>
      <c r="E290" s="82">
        <v>0.12917824074074075</v>
      </c>
      <c r="F290" s="81" t="s">
        <v>289</v>
      </c>
      <c r="G290" s="81">
        <v>1.25604</v>
      </c>
      <c r="H290" s="81" t="s">
        <v>290</v>
      </c>
      <c r="I290" s="81" t="s">
        <v>291</v>
      </c>
      <c r="J290" s="81">
        <v>31.704000000000001</v>
      </c>
      <c r="K290" s="81" t="s">
        <v>290</v>
      </c>
      <c r="L290" s="81" t="s">
        <v>284</v>
      </c>
      <c r="M290" s="81" t="s">
        <v>284</v>
      </c>
    </row>
    <row r="291" spans="1:13" ht="12.75" customHeight="1">
      <c r="A291" s="81" t="s">
        <v>280</v>
      </c>
      <c r="B291" s="81" t="s">
        <v>281</v>
      </c>
      <c r="C291" s="81" t="s">
        <v>891</v>
      </c>
      <c r="D291" s="81">
        <v>19</v>
      </c>
      <c r="E291" s="82">
        <v>0.13369212962962965</v>
      </c>
      <c r="F291" s="81" t="s">
        <v>289</v>
      </c>
      <c r="G291" s="81">
        <v>1.4357599999999999</v>
      </c>
      <c r="H291" s="81" t="s">
        <v>290</v>
      </c>
      <c r="I291" s="81" t="s">
        <v>291</v>
      </c>
      <c r="J291" s="81">
        <v>34.201000000000001</v>
      </c>
      <c r="K291" s="81" t="s">
        <v>290</v>
      </c>
      <c r="L291" s="81" t="s">
        <v>284</v>
      </c>
      <c r="M291" s="81" t="s">
        <v>284</v>
      </c>
    </row>
    <row r="292" spans="1:13" ht="12.75" customHeight="1">
      <c r="A292" s="81" t="s">
        <v>280</v>
      </c>
      <c r="B292" s="81" t="s">
        <v>281</v>
      </c>
      <c r="C292" s="81" t="s">
        <v>893</v>
      </c>
      <c r="D292" s="81">
        <v>20</v>
      </c>
      <c r="E292" s="81" t="s">
        <v>2535</v>
      </c>
      <c r="F292" s="81" t="s">
        <v>289</v>
      </c>
      <c r="G292" s="81">
        <v>1.4039299999999999</v>
      </c>
      <c r="H292" s="81" t="s">
        <v>290</v>
      </c>
      <c r="I292" s="81" t="s">
        <v>291</v>
      </c>
      <c r="J292" s="81">
        <v>19.178000000000001</v>
      </c>
      <c r="K292" s="81" t="s">
        <v>290</v>
      </c>
      <c r="L292" s="81" t="s">
        <v>284</v>
      </c>
      <c r="M292" s="81" t="s">
        <v>284</v>
      </c>
    </row>
    <row r="293" spans="1:13" ht="12.75" customHeight="1">
      <c r="A293" s="81" t="s">
        <v>280</v>
      </c>
      <c r="B293" s="81" t="s">
        <v>281</v>
      </c>
      <c r="C293" s="81" t="s">
        <v>895</v>
      </c>
      <c r="D293" s="81">
        <v>21</v>
      </c>
      <c r="E293" s="82">
        <v>0.13241898148148148</v>
      </c>
      <c r="F293" s="81" t="s">
        <v>289</v>
      </c>
      <c r="G293" s="81">
        <v>1.26407</v>
      </c>
      <c r="H293" s="81" t="s">
        <v>290</v>
      </c>
      <c r="I293" s="81" t="s">
        <v>291</v>
      </c>
      <c r="J293" s="81">
        <v>30.960999999999999</v>
      </c>
      <c r="K293" s="81" t="s">
        <v>290</v>
      </c>
      <c r="L293" s="81" t="s">
        <v>284</v>
      </c>
      <c r="M293" s="81" t="s">
        <v>284</v>
      </c>
    </row>
    <row r="294" spans="1:13" ht="12.75" customHeight="1">
      <c r="A294" s="81" t="s">
        <v>280</v>
      </c>
      <c r="B294" s="81" t="s">
        <v>281</v>
      </c>
      <c r="C294" s="81" t="s">
        <v>897</v>
      </c>
      <c r="D294" s="81">
        <v>22</v>
      </c>
      <c r="E294" s="82">
        <v>0.13728009259259258</v>
      </c>
      <c r="F294" s="81" t="s">
        <v>289</v>
      </c>
      <c r="G294" s="81">
        <v>1.4583699999999999</v>
      </c>
      <c r="H294" s="81" t="s">
        <v>290</v>
      </c>
      <c r="I294" s="81" t="s">
        <v>291</v>
      </c>
      <c r="J294" s="81">
        <v>32.735999999999997</v>
      </c>
      <c r="K294" s="81" t="s">
        <v>290</v>
      </c>
      <c r="L294" s="81" t="s">
        <v>284</v>
      </c>
      <c r="M294" s="81" t="s">
        <v>284</v>
      </c>
    </row>
    <row r="295" spans="1:13" ht="12.75" customHeight="1">
      <c r="A295" s="81" t="s">
        <v>280</v>
      </c>
      <c r="B295" s="81" t="s">
        <v>281</v>
      </c>
      <c r="C295" s="81" t="s">
        <v>899</v>
      </c>
      <c r="D295" s="81">
        <v>23</v>
      </c>
      <c r="E295" s="82">
        <v>0.13623842592592592</v>
      </c>
      <c r="F295" s="81" t="s">
        <v>289</v>
      </c>
      <c r="G295" s="81">
        <v>1.34148</v>
      </c>
      <c r="H295" s="81" t="s">
        <v>290</v>
      </c>
      <c r="I295" s="81" t="s">
        <v>291</v>
      </c>
      <c r="J295" s="81">
        <v>3.5529999999999999</v>
      </c>
      <c r="K295" s="81" t="s">
        <v>290</v>
      </c>
      <c r="L295" s="81" t="s">
        <v>284</v>
      </c>
      <c r="M295" s="81" t="s">
        <v>284</v>
      </c>
    </row>
    <row r="296" spans="1:13" ht="12.75" customHeight="1">
      <c r="A296" s="81" t="s">
        <v>280</v>
      </c>
      <c r="B296" s="81" t="s">
        <v>281</v>
      </c>
      <c r="C296" s="81" t="s">
        <v>901</v>
      </c>
      <c r="D296" s="81">
        <v>24</v>
      </c>
      <c r="E296" s="82">
        <v>0.14017361111111112</v>
      </c>
      <c r="F296" s="81" t="s">
        <v>289</v>
      </c>
      <c r="G296" s="81">
        <v>1.40791</v>
      </c>
      <c r="H296" s="81" t="s">
        <v>290</v>
      </c>
      <c r="I296" s="81" t="s">
        <v>291</v>
      </c>
      <c r="J296" s="81">
        <v>27.827999999999999</v>
      </c>
      <c r="K296" s="81" t="s">
        <v>290</v>
      </c>
      <c r="L296" s="81" t="s">
        <v>284</v>
      </c>
      <c r="M296" s="81" t="s">
        <v>284</v>
      </c>
    </row>
    <row r="297" spans="1:13" ht="12.75" customHeight="1">
      <c r="A297" s="81" t="s">
        <v>280</v>
      </c>
      <c r="B297" s="81" t="s">
        <v>281</v>
      </c>
      <c r="C297" s="81" t="s">
        <v>903</v>
      </c>
      <c r="D297" s="81">
        <v>25</v>
      </c>
      <c r="E297" s="82">
        <v>0.14225694444444445</v>
      </c>
      <c r="F297" s="81" t="s">
        <v>289</v>
      </c>
      <c r="G297" s="81">
        <v>1.37327</v>
      </c>
      <c r="H297" s="81" t="s">
        <v>290</v>
      </c>
      <c r="I297" s="81" t="s">
        <v>291</v>
      </c>
      <c r="J297" s="81">
        <v>29.707000000000001</v>
      </c>
      <c r="K297" s="81" t="s">
        <v>290</v>
      </c>
      <c r="L297" s="81" t="s">
        <v>284</v>
      </c>
      <c r="M297" s="81" t="s">
        <v>284</v>
      </c>
    </row>
    <row r="298" spans="1:13" ht="12.75" customHeight="1">
      <c r="A298" s="81" t="s">
        <v>280</v>
      </c>
      <c r="B298" s="81" t="s">
        <v>281</v>
      </c>
      <c r="C298" s="81" t="s">
        <v>905</v>
      </c>
      <c r="D298" s="81">
        <v>26</v>
      </c>
      <c r="E298" s="82">
        <v>0.14202546296296295</v>
      </c>
      <c r="F298" s="81" t="s">
        <v>289</v>
      </c>
      <c r="G298" s="81">
        <v>1.5672900000000001</v>
      </c>
      <c r="H298" s="81" t="s">
        <v>290</v>
      </c>
      <c r="I298" s="81" t="s">
        <v>291</v>
      </c>
      <c r="J298" s="81">
        <v>30.835000000000001</v>
      </c>
      <c r="K298" s="81" t="s">
        <v>290</v>
      </c>
      <c r="L298" s="81" t="s">
        <v>284</v>
      </c>
      <c r="M298" s="81" t="s">
        <v>284</v>
      </c>
    </row>
    <row r="299" spans="1:13" ht="12.75" customHeight="1">
      <c r="A299" s="81" t="s">
        <v>280</v>
      </c>
      <c r="B299" s="81" t="s">
        <v>281</v>
      </c>
      <c r="C299" s="81" t="s">
        <v>907</v>
      </c>
      <c r="D299" s="81">
        <v>27</v>
      </c>
      <c r="E299" s="82">
        <v>0.14109953703703704</v>
      </c>
      <c r="F299" s="81" t="s">
        <v>289</v>
      </c>
      <c r="G299" s="81">
        <v>1.3453999999999999</v>
      </c>
      <c r="H299" s="81" t="s">
        <v>290</v>
      </c>
      <c r="I299" s="81" t="s">
        <v>291</v>
      </c>
      <c r="J299" s="81">
        <v>2.4409999999999998</v>
      </c>
      <c r="K299" s="81" t="s">
        <v>290</v>
      </c>
      <c r="L299" s="81" t="s">
        <v>284</v>
      </c>
      <c r="M299" s="81" t="s">
        <v>284</v>
      </c>
    </row>
    <row r="300" spans="1:13" ht="12.75" customHeight="1">
      <c r="A300" s="81" t="s">
        <v>280</v>
      </c>
      <c r="B300" s="81" t="s">
        <v>281</v>
      </c>
      <c r="C300" s="81" t="s">
        <v>909</v>
      </c>
      <c r="D300" s="81">
        <v>28</v>
      </c>
      <c r="E300" s="81" t="s">
        <v>2536</v>
      </c>
      <c r="F300" s="81" t="s">
        <v>289</v>
      </c>
      <c r="G300" s="81">
        <v>1.46208</v>
      </c>
      <c r="H300" s="81" t="s">
        <v>290</v>
      </c>
      <c r="I300" s="81" t="s">
        <v>291</v>
      </c>
      <c r="J300" s="81">
        <v>21.664999999999999</v>
      </c>
      <c r="K300" s="81" t="s">
        <v>290</v>
      </c>
      <c r="L300" s="81" t="s">
        <v>284</v>
      </c>
      <c r="M300" s="81" t="s">
        <v>284</v>
      </c>
    </row>
    <row r="301" spans="1:13" ht="12.75" customHeight="1">
      <c r="A301" s="81" t="s">
        <v>280</v>
      </c>
      <c r="B301" s="81" t="s">
        <v>281</v>
      </c>
      <c r="C301" s="81" t="s">
        <v>911</v>
      </c>
      <c r="D301" s="81">
        <v>29</v>
      </c>
      <c r="E301" s="82">
        <v>0.14306712962962961</v>
      </c>
      <c r="F301" s="81" t="s">
        <v>289</v>
      </c>
      <c r="G301" s="81">
        <v>1.7325299999999999</v>
      </c>
      <c r="H301" s="81" t="s">
        <v>290</v>
      </c>
      <c r="I301" s="81" t="s">
        <v>291</v>
      </c>
      <c r="J301" s="81">
        <v>39.241999999999997</v>
      </c>
      <c r="K301" s="81" t="s">
        <v>290</v>
      </c>
      <c r="L301" s="81" t="s">
        <v>284</v>
      </c>
      <c r="M301" s="81" t="s">
        <v>284</v>
      </c>
    </row>
    <row r="302" spans="1:13" ht="12.75" customHeight="1">
      <c r="A302" s="81" t="s">
        <v>280</v>
      </c>
      <c r="B302" s="81" t="s">
        <v>281</v>
      </c>
      <c r="C302" s="81" t="s">
        <v>913</v>
      </c>
      <c r="D302" s="81">
        <v>30</v>
      </c>
      <c r="E302" s="82">
        <v>0.14873842592592593</v>
      </c>
      <c r="F302" s="81" t="s">
        <v>289</v>
      </c>
      <c r="G302" s="81">
        <v>0.26439000000000001</v>
      </c>
      <c r="H302" s="81" t="s">
        <v>290</v>
      </c>
      <c r="I302" s="81" t="s">
        <v>291</v>
      </c>
      <c r="J302" s="81">
        <v>29.332000000000001</v>
      </c>
      <c r="K302" s="81" t="s">
        <v>290</v>
      </c>
      <c r="L302" s="81" t="s">
        <v>284</v>
      </c>
      <c r="M302" s="81" t="s">
        <v>284</v>
      </c>
    </row>
    <row r="303" spans="1:13" ht="12.75" customHeight="1">
      <c r="A303" s="81" t="s">
        <v>280</v>
      </c>
      <c r="B303" s="81" t="s">
        <v>281</v>
      </c>
      <c r="C303" s="81" t="s">
        <v>915</v>
      </c>
      <c r="D303" s="81">
        <v>31</v>
      </c>
      <c r="E303" s="82">
        <v>0.15059027777777778</v>
      </c>
      <c r="F303" s="81" t="s">
        <v>289</v>
      </c>
      <c r="G303" s="81">
        <v>0.95709</v>
      </c>
      <c r="H303" s="81" t="s">
        <v>290</v>
      </c>
      <c r="I303" s="81" t="s">
        <v>291</v>
      </c>
      <c r="J303" s="81">
        <v>9.7249999999999996</v>
      </c>
      <c r="K303" s="81" t="s">
        <v>290</v>
      </c>
      <c r="L303" s="81" t="s">
        <v>284</v>
      </c>
      <c r="M303" s="81" t="s">
        <v>284</v>
      </c>
    </row>
    <row r="304" spans="1:13" ht="12.75" customHeight="1">
      <c r="A304" s="81" t="s">
        <v>280</v>
      </c>
      <c r="B304" s="81" t="s">
        <v>281</v>
      </c>
      <c r="C304" s="81" t="s">
        <v>917</v>
      </c>
      <c r="D304" s="81">
        <v>32</v>
      </c>
      <c r="E304" s="82">
        <v>0.14954861111111112</v>
      </c>
      <c r="F304" s="81" t="s">
        <v>289</v>
      </c>
      <c r="G304" s="81">
        <v>1.9174500000000001</v>
      </c>
      <c r="H304" s="81" t="s">
        <v>290</v>
      </c>
      <c r="I304" s="81" t="s">
        <v>291</v>
      </c>
      <c r="J304" s="81">
        <v>10.507999999999999</v>
      </c>
      <c r="K304" s="81" t="s">
        <v>290</v>
      </c>
      <c r="L304" s="81" t="s">
        <v>284</v>
      </c>
      <c r="M304" s="81" t="s">
        <v>284</v>
      </c>
    </row>
    <row r="305" spans="1:13" ht="12.75" customHeight="1">
      <c r="A305" s="81" t="s">
        <v>280</v>
      </c>
      <c r="B305" s="81" t="s">
        <v>281</v>
      </c>
      <c r="C305" s="81" t="s">
        <v>919</v>
      </c>
      <c r="D305" s="81">
        <v>33</v>
      </c>
      <c r="E305" s="82">
        <v>0.15197916666666667</v>
      </c>
      <c r="F305" s="81" t="s">
        <v>289</v>
      </c>
      <c r="G305" s="81">
        <v>0.60206999999999999</v>
      </c>
      <c r="H305" s="81" t="s">
        <v>290</v>
      </c>
      <c r="I305" s="81" t="s">
        <v>291</v>
      </c>
      <c r="J305" s="81">
        <v>26.817</v>
      </c>
      <c r="K305" s="81" t="s">
        <v>290</v>
      </c>
      <c r="L305" s="81" t="s">
        <v>284</v>
      </c>
      <c r="M305" s="81" t="s">
        <v>284</v>
      </c>
    </row>
    <row r="306" spans="1:13" ht="12.75" customHeight="1">
      <c r="A306" s="81" t="s">
        <v>280</v>
      </c>
      <c r="B306" s="81" t="s">
        <v>281</v>
      </c>
      <c r="C306" s="81" t="s">
        <v>921</v>
      </c>
      <c r="D306" s="81">
        <v>34</v>
      </c>
      <c r="E306" s="81" t="s">
        <v>2537</v>
      </c>
      <c r="F306" s="81" t="s">
        <v>289</v>
      </c>
      <c r="G306" s="81">
        <v>1.86615</v>
      </c>
      <c r="H306" s="81" t="s">
        <v>290</v>
      </c>
      <c r="I306" s="81" t="s">
        <v>291</v>
      </c>
      <c r="J306" s="81">
        <v>8.5150000000000006</v>
      </c>
      <c r="K306" s="81" t="s">
        <v>290</v>
      </c>
      <c r="L306" s="81" t="s">
        <v>284</v>
      </c>
      <c r="M306" s="81" t="s">
        <v>284</v>
      </c>
    </row>
    <row r="307" spans="1:13" ht="12.75" customHeight="1">
      <c r="A307" s="81" t="s">
        <v>280</v>
      </c>
      <c r="B307" s="81" t="s">
        <v>281</v>
      </c>
      <c r="C307" s="81" t="s">
        <v>923</v>
      </c>
      <c r="D307" s="81">
        <v>35</v>
      </c>
      <c r="E307" s="82">
        <v>0.15163194444444444</v>
      </c>
      <c r="F307" s="81" t="s">
        <v>289</v>
      </c>
      <c r="G307" s="81">
        <v>0.55915000000000004</v>
      </c>
      <c r="H307" s="81" t="s">
        <v>290</v>
      </c>
      <c r="I307" s="81" t="s">
        <v>291</v>
      </c>
      <c r="J307" s="81">
        <v>27.029</v>
      </c>
      <c r="K307" s="81" t="s">
        <v>290</v>
      </c>
      <c r="L307" s="81" t="s">
        <v>284</v>
      </c>
      <c r="M307" s="81" t="s">
        <v>284</v>
      </c>
    </row>
    <row r="308" spans="1:13" ht="12.75" customHeight="1">
      <c r="A308" s="81" t="s">
        <v>280</v>
      </c>
      <c r="B308" s="81" t="s">
        <v>281</v>
      </c>
      <c r="C308" s="81" t="s">
        <v>925</v>
      </c>
      <c r="D308" s="81">
        <v>36</v>
      </c>
      <c r="E308" s="82">
        <v>0.15209490740740741</v>
      </c>
      <c r="F308" s="81" t="s">
        <v>289</v>
      </c>
      <c r="G308" s="81">
        <v>1.7738100000000001</v>
      </c>
      <c r="H308" s="81" t="s">
        <v>290</v>
      </c>
      <c r="I308" s="81" t="s">
        <v>291</v>
      </c>
      <c r="J308" s="81">
        <v>6.7939999999999996</v>
      </c>
      <c r="K308" s="81" t="s">
        <v>290</v>
      </c>
      <c r="L308" s="81" t="s">
        <v>284</v>
      </c>
      <c r="M308" s="81" t="s">
        <v>284</v>
      </c>
    </row>
    <row r="309" spans="1:13" ht="12.75" customHeight="1">
      <c r="A309" s="81" t="s">
        <v>280</v>
      </c>
      <c r="B309" s="81" t="s">
        <v>281</v>
      </c>
      <c r="C309" s="81" t="s">
        <v>927</v>
      </c>
      <c r="D309" s="81">
        <v>37</v>
      </c>
      <c r="E309" s="82">
        <v>0.15753472222222223</v>
      </c>
      <c r="F309" s="81" t="s">
        <v>289</v>
      </c>
      <c r="G309" s="81">
        <v>0.53127999999999997</v>
      </c>
      <c r="H309" s="81" t="s">
        <v>290</v>
      </c>
      <c r="I309" s="81" t="s">
        <v>291</v>
      </c>
      <c r="J309" s="81">
        <v>31.370999999999999</v>
      </c>
      <c r="K309" s="81" t="s">
        <v>290</v>
      </c>
      <c r="L309" s="81" t="s">
        <v>284</v>
      </c>
      <c r="M309" s="81" t="s">
        <v>284</v>
      </c>
    </row>
    <row r="310" spans="1:13" ht="12.75" customHeight="1">
      <c r="A310" s="81" t="s">
        <v>280</v>
      </c>
      <c r="B310" s="81" t="s">
        <v>281</v>
      </c>
      <c r="C310" s="81" t="s">
        <v>2538</v>
      </c>
      <c r="D310" s="81">
        <v>38</v>
      </c>
      <c r="E310" s="82">
        <v>0.15695601851851851</v>
      </c>
      <c r="F310" s="81" t="s">
        <v>289</v>
      </c>
      <c r="G310" s="81">
        <v>1.8795299999999999</v>
      </c>
      <c r="H310" s="81" t="s">
        <v>290</v>
      </c>
      <c r="I310" s="81" t="s">
        <v>291</v>
      </c>
      <c r="J310" s="81">
        <v>13.526</v>
      </c>
      <c r="K310" s="81" t="s">
        <v>290</v>
      </c>
      <c r="L310" s="81" t="s">
        <v>284</v>
      </c>
      <c r="M310" s="81" t="s">
        <v>284</v>
      </c>
    </row>
    <row r="311" spans="1:13" ht="12.75" customHeight="1">
      <c r="A311" s="81" t="s">
        <v>280</v>
      </c>
      <c r="B311" s="81" t="s">
        <v>281</v>
      </c>
      <c r="C311" s="81" t="s">
        <v>930</v>
      </c>
      <c r="D311" s="81">
        <v>39</v>
      </c>
      <c r="E311" s="82">
        <v>0.15533564814814815</v>
      </c>
      <c r="F311" s="81" t="s">
        <v>289</v>
      </c>
      <c r="G311" s="81">
        <v>1.02762</v>
      </c>
      <c r="H311" s="81" t="s">
        <v>290</v>
      </c>
      <c r="I311" s="81" t="s">
        <v>291</v>
      </c>
      <c r="J311" s="81">
        <v>30.204999999999998</v>
      </c>
      <c r="K311" s="81" t="s">
        <v>290</v>
      </c>
      <c r="L311" s="81" t="s">
        <v>284</v>
      </c>
      <c r="M311" s="81" t="s">
        <v>284</v>
      </c>
    </row>
    <row r="312" spans="1:13" ht="12.75" customHeight="1">
      <c r="A312" s="81" t="s">
        <v>280</v>
      </c>
      <c r="B312" s="81" t="s">
        <v>281</v>
      </c>
      <c r="C312" s="81" t="s">
        <v>932</v>
      </c>
      <c r="D312" s="81">
        <v>40</v>
      </c>
      <c r="E312" s="82">
        <v>0.15579861111111112</v>
      </c>
      <c r="F312" s="81" t="s">
        <v>289</v>
      </c>
      <c r="G312" s="81">
        <v>1.64849</v>
      </c>
      <c r="H312" s="81" t="s">
        <v>290</v>
      </c>
      <c r="I312" s="81" t="s">
        <v>291</v>
      </c>
      <c r="J312" s="81">
        <v>11.095000000000001</v>
      </c>
      <c r="K312" s="81" t="s">
        <v>290</v>
      </c>
      <c r="L312" s="81" t="s">
        <v>284</v>
      </c>
      <c r="M312" s="81" t="s">
        <v>284</v>
      </c>
    </row>
    <row r="313" spans="1:13" ht="12.75" customHeight="1">
      <c r="A313" s="81" t="s">
        <v>280</v>
      </c>
      <c r="B313" s="81" t="s">
        <v>281</v>
      </c>
      <c r="C313" s="81" t="s">
        <v>934</v>
      </c>
      <c r="D313" s="81">
        <v>41</v>
      </c>
      <c r="E313" s="82">
        <v>0.15927083333333333</v>
      </c>
      <c r="F313" s="81" t="s">
        <v>289</v>
      </c>
      <c r="G313" s="81">
        <v>1.3908</v>
      </c>
      <c r="H313" s="81" t="s">
        <v>290</v>
      </c>
      <c r="I313" s="81" t="s">
        <v>291</v>
      </c>
      <c r="J313" s="81">
        <v>32.265000000000001</v>
      </c>
      <c r="K313" s="81" t="s">
        <v>290</v>
      </c>
      <c r="L313" s="81" t="s">
        <v>284</v>
      </c>
      <c r="M313" s="81" t="s">
        <v>284</v>
      </c>
    </row>
    <row r="314" spans="1:13" ht="12.75" customHeight="1">
      <c r="A314" s="81" t="s">
        <v>280</v>
      </c>
      <c r="B314" s="81" t="s">
        <v>281</v>
      </c>
      <c r="C314" s="81" t="s">
        <v>936</v>
      </c>
      <c r="D314" s="81">
        <v>42</v>
      </c>
      <c r="E314" s="82">
        <v>0.16008101851851853</v>
      </c>
      <c r="F314" s="81" t="s">
        <v>289</v>
      </c>
      <c r="G314" s="81">
        <v>1.6040399999999999</v>
      </c>
      <c r="H314" s="81" t="s">
        <v>290</v>
      </c>
      <c r="I314" s="81" t="s">
        <v>291</v>
      </c>
      <c r="J314" s="81">
        <v>20.51</v>
      </c>
      <c r="K314" s="81" t="s">
        <v>290</v>
      </c>
      <c r="L314" s="81" t="s">
        <v>284</v>
      </c>
      <c r="M314" s="81" t="s">
        <v>284</v>
      </c>
    </row>
    <row r="315" spans="1:13" ht="12.75" customHeight="1">
      <c r="A315" s="81" t="s">
        <v>280</v>
      </c>
      <c r="B315" s="81" t="s">
        <v>281</v>
      </c>
      <c r="C315" s="81" t="s">
        <v>938</v>
      </c>
      <c r="D315" s="81">
        <v>43</v>
      </c>
      <c r="E315" s="81" t="s">
        <v>2539</v>
      </c>
      <c r="F315" s="81" t="s">
        <v>289</v>
      </c>
      <c r="G315" s="81">
        <v>1.4364600000000001</v>
      </c>
      <c r="H315" s="81" t="s">
        <v>290</v>
      </c>
      <c r="I315" s="81" t="s">
        <v>291</v>
      </c>
      <c r="J315" s="81">
        <v>34.734999999999999</v>
      </c>
      <c r="K315" s="81" t="s">
        <v>290</v>
      </c>
      <c r="L315" s="81" t="s">
        <v>284</v>
      </c>
      <c r="M315" s="81" t="s">
        <v>284</v>
      </c>
    </row>
    <row r="316" spans="1:13" ht="12.75" customHeight="1">
      <c r="A316" s="81" t="s">
        <v>280</v>
      </c>
      <c r="B316" s="81" t="s">
        <v>281</v>
      </c>
      <c r="C316" s="81" t="s">
        <v>940</v>
      </c>
      <c r="D316" s="81">
        <v>44</v>
      </c>
      <c r="E316" s="82">
        <v>0.16170138888888888</v>
      </c>
      <c r="F316" s="81" t="s">
        <v>289</v>
      </c>
      <c r="G316" s="81">
        <v>1.6533800000000001</v>
      </c>
      <c r="H316" s="81" t="s">
        <v>290</v>
      </c>
      <c r="I316" s="81" t="s">
        <v>291</v>
      </c>
      <c r="J316" s="81">
        <v>32.506999999999998</v>
      </c>
      <c r="K316" s="81" t="s">
        <v>290</v>
      </c>
      <c r="L316" s="81" t="s">
        <v>284</v>
      </c>
      <c r="M316" s="81" t="s">
        <v>284</v>
      </c>
    </row>
    <row r="317" spans="1:13" ht="12.75" customHeight="1">
      <c r="A317" s="81" t="s">
        <v>280</v>
      </c>
      <c r="B317" s="81" t="s">
        <v>281</v>
      </c>
      <c r="C317" s="81" t="s">
        <v>942</v>
      </c>
      <c r="D317" s="81">
        <v>45</v>
      </c>
      <c r="E317" s="82">
        <v>0.16366898148148148</v>
      </c>
      <c r="F317" s="81" t="s">
        <v>289</v>
      </c>
      <c r="G317" s="81">
        <v>1.4980199999999999</v>
      </c>
      <c r="H317" s="81" t="s">
        <v>290</v>
      </c>
      <c r="I317" s="81" t="s">
        <v>291</v>
      </c>
      <c r="J317" s="81">
        <v>19.227</v>
      </c>
      <c r="K317" s="81" t="s">
        <v>290</v>
      </c>
      <c r="L317" s="81" t="s">
        <v>284</v>
      </c>
      <c r="M317" s="81" t="s">
        <v>284</v>
      </c>
    </row>
    <row r="318" spans="1:13" ht="12.75" customHeight="1">
      <c r="A318" s="81" t="s">
        <v>280</v>
      </c>
      <c r="B318" s="81" t="s">
        <v>281</v>
      </c>
      <c r="C318" s="81" t="s">
        <v>944</v>
      </c>
      <c r="D318" s="81">
        <v>46</v>
      </c>
      <c r="E318" s="82">
        <v>0.16552083333333334</v>
      </c>
      <c r="F318" s="81" t="s">
        <v>289</v>
      </c>
      <c r="G318" s="81">
        <v>1.3445</v>
      </c>
      <c r="H318" s="81" t="s">
        <v>290</v>
      </c>
      <c r="I318" s="81" t="s">
        <v>291</v>
      </c>
      <c r="J318" s="81">
        <v>24.567</v>
      </c>
      <c r="K318" s="81" t="s">
        <v>290</v>
      </c>
      <c r="L318" s="81" t="s">
        <v>284</v>
      </c>
      <c r="M318" s="81" t="s">
        <v>284</v>
      </c>
    </row>
    <row r="319" spans="1:13" ht="12.75" customHeight="1">
      <c r="A319" s="81" t="s">
        <v>280</v>
      </c>
      <c r="B319" s="81" t="s">
        <v>281</v>
      </c>
      <c r="C319" s="81" t="s">
        <v>2540</v>
      </c>
      <c r="D319" s="81" t="s">
        <v>539</v>
      </c>
      <c r="F319" s="81" t="s">
        <v>540</v>
      </c>
      <c r="G319" s="81">
        <v>-57.7</v>
      </c>
      <c r="H319" s="81" t="s">
        <v>541</v>
      </c>
      <c r="I319" s="81" t="s">
        <v>542</v>
      </c>
      <c r="L319" s="81" t="s">
        <v>284</v>
      </c>
      <c r="M319" s="81" t="s">
        <v>284</v>
      </c>
    </row>
    <row r="320" spans="1:13" ht="12.75" customHeight="1">
      <c r="A320" s="81" t="s">
        <v>280</v>
      </c>
      <c r="B320" s="81" t="s">
        <v>281</v>
      </c>
      <c r="C320" s="81" t="s">
        <v>2541</v>
      </c>
      <c r="D320" s="81" t="s">
        <v>3147</v>
      </c>
      <c r="E320" s="83">
        <v>9.1689814814814807E-2</v>
      </c>
      <c r="F320" s="81" t="s">
        <v>284</v>
      </c>
      <c r="I320" s="81" t="s">
        <v>284</v>
      </c>
      <c r="L320" s="81" t="s">
        <v>284</v>
      </c>
      <c r="M320" s="81" t="s">
        <v>284</v>
      </c>
    </row>
    <row r="321" spans="1:13" ht="12.75" customHeight="1">
      <c r="A321" s="81" t="s">
        <v>280</v>
      </c>
      <c r="B321" s="81" t="s">
        <v>281</v>
      </c>
      <c r="C321" s="81" t="s">
        <v>2542</v>
      </c>
      <c r="D321" s="81" t="s">
        <v>2443</v>
      </c>
      <c r="E321" s="81" t="s">
        <v>2444</v>
      </c>
      <c r="F321" s="81" t="s">
        <v>284</v>
      </c>
      <c r="I321" s="81" t="s">
        <v>284</v>
      </c>
      <c r="L321" s="81" t="s">
        <v>284</v>
      </c>
      <c r="M321" s="81" t="s">
        <v>284</v>
      </c>
    </row>
    <row r="322" spans="1:13" ht="12.75" customHeight="1">
      <c r="A322" s="81" t="s">
        <v>280</v>
      </c>
      <c r="B322" s="81" t="s">
        <v>281</v>
      </c>
      <c r="C322" s="81" t="s">
        <v>952</v>
      </c>
      <c r="D322" s="81">
        <v>50</v>
      </c>
      <c r="E322" s="82">
        <v>0.10822916666666667</v>
      </c>
      <c r="F322" s="81" t="s">
        <v>289</v>
      </c>
      <c r="G322" s="81">
        <v>0.62851999999999997</v>
      </c>
      <c r="H322" s="81" t="s">
        <v>290</v>
      </c>
      <c r="I322" s="81" t="s">
        <v>291</v>
      </c>
      <c r="J322" s="81">
        <v>29.643999999999998</v>
      </c>
      <c r="K322" s="81" t="s">
        <v>290</v>
      </c>
      <c r="L322" s="81" t="s">
        <v>284</v>
      </c>
      <c r="M322" s="81" t="s">
        <v>284</v>
      </c>
    </row>
    <row r="323" spans="1:13" ht="12.75" customHeight="1">
      <c r="A323" s="81" t="s">
        <v>280</v>
      </c>
      <c r="B323" s="81" t="s">
        <v>281</v>
      </c>
      <c r="C323" s="81" t="s">
        <v>954</v>
      </c>
      <c r="D323" s="81">
        <v>51</v>
      </c>
      <c r="E323" s="81" t="s">
        <v>2543</v>
      </c>
      <c r="F323" s="81" t="s">
        <v>289</v>
      </c>
      <c r="G323" s="81">
        <v>1.3520000000000001</v>
      </c>
      <c r="H323" s="81" t="s">
        <v>290</v>
      </c>
      <c r="I323" s="81" t="s">
        <v>291</v>
      </c>
      <c r="J323" s="81">
        <v>2.4550000000000001</v>
      </c>
      <c r="K323" s="81" t="s">
        <v>290</v>
      </c>
      <c r="L323" s="81" t="s">
        <v>284</v>
      </c>
      <c r="M323" s="81" t="s">
        <v>284</v>
      </c>
    </row>
    <row r="324" spans="1:13" ht="12.75" customHeight="1">
      <c r="A324" s="81" t="s">
        <v>280</v>
      </c>
      <c r="B324" s="81" t="s">
        <v>281</v>
      </c>
      <c r="C324" s="81" t="s">
        <v>956</v>
      </c>
      <c r="D324" s="81">
        <v>52</v>
      </c>
      <c r="E324" s="82">
        <v>0.11517361111111112</v>
      </c>
      <c r="F324" s="81" t="s">
        <v>289</v>
      </c>
      <c r="G324" s="81">
        <v>1.89063</v>
      </c>
      <c r="H324" s="81" t="s">
        <v>290</v>
      </c>
      <c r="I324" s="81" t="s">
        <v>291</v>
      </c>
      <c r="J324" s="81">
        <v>9.2940000000000005</v>
      </c>
      <c r="K324" s="81" t="s">
        <v>290</v>
      </c>
      <c r="L324" s="81" t="s">
        <v>284</v>
      </c>
      <c r="M324" s="81" t="s">
        <v>284</v>
      </c>
    </row>
    <row r="325" spans="1:13" ht="12.75" customHeight="1">
      <c r="A325" s="81" t="s">
        <v>280</v>
      </c>
      <c r="B325" s="81" t="s">
        <v>281</v>
      </c>
      <c r="C325" s="81" t="s">
        <v>958</v>
      </c>
      <c r="D325" s="81">
        <v>53</v>
      </c>
      <c r="E325" s="82">
        <v>0.11760416666666666</v>
      </c>
      <c r="F325" s="81" t="s">
        <v>289</v>
      </c>
      <c r="G325" s="81">
        <v>8.7209999999999996E-2</v>
      </c>
      <c r="H325" s="81" t="s">
        <v>290</v>
      </c>
      <c r="I325" s="81" t="s">
        <v>291</v>
      </c>
      <c r="J325" s="81">
        <v>42.125</v>
      </c>
      <c r="K325" s="81" t="s">
        <v>290</v>
      </c>
      <c r="L325" s="81" t="s">
        <v>284</v>
      </c>
      <c r="M325" s="81" t="s">
        <v>284</v>
      </c>
    </row>
    <row r="326" spans="1:13" ht="12.75" customHeight="1">
      <c r="A326" s="81" t="s">
        <v>280</v>
      </c>
      <c r="B326" s="81" t="s">
        <v>281</v>
      </c>
      <c r="C326" s="81" t="s">
        <v>960</v>
      </c>
      <c r="D326" s="81">
        <v>54</v>
      </c>
      <c r="E326" s="82">
        <v>0.11714120370370369</v>
      </c>
      <c r="F326" s="81" t="s">
        <v>289</v>
      </c>
      <c r="G326" s="81">
        <v>1.2160899999999999</v>
      </c>
      <c r="H326" s="81" t="s">
        <v>290</v>
      </c>
      <c r="I326" s="81" t="s">
        <v>291</v>
      </c>
      <c r="J326" s="81">
        <v>3.419</v>
      </c>
      <c r="K326" s="81" t="s">
        <v>290</v>
      </c>
      <c r="L326" s="81" t="s">
        <v>284</v>
      </c>
      <c r="M326" s="81" t="s">
        <v>284</v>
      </c>
    </row>
    <row r="327" spans="1:13" ht="12.75" customHeight="1">
      <c r="A327" s="81" t="s">
        <v>280</v>
      </c>
      <c r="B327" s="81" t="s">
        <v>281</v>
      </c>
      <c r="C327" s="81" t="s">
        <v>962</v>
      </c>
      <c r="D327" s="81">
        <v>55</v>
      </c>
      <c r="E327" s="82">
        <v>0.11621527777777778</v>
      </c>
      <c r="F327" s="81" t="s">
        <v>289</v>
      </c>
      <c r="G327" s="81">
        <v>1.89805</v>
      </c>
      <c r="H327" s="81" t="s">
        <v>290</v>
      </c>
      <c r="I327" s="81" t="s">
        <v>291</v>
      </c>
      <c r="J327" s="81">
        <v>17.105</v>
      </c>
      <c r="K327" s="81" t="s">
        <v>290</v>
      </c>
      <c r="L327" s="81" t="s">
        <v>284</v>
      </c>
      <c r="M327" s="81" t="s">
        <v>284</v>
      </c>
    </row>
    <row r="328" spans="1:13" ht="12.75" customHeight="1">
      <c r="A328" s="81" t="s">
        <v>280</v>
      </c>
      <c r="B328" s="81" t="s">
        <v>281</v>
      </c>
      <c r="C328" s="81" t="s">
        <v>964</v>
      </c>
      <c r="D328" s="81">
        <v>56</v>
      </c>
      <c r="E328" s="82">
        <v>0.11737268518518518</v>
      </c>
      <c r="F328" s="81" t="s">
        <v>289</v>
      </c>
      <c r="G328" s="81">
        <v>0.22248000000000001</v>
      </c>
      <c r="H328" s="81" t="s">
        <v>290</v>
      </c>
      <c r="I328" s="81" t="s">
        <v>291</v>
      </c>
      <c r="J328" s="81">
        <v>31.114000000000001</v>
      </c>
      <c r="K328" s="81" t="s">
        <v>290</v>
      </c>
      <c r="L328" s="81" t="s">
        <v>284</v>
      </c>
      <c r="M328" s="81" t="s">
        <v>284</v>
      </c>
    </row>
    <row r="329" spans="1:13" ht="12.75" customHeight="1">
      <c r="A329" s="81" t="s">
        <v>280</v>
      </c>
      <c r="B329" s="81" t="s">
        <v>281</v>
      </c>
      <c r="C329" s="81" t="s">
        <v>966</v>
      </c>
      <c r="D329" s="81">
        <v>57</v>
      </c>
      <c r="E329" s="81" t="s">
        <v>2544</v>
      </c>
      <c r="F329" s="81" t="s">
        <v>289</v>
      </c>
      <c r="G329" s="81">
        <v>0.92422000000000004</v>
      </c>
      <c r="H329" s="81" t="s">
        <v>290</v>
      </c>
      <c r="I329" s="81" t="s">
        <v>291</v>
      </c>
      <c r="J329" s="81">
        <v>11.164999999999999</v>
      </c>
      <c r="K329" s="81" t="s">
        <v>290</v>
      </c>
      <c r="L329" s="81" t="s">
        <v>284</v>
      </c>
      <c r="M329" s="81" t="s">
        <v>284</v>
      </c>
    </row>
    <row r="330" spans="1:13" ht="12.75" customHeight="1">
      <c r="A330" s="81" t="s">
        <v>280</v>
      </c>
      <c r="B330" s="81" t="s">
        <v>281</v>
      </c>
      <c r="C330" s="81" t="s">
        <v>968</v>
      </c>
      <c r="D330" s="81">
        <v>58</v>
      </c>
      <c r="E330" s="82">
        <v>0.11887731481481482</v>
      </c>
      <c r="F330" s="81" t="s">
        <v>289</v>
      </c>
      <c r="G330" s="81">
        <v>1.6244799999999999</v>
      </c>
      <c r="H330" s="81" t="s">
        <v>290</v>
      </c>
      <c r="I330" s="81" t="s">
        <v>291</v>
      </c>
      <c r="J330" s="81">
        <v>9.1020000000000003</v>
      </c>
      <c r="K330" s="81" t="s">
        <v>290</v>
      </c>
      <c r="L330" s="81" t="s">
        <v>284</v>
      </c>
      <c r="M330" s="81" t="s">
        <v>284</v>
      </c>
    </row>
    <row r="331" spans="1:13" ht="12.75" customHeight="1">
      <c r="A331" s="81" t="s">
        <v>280</v>
      </c>
      <c r="B331" s="81" t="s">
        <v>281</v>
      </c>
      <c r="C331" s="81" t="s">
        <v>970</v>
      </c>
      <c r="D331" s="81">
        <v>59</v>
      </c>
      <c r="E331" s="82">
        <v>0.12003472222222222</v>
      </c>
      <c r="F331" s="81" t="s">
        <v>289</v>
      </c>
      <c r="G331" s="81">
        <v>0.23097999999999999</v>
      </c>
      <c r="H331" s="81" t="s">
        <v>290</v>
      </c>
      <c r="I331" s="81" t="s">
        <v>291</v>
      </c>
      <c r="J331" s="81">
        <v>30.997</v>
      </c>
      <c r="K331" s="81" t="s">
        <v>290</v>
      </c>
      <c r="L331" s="81" t="s">
        <v>284</v>
      </c>
      <c r="M331" s="81" t="s">
        <v>284</v>
      </c>
    </row>
    <row r="332" spans="1:13" ht="12.75" customHeight="1">
      <c r="A332" s="81" t="s">
        <v>280</v>
      </c>
      <c r="B332" s="81" t="s">
        <v>281</v>
      </c>
      <c r="C332" s="81" t="s">
        <v>2545</v>
      </c>
      <c r="D332" s="81">
        <v>60</v>
      </c>
      <c r="E332" s="81" t="s">
        <v>2546</v>
      </c>
      <c r="F332" s="81" t="s">
        <v>289</v>
      </c>
      <c r="G332" s="81">
        <v>0.96503000000000005</v>
      </c>
      <c r="H332" s="81" t="s">
        <v>290</v>
      </c>
      <c r="I332" s="81" t="s">
        <v>291</v>
      </c>
      <c r="J332" s="81">
        <v>11.098000000000001</v>
      </c>
      <c r="K332" s="81" t="s">
        <v>290</v>
      </c>
      <c r="L332" s="81" t="s">
        <v>284</v>
      </c>
      <c r="M332" s="81" t="s">
        <v>284</v>
      </c>
    </row>
    <row r="333" spans="1:13" ht="12.75" customHeight="1">
      <c r="A333" s="81" t="s">
        <v>280</v>
      </c>
      <c r="B333" s="81" t="s">
        <v>281</v>
      </c>
      <c r="C333" s="81" t="s">
        <v>973</v>
      </c>
      <c r="D333" s="81">
        <v>61</v>
      </c>
      <c r="E333" s="82">
        <v>0.12142361111111111</v>
      </c>
      <c r="F333" s="81" t="s">
        <v>289</v>
      </c>
      <c r="G333" s="81">
        <v>1.6309899999999999</v>
      </c>
      <c r="H333" s="81" t="s">
        <v>290</v>
      </c>
      <c r="I333" s="81" t="s">
        <v>291</v>
      </c>
      <c r="J333" s="81">
        <v>9.1999999999999993</v>
      </c>
      <c r="K333" s="81" t="s">
        <v>290</v>
      </c>
      <c r="L333" s="81" t="s">
        <v>284</v>
      </c>
      <c r="M333" s="81" t="s">
        <v>284</v>
      </c>
    </row>
    <row r="334" spans="1:13" ht="12.75" customHeight="1">
      <c r="A334" s="81" t="s">
        <v>280</v>
      </c>
      <c r="B334" s="81" t="s">
        <v>281</v>
      </c>
      <c r="C334" s="81" t="s">
        <v>975</v>
      </c>
      <c r="D334" s="81">
        <v>62</v>
      </c>
      <c r="E334" s="82">
        <v>0.12142361111111111</v>
      </c>
      <c r="F334" s="81" t="s">
        <v>289</v>
      </c>
      <c r="G334" s="81">
        <v>9.622E-2</v>
      </c>
      <c r="H334" s="81" t="s">
        <v>290</v>
      </c>
      <c r="I334" s="81" t="s">
        <v>291</v>
      </c>
      <c r="J334" s="81">
        <v>34.997</v>
      </c>
      <c r="K334" s="81" t="s">
        <v>290</v>
      </c>
      <c r="L334" s="81" t="s">
        <v>284</v>
      </c>
      <c r="M334" s="81" t="s">
        <v>284</v>
      </c>
    </row>
    <row r="335" spans="1:13" ht="12.75" customHeight="1">
      <c r="A335" s="81" t="s">
        <v>280</v>
      </c>
      <c r="B335" s="81" t="s">
        <v>281</v>
      </c>
      <c r="C335" s="81" t="s">
        <v>977</v>
      </c>
      <c r="D335" s="81">
        <v>63</v>
      </c>
      <c r="E335" s="82">
        <v>0.12258101851851851</v>
      </c>
      <c r="F335" s="81" t="s">
        <v>289</v>
      </c>
      <c r="G335" s="81">
        <v>1.87269</v>
      </c>
      <c r="H335" s="81" t="s">
        <v>290</v>
      </c>
      <c r="I335" s="81" t="s">
        <v>291</v>
      </c>
      <c r="J335" s="81">
        <v>13.151999999999999</v>
      </c>
      <c r="K335" s="81" t="s">
        <v>290</v>
      </c>
      <c r="L335" s="81" t="s">
        <v>284</v>
      </c>
      <c r="M335" s="81" t="s">
        <v>284</v>
      </c>
    </row>
    <row r="336" spans="1:13" ht="12.75" customHeight="1">
      <c r="A336" s="81" t="s">
        <v>280</v>
      </c>
      <c r="B336" s="81" t="s">
        <v>281</v>
      </c>
      <c r="C336" s="81" t="s">
        <v>979</v>
      </c>
      <c r="D336" s="81">
        <v>64</v>
      </c>
      <c r="E336" s="82">
        <v>0.12559027777777779</v>
      </c>
      <c r="F336" s="81" t="s">
        <v>289</v>
      </c>
      <c r="G336" s="81">
        <v>0.51466999999999996</v>
      </c>
      <c r="H336" s="81" t="s">
        <v>290</v>
      </c>
      <c r="I336" s="81" t="s">
        <v>291</v>
      </c>
      <c r="J336" s="81">
        <v>34.231000000000002</v>
      </c>
      <c r="K336" s="81" t="s">
        <v>290</v>
      </c>
      <c r="L336" s="81" t="s">
        <v>284</v>
      </c>
      <c r="M336" s="81" t="s">
        <v>284</v>
      </c>
    </row>
    <row r="337" spans="1:13" ht="12.75" customHeight="1">
      <c r="A337" s="81" t="s">
        <v>280</v>
      </c>
      <c r="B337" s="81" t="s">
        <v>281</v>
      </c>
      <c r="C337" s="81" t="s">
        <v>981</v>
      </c>
      <c r="D337" s="81">
        <v>65</v>
      </c>
      <c r="E337" s="82">
        <v>0.12350694444444445</v>
      </c>
      <c r="F337" s="81" t="s">
        <v>289</v>
      </c>
      <c r="G337" s="81">
        <v>1.7640400000000001</v>
      </c>
      <c r="H337" s="81" t="s">
        <v>290</v>
      </c>
      <c r="I337" s="81" t="s">
        <v>291</v>
      </c>
      <c r="J337" s="81">
        <v>21.045000000000002</v>
      </c>
      <c r="K337" s="81" t="s">
        <v>290</v>
      </c>
      <c r="L337" s="81" t="s">
        <v>284</v>
      </c>
      <c r="M337" s="81" t="s">
        <v>284</v>
      </c>
    </row>
    <row r="338" spans="1:13" ht="12.75" customHeight="1">
      <c r="A338" s="81" t="s">
        <v>280</v>
      </c>
      <c r="B338" s="81" t="s">
        <v>281</v>
      </c>
      <c r="C338" s="81" t="s">
        <v>2547</v>
      </c>
      <c r="D338" s="81">
        <v>66</v>
      </c>
      <c r="E338" s="82">
        <v>0.12697916666666667</v>
      </c>
      <c r="F338" s="81" t="s">
        <v>289</v>
      </c>
      <c r="G338" s="81">
        <v>1.1530800000000001</v>
      </c>
      <c r="H338" s="81" t="s">
        <v>290</v>
      </c>
      <c r="I338" s="81" t="s">
        <v>291</v>
      </c>
      <c r="J338" s="81">
        <v>34.787999999999997</v>
      </c>
      <c r="K338" s="81" t="s">
        <v>290</v>
      </c>
      <c r="L338" s="81" t="s">
        <v>284</v>
      </c>
      <c r="M338" s="81" t="s">
        <v>284</v>
      </c>
    </row>
    <row r="339" spans="1:13" ht="12.75" customHeight="1">
      <c r="A339" s="81" t="s">
        <v>280</v>
      </c>
      <c r="B339" s="81" t="s">
        <v>281</v>
      </c>
      <c r="C339" s="81" t="s">
        <v>984</v>
      </c>
      <c r="D339" s="81">
        <v>67</v>
      </c>
      <c r="E339" s="82">
        <v>0.12859953703703705</v>
      </c>
      <c r="F339" s="81" t="s">
        <v>289</v>
      </c>
      <c r="G339" s="81">
        <v>1.50088</v>
      </c>
      <c r="H339" s="81" t="s">
        <v>290</v>
      </c>
      <c r="I339" s="81" t="s">
        <v>291</v>
      </c>
      <c r="J339" s="81">
        <v>27.553000000000001</v>
      </c>
      <c r="K339" s="81" t="s">
        <v>290</v>
      </c>
      <c r="L339" s="81" t="s">
        <v>284</v>
      </c>
      <c r="M339" s="81" t="s">
        <v>284</v>
      </c>
    </row>
    <row r="340" spans="1:13" ht="12.75" customHeight="1">
      <c r="A340" s="81" t="s">
        <v>280</v>
      </c>
      <c r="B340" s="81" t="s">
        <v>281</v>
      </c>
      <c r="C340" s="81" t="s">
        <v>2548</v>
      </c>
      <c r="D340" s="81">
        <v>68</v>
      </c>
      <c r="E340" s="82">
        <v>0.12674768518518517</v>
      </c>
      <c r="F340" s="81" t="s">
        <v>289</v>
      </c>
      <c r="G340" s="81">
        <v>1.3258300000000001</v>
      </c>
      <c r="H340" s="81" t="s">
        <v>290</v>
      </c>
      <c r="I340" s="81" t="s">
        <v>291</v>
      </c>
      <c r="J340" s="81">
        <v>33.854999999999997</v>
      </c>
      <c r="K340" s="81" t="s">
        <v>290</v>
      </c>
      <c r="L340" s="81" t="s">
        <v>284</v>
      </c>
      <c r="M340" s="81" t="s">
        <v>284</v>
      </c>
    </row>
    <row r="341" spans="1:13" ht="12.75" customHeight="1">
      <c r="A341" s="81" t="s">
        <v>280</v>
      </c>
      <c r="B341" s="81" t="s">
        <v>281</v>
      </c>
      <c r="C341" s="81" t="s">
        <v>987</v>
      </c>
      <c r="D341" s="81">
        <v>69</v>
      </c>
      <c r="E341" s="82">
        <v>0.12825231481481483</v>
      </c>
      <c r="F341" s="81" t="s">
        <v>289</v>
      </c>
      <c r="G341" s="81">
        <v>1.4907699999999999</v>
      </c>
      <c r="H341" s="81" t="s">
        <v>290</v>
      </c>
      <c r="I341" s="81" t="s">
        <v>291</v>
      </c>
      <c r="J341" s="81">
        <v>24.643999999999998</v>
      </c>
      <c r="K341" s="81" t="s">
        <v>290</v>
      </c>
      <c r="L341" s="81" t="s">
        <v>284</v>
      </c>
      <c r="M341" s="81" t="s">
        <v>284</v>
      </c>
    </row>
    <row r="342" spans="1:13" ht="12.75" customHeight="1">
      <c r="A342" s="81" t="s">
        <v>280</v>
      </c>
      <c r="B342" s="81" t="s">
        <v>281</v>
      </c>
      <c r="C342" s="81" t="s">
        <v>989</v>
      </c>
      <c r="D342" s="81">
        <v>70</v>
      </c>
      <c r="E342" s="82">
        <v>0.13241898148148148</v>
      </c>
      <c r="F342" s="81" t="s">
        <v>289</v>
      </c>
      <c r="G342" s="81">
        <v>1.3260400000000001</v>
      </c>
      <c r="H342" s="81" t="s">
        <v>290</v>
      </c>
      <c r="I342" s="81" t="s">
        <v>291</v>
      </c>
      <c r="J342" s="81">
        <v>27.27</v>
      </c>
      <c r="K342" s="81" t="s">
        <v>290</v>
      </c>
      <c r="L342" s="81" t="s">
        <v>284</v>
      </c>
      <c r="M342" s="81" t="s">
        <v>284</v>
      </c>
    </row>
    <row r="343" spans="1:13" ht="12.75" customHeight="1">
      <c r="A343" s="81" t="s">
        <v>280</v>
      </c>
      <c r="B343" s="81" t="s">
        <v>281</v>
      </c>
      <c r="C343" s="81" t="s">
        <v>991</v>
      </c>
      <c r="D343" s="81">
        <v>71</v>
      </c>
      <c r="E343" s="82">
        <v>0.1307986111111111</v>
      </c>
      <c r="F343" s="81" t="s">
        <v>289</v>
      </c>
      <c r="G343" s="81">
        <v>1.2870699999999999</v>
      </c>
      <c r="H343" s="81" t="s">
        <v>290</v>
      </c>
      <c r="I343" s="81" t="s">
        <v>291</v>
      </c>
      <c r="J343" s="81">
        <v>2.4630000000000001</v>
      </c>
      <c r="K343" s="81" t="s">
        <v>290</v>
      </c>
      <c r="L343" s="81" t="s">
        <v>284</v>
      </c>
      <c r="M343" s="81" t="s">
        <v>284</v>
      </c>
    </row>
    <row r="344" spans="1:13" ht="12.75" customHeight="1">
      <c r="A344" s="81" t="s">
        <v>280</v>
      </c>
      <c r="B344" s="81" t="s">
        <v>281</v>
      </c>
      <c r="C344" s="81" t="s">
        <v>993</v>
      </c>
      <c r="D344" s="81">
        <v>72</v>
      </c>
      <c r="E344" s="82">
        <v>0.12917824074074075</v>
      </c>
      <c r="F344" s="81" t="s">
        <v>289</v>
      </c>
      <c r="G344" s="81">
        <v>1.3508800000000001</v>
      </c>
      <c r="H344" s="81" t="s">
        <v>290</v>
      </c>
      <c r="I344" s="81" t="s">
        <v>291</v>
      </c>
      <c r="J344" s="81">
        <v>18.260999999999999</v>
      </c>
      <c r="K344" s="81" t="s">
        <v>290</v>
      </c>
      <c r="L344" s="81" t="s">
        <v>284</v>
      </c>
      <c r="M344" s="81" t="s">
        <v>284</v>
      </c>
    </row>
    <row r="345" spans="1:13" ht="12.75" customHeight="1">
      <c r="A345" s="81" t="s">
        <v>280</v>
      </c>
      <c r="B345" s="81" t="s">
        <v>281</v>
      </c>
      <c r="C345" s="81" t="s">
        <v>995</v>
      </c>
      <c r="D345" s="81">
        <v>73</v>
      </c>
      <c r="E345" s="82">
        <v>0.1335763888888889</v>
      </c>
      <c r="F345" s="81" t="s">
        <v>289</v>
      </c>
      <c r="G345" s="81">
        <v>1.2065399999999999</v>
      </c>
      <c r="H345" s="81" t="s">
        <v>290</v>
      </c>
      <c r="I345" s="81" t="s">
        <v>291</v>
      </c>
      <c r="J345" s="81">
        <v>16.393999999999998</v>
      </c>
      <c r="K345" s="81" t="s">
        <v>290</v>
      </c>
      <c r="L345" s="81" t="s">
        <v>284</v>
      </c>
      <c r="M345" s="81" t="s">
        <v>284</v>
      </c>
    </row>
    <row r="346" spans="1:13" ht="12.75" customHeight="1">
      <c r="A346" s="81" t="s">
        <v>280</v>
      </c>
      <c r="B346" s="81" t="s">
        <v>281</v>
      </c>
      <c r="C346" s="81" t="s">
        <v>2549</v>
      </c>
      <c r="D346" s="81">
        <v>74</v>
      </c>
      <c r="E346" s="82">
        <v>0.13311342592592593</v>
      </c>
      <c r="F346" s="81" t="s">
        <v>289</v>
      </c>
      <c r="G346" s="81">
        <v>1.2883800000000001</v>
      </c>
      <c r="H346" s="81" t="s">
        <v>290</v>
      </c>
      <c r="I346" s="81" t="s">
        <v>291</v>
      </c>
      <c r="J346" s="81">
        <v>4.6420000000000003</v>
      </c>
      <c r="K346" s="81" t="s">
        <v>290</v>
      </c>
      <c r="L346" s="81" t="s">
        <v>284</v>
      </c>
      <c r="M346" s="81" t="s">
        <v>284</v>
      </c>
    </row>
    <row r="347" spans="1:13" ht="12.75" customHeight="1">
      <c r="A347" s="81" t="s">
        <v>280</v>
      </c>
      <c r="B347" s="81" t="s">
        <v>281</v>
      </c>
      <c r="C347" s="81" t="s">
        <v>998</v>
      </c>
      <c r="D347" s="81">
        <v>75</v>
      </c>
      <c r="E347" s="82">
        <v>0.13403935185185187</v>
      </c>
      <c r="F347" s="81" t="s">
        <v>289</v>
      </c>
      <c r="G347" s="81">
        <v>1.49173</v>
      </c>
      <c r="H347" s="81" t="s">
        <v>290</v>
      </c>
      <c r="I347" s="81" t="s">
        <v>291</v>
      </c>
      <c r="J347" s="81">
        <v>31.745999999999999</v>
      </c>
      <c r="K347" s="81" t="s">
        <v>290</v>
      </c>
      <c r="L347" s="81" t="s">
        <v>284</v>
      </c>
      <c r="M347" s="81" t="s">
        <v>284</v>
      </c>
    </row>
    <row r="348" spans="1:13" ht="12.75" customHeight="1">
      <c r="A348" s="81" t="s">
        <v>280</v>
      </c>
      <c r="B348" s="81" t="s">
        <v>281</v>
      </c>
      <c r="C348" s="81" t="s">
        <v>2550</v>
      </c>
      <c r="D348" s="81">
        <v>76</v>
      </c>
      <c r="E348" s="82">
        <v>0.13704861111111111</v>
      </c>
      <c r="F348" s="81" t="s">
        <v>289</v>
      </c>
      <c r="G348" s="81">
        <v>1.18468</v>
      </c>
      <c r="H348" s="81" t="s">
        <v>290</v>
      </c>
      <c r="I348" s="81" t="s">
        <v>291</v>
      </c>
      <c r="J348" s="81">
        <v>19.786000000000001</v>
      </c>
      <c r="K348" s="81" t="s">
        <v>290</v>
      </c>
      <c r="L348" s="81" t="s">
        <v>284</v>
      </c>
      <c r="M348" s="81" t="s">
        <v>284</v>
      </c>
    </row>
    <row r="349" spans="1:13" ht="12.75" customHeight="1">
      <c r="A349" s="81" t="s">
        <v>280</v>
      </c>
      <c r="B349" s="81" t="s">
        <v>281</v>
      </c>
      <c r="C349" s="81" t="s">
        <v>1001</v>
      </c>
      <c r="D349" s="81">
        <v>77</v>
      </c>
      <c r="E349" s="82">
        <v>0.13739583333333333</v>
      </c>
      <c r="F349" s="81" t="s">
        <v>289</v>
      </c>
      <c r="G349" s="81">
        <v>1.8268899999999999</v>
      </c>
      <c r="H349" s="81" t="s">
        <v>290</v>
      </c>
      <c r="I349" s="81" t="s">
        <v>291</v>
      </c>
      <c r="J349" s="81">
        <v>19.111000000000001</v>
      </c>
      <c r="K349" s="81" t="s">
        <v>290</v>
      </c>
      <c r="L349" s="81" t="s">
        <v>284</v>
      </c>
      <c r="M349" s="81" t="s">
        <v>284</v>
      </c>
    </row>
    <row r="350" spans="1:13" ht="12.75" customHeight="1">
      <c r="A350" s="81" t="s">
        <v>280</v>
      </c>
      <c r="B350" s="81" t="s">
        <v>281</v>
      </c>
      <c r="C350" s="81" t="s">
        <v>2551</v>
      </c>
      <c r="D350" s="81">
        <v>78</v>
      </c>
      <c r="E350" s="82">
        <v>0.1378587962962963</v>
      </c>
      <c r="F350" s="81" t="s">
        <v>289</v>
      </c>
      <c r="G350" s="81">
        <v>0.76497000000000004</v>
      </c>
      <c r="H350" s="81" t="s">
        <v>290</v>
      </c>
      <c r="I350" s="81" t="s">
        <v>291</v>
      </c>
      <c r="J350" s="81">
        <v>26.972999999999999</v>
      </c>
      <c r="K350" s="81" t="s">
        <v>290</v>
      </c>
      <c r="L350" s="81" t="s">
        <v>284</v>
      </c>
      <c r="M350" s="81" t="s">
        <v>284</v>
      </c>
    </row>
    <row r="351" spans="1:13" ht="12.75" customHeight="1">
      <c r="A351" s="81" t="s">
        <v>280</v>
      </c>
      <c r="B351" s="81" t="s">
        <v>281</v>
      </c>
      <c r="C351" s="81" t="s">
        <v>1004</v>
      </c>
      <c r="D351" s="81">
        <v>79</v>
      </c>
      <c r="E351" s="82">
        <v>0.14017361111111112</v>
      </c>
      <c r="F351" s="81" t="s">
        <v>289</v>
      </c>
      <c r="G351" s="81">
        <v>1.8042899999999999</v>
      </c>
      <c r="H351" s="81" t="s">
        <v>290</v>
      </c>
      <c r="I351" s="81" t="s">
        <v>291</v>
      </c>
      <c r="J351" s="81">
        <v>10.599</v>
      </c>
      <c r="K351" s="81" t="s">
        <v>290</v>
      </c>
      <c r="L351" s="81" t="s">
        <v>284</v>
      </c>
      <c r="M351" s="81" t="s">
        <v>284</v>
      </c>
    </row>
    <row r="352" spans="1:13" ht="12.75" customHeight="1">
      <c r="A352" s="81" t="s">
        <v>280</v>
      </c>
      <c r="B352" s="81" t="s">
        <v>281</v>
      </c>
      <c r="C352" s="81" t="s">
        <v>1006</v>
      </c>
      <c r="D352" s="81">
        <v>80</v>
      </c>
      <c r="E352" s="82">
        <v>0.1404050925925926</v>
      </c>
      <c r="F352" s="81" t="s">
        <v>289</v>
      </c>
      <c r="G352" s="81">
        <v>0.60701000000000005</v>
      </c>
      <c r="H352" s="81" t="s">
        <v>290</v>
      </c>
      <c r="I352" s="81" t="s">
        <v>291</v>
      </c>
      <c r="J352" s="81">
        <v>29.564</v>
      </c>
      <c r="K352" s="81" t="s">
        <v>290</v>
      </c>
      <c r="L352" s="81" t="s">
        <v>284</v>
      </c>
      <c r="M352" s="81" t="s">
        <v>284</v>
      </c>
    </row>
    <row r="353" spans="1:13" ht="12.75" customHeight="1">
      <c r="A353" s="81" t="s">
        <v>280</v>
      </c>
      <c r="B353" s="81" t="s">
        <v>281</v>
      </c>
      <c r="C353" s="81" t="s">
        <v>2552</v>
      </c>
      <c r="D353" s="81">
        <v>81</v>
      </c>
      <c r="E353" s="82">
        <v>0.14376157407407408</v>
      </c>
      <c r="F353" s="81" t="s">
        <v>289</v>
      </c>
      <c r="G353" s="81">
        <v>1.82795</v>
      </c>
      <c r="H353" s="81" t="s">
        <v>290</v>
      </c>
      <c r="I353" s="81" t="s">
        <v>291</v>
      </c>
      <c r="J353" s="81">
        <v>11.186999999999999</v>
      </c>
      <c r="K353" s="81" t="s">
        <v>290</v>
      </c>
      <c r="L353" s="81" t="s">
        <v>284</v>
      </c>
      <c r="M353" s="81" t="s">
        <v>284</v>
      </c>
    </row>
    <row r="354" spans="1:13" ht="12.75" customHeight="1">
      <c r="A354" s="81" t="s">
        <v>280</v>
      </c>
      <c r="B354" s="81" t="s">
        <v>281</v>
      </c>
      <c r="C354" s="81" t="s">
        <v>1009</v>
      </c>
      <c r="D354" s="81">
        <v>82</v>
      </c>
      <c r="E354" s="82">
        <v>0.14422453703703705</v>
      </c>
      <c r="F354" s="81" t="s">
        <v>289</v>
      </c>
      <c r="G354" s="81">
        <v>0.60741000000000001</v>
      </c>
      <c r="H354" s="81" t="s">
        <v>290</v>
      </c>
      <c r="I354" s="81" t="s">
        <v>291</v>
      </c>
      <c r="J354" s="81">
        <v>29.468</v>
      </c>
      <c r="K354" s="81" t="s">
        <v>290</v>
      </c>
      <c r="L354" s="81" t="s">
        <v>284</v>
      </c>
      <c r="M354" s="81" t="s">
        <v>284</v>
      </c>
    </row>
    <row r="355" spans="1:13" ht="12.75" customHeight="1">
      <c r="A355" s="81" t="s">
        <v>280</v>
      </c>
      <c r="B355" s="81" t="s">
        <v>281</v>
      </c>
      <c r="C355" s="81" t="s">
        <v>2553</v>
      </c>
      <c r="D355" s="81">
        <v>83</v>
      </c>
      <c r="E355" s="82">
        <v>0.14619212962962963</v>
      </c>
      <c r="F355" s="81" t="s">
        <v>289</v>
      </c>
      <c r="G355" s="81">
        <v>1.8329500000000001</v>
      </c>
      <c r="H355" s="81" t="s">
        <v>290</v>
      </c>
      <c r="I355" s="81" t="s">
        <v>291</v>
      </c>
      <c r="J355" s="81">
        <v>12.284000000000001</v>
      </c>
      <c r="K355" s="81" t="s">
        <v>290</v>
      </c>
      <c r="L355" s="81" t="s">
        <v>284</v>
      </c>
      <c r="M355" s="81" t="s">
        <v>284</v>
      </c>
    </row>
    <row r="356" spans="1:13" ht="12.75" customHeight="1">
      <c r="A356" s="81" t="s">
        <v>280</v>
      </c>
      <c r="B356" s="81" t="s">
        <v>281</v>
      </c>
      <c r="C356" s="81" t="s">
        <v>1012</v>
      </c>
      <c r="D356" s="81">
        <v>84</v>
      </c>
      <c r="E356" s="82">
        <v>0.14561342592592594</v>
      </c>
      <c r="F356" s="81" t="s">
        <v>289</v>
      </c>
      <c r="G356" s="81">
        <v>0.91007000000000005</v>
      </c>
      <c r="H356" s="81" t="s">
        <v>290</v>
      </c>
      <c r="I356" s="81" t="s">
        <v>291</v>
      </c>
      <c r="J356" s="81">
        <v>28.527999999999999</v>
      </c>
      <c r="K356" s="81" t="s">
        <v>290</v>
      </c>
      <c r="L356" s="81" t="s">
        <v>284</v>
      </c>
      <c r="M356" s="81" t="s">
        <v>284</v>
      </c>
    </row>
    <row r="357" spans="1:13" ht="12.75" customHeight="1">
      <c r="A357" s="81" t="s">
        <v>280</v>
      </c>
      <c r="B357" s="81" t="s">
        <v>281</v>
      </c>
      <c r="C357" s="81" t="s">
        <v>1014</v>
      </c>
      <c r="D357" s="81">
        <v>85</v>
      </c>
      <c r="E357" s="82">
        <v>0.14769675925925926</v>
      </c>
      <c r="F357" s="81" t="s">
        <v>289</v>
      </c>
      <c r="G357" s="81">
        <v>1.8730800000000001</v>
      </c>
      <c r="H357" s="81" t="s">
        <v>290</v>
      </c>
      <c r="I357" s="81" t="s">
        <v>291</v>
      </c>
      <c r="J357" s="81">
        <v>42.866</v>
      </c>
      <c r="K357" s="81" t="s">
        <v>290</v>
      </c>
      <c r="L357" s="81" t="s">
        <v>284</v>
      </c>
      <c r="M357" s="81" t="s">
        <v>284</v>
      </c>
    </row>
    <row r="358" spans="1:13" ht="12.75" customHeight="1">
      <c r="A358" s="81" t="s">
        <v>280</v>
      </c>
      <c r="B358" s="81" t="s">
        <v>281</v>
      </c>
      <c r="C358" s="81" t="s">
        <v>1016</v>
      </c>
      <c r="D358" s="81">
        <v>86</v>
      </c>
      <c r="E358" s="81" t="s">
        <v>2554</v>
      </c>
      <c r="F358" s="81" t="s">
        <v>289</v>
      </c>
      <c r="G358" s="81">
        <v>1.4790399999999999</v>
      </c>
      <c r="H358" s="81" t="s">
        <v>290</v>
      </c>
      <c r="I358" s="81" t="s">
        <v>291</v>
      </c>
      <c r="J358" s="81">
        <v>37.451999999999998</v>
      </c>
      <c r="K358" s="81" t="s">
        <v>290</v>
      </c>
      <c r="L358" s="81" t="s">
        <v>284</v>
      </c>
      <c r="M358" s="81" t="s">
        <v>284</v>
      </c>
    </row>
    <row r="359" spans="1:13" ht="12.75" customHeight="1">
      <c r="A359" s="81" t="s">
        <v>280</v>
      </c>
      <c r="B359" s="81" t="s">
        <v>281</v>
      </c>
      <c r="C359" s="81" t="s">
        <v>2555</v>
      </c>
      <c r="D359" s="81">
        <v>87</v>
      </c>
      <c r="E359" s="82">
        <v>0.15325231481481483</v>
      </c>
      <c r="F359" s="81" t="s">
        <v>289</v>
      </c>
      <c r="G359" s="81">
        <v>1.4793099999999999</v>
      </c>
      <c r="H359" s="81" t="s">
        <v>290</v>
      </c>
      <c r="I359" s="81" t="s">
        <v>291</v>
      </c>
      <c r="J359" s="81">
        <v>37.893999999999998</v>
      </c>
      <c r="K359" s="81" t="s">
        <v>290</v>
      </c>
      <c r="L359" s="81" t="s">
        <v>284</v>
      </c>
      <c r="M359" s="81" t="s">
        <v>284</v>
      </c>
    </row>
    <row r="360" spans="1:13" ht="12.75" customHeight="1">
      <c r="A360" s="81" t="s">
        <v>280</v>
      </c>
      <c r="B360" s="81" t="s">
        <v>281</v>
      </c>
      <c r="C360" s="81" t="s">
        <v>1019</v>
      </c>
      <c r="D360" s="81">
        <v>88</v>
      </c>
      <c r="E360" s="82">
        <v>0.15232638888888889</v>
      </c>
      <c r="F360" s="81" t="s">
        <v>289</v>
      </c>
      <c r="G360" s="81">
        <v>1.4795100000000001</v>
      </c>
      <c r="H360" s="81" t="s">
        <v>290</v>
      </c>
      <c r="I360" s="81" t="s">
        <v>291</v>
      </c>
      <c r="J360" s="81">
        <v>37.898000000000003</v>
      </c>
      <c r="K360" s="81" t="s">
        <v>290</v>
      </c>
      <c r="L360" s="81" t="s">
        <v>284</v>
      </c>
      <c r="M360" s="81" t="s">
        <v>284</v>
      </c>
    </row>
    <row r="361" spans="1:13" ht="12.75" customHeight="1">
      <c r="A361" s="81" t="s">
        <v>280</v>
      </c>
      <c r="B361" s="81" t="s">
        <v>281</v>
      </c>
      <c r="C361" s="81" t="s">
        <v>2556</v>
      </c>
      <c r="D361" s="81" t="s">
        <v>539</v>
      </c>
      <c r="F361" s="81" t="s">
        <v>540</v>
      </c>
      <c r="G361" s="81">
        <v>-54.4</v>
      </c>
      <c r="H361" s="81" t="s">
        <v>541</v>
      </c>
      <c r="I361" s="81" t="s">
        <v>542</v>
      </c>
      <c r="L361" s="81" t="s">
        <v>284</v>
      </c>
      <c r="M361" s="81" t="s">
        <v>284</v>
      </c>
    </row>
    <row r="362" spans="1:13" ht="12.75" customHeight="1">
      <c r="A362" s="81" t="s">
        <v>280</v>
      </c>
      <c r="B362" s="81" t="s">
        <v>281</v>
      </c>
      <c r="C362" s="81" t="s">
        <v>2557</v>
      </c>
      <c r="D362" s="81" t="s">
        <v>3148</v>
      </c>
      <c r="E362" s="83">
        <v>0.1012037037037037</v>
      </c>
      <c r="F362" s="81" t="s">
        <v>284</v>
      </c>
      <c r="I362" s="81" t="s">
        <v>284</v>
      </c>
      <c r="L362" s="81" t="s">
        <v>284</v>
      </c>
      <c r="M362" s="81" t="s">
        <v>284</v>
      </c>
    </row>
    <row r="363" spans="1:13" ht="12.75" customHeight="1">
      <c r="A363" s="81" t="s">
        <v>280</v>
      </c>
      <c r="B363" s="81" t="s">
        <v>281</v>
      </c>
      <c r="C363" s="81" t="s">
        <v>2558</v>
      </c>
      <c r="D363" s="81" t="s">
        <v>2443</v>
      </c>
      <c r="E363" s="81" t="s">
        <v>2444</v>
      </c>
      <c r="F363" s="81" t="s">
        <v>284</v>
      </c>
      <c r="I363" s="81" t="s">
        <v>284</v>
      </c>
      <c r="L363" s="81" t="s">
        <v>284</v>
      </c>
      <c r="M363" s="81" t="s">
        <v>284</v>
      </c>
    </row>
    <row r="364" spans="1:13" ht="12.75" customHeight="1">
      <c r="A364" s="81" t="s">
        <v>280</v>
      </c>
      <c r="B364" s="81" t="s">
        <v>281</v>
      </c>
      <c r="C364" s="81" t="s">
        <v>2559</v>
      </c>
      <c r="D364" s="81" t="s">
        <v>539</v>
      </c>
      <c r="F364" s="81" t="s">
        <v>540</v>
      </c>
      <c r="G364" s="81">
        <v>-58.6</v>
      </c>
      <c r="H364" s="81" t="s">
        <v>541</v>
      </c>
      <c r="I364" s="81" t="s">
        <v>542</v>
      </c>
      <c r="L364" s="81" t="s">
        <v>284</v>
      </c>
      <c r="M364" s="81" t="s">
        <v>284</v>
      </c>
    </row>
    <row r="365" spans="1:13" ht="12.75" customHeight="1">
      <c r="A365" s="81" t="s">
        <v>280</v>
      </c>
      <c r="B365" s="81" t="s">
        <v>281</v>
      </c>
      <c r="C365" s="81" t="s">
        <v>2560</v>
      </c>
      <c r="D365" s="81" t="s">
        <v>3148</v>
      </c>
      <c r="E365" s="83">
        <v>0.10517361111111112</v>
      </c>
      <c r="F365" s="81" t="s">
        <v>284</v>
      </c>
      <c r="I365" s="81" t="s">
        <v>284</v>
      </c>
      <c r="L365" s="81" t="s">
        <v>284</v>
      </c>
      <c r="M365" s="81" t="s">
        <v>284</v>
      </c>
    </row>
    <row r="366" spans="1:13" ht="12.75" customHeight="1">
      <c r="A366" s="81" t="s">
        <v>280</v>
      </c>
      <c r="B366" s="81" t="s">
        <v>281</v>
      </c>
      <c r="C366" s="81" t="s">
        <v>2561</v>
      </c>
      <c r="D366" s="81" t="s">
        <v>2443</v>
      </c>
      <c r="E366" s="81" t="s">
        <v>2444</v>
      </c>
      <c r="F366" s="81" t="s">
        <v>284</v>
      </c>
      <c r="I366" s="81" t="s">
        <v>284</v>
      </c>
      <c r="L366" s="81" t="s">
        <v>284</v>
      </c>
      <c r="M366" s="81" t="s">
        <v>284</v>
      </c>
    </row>
    <row r="367" spans="1:13" ht="12.75" customHeight="1">
      <c r="A367" s="81" t="s">
        <v>280</v>
      </c>
      <c r="B367" s="81" t="s">
        <v>281</v>
      </c>
      <c r="C367" s="81" t="s">
        <v>2562</v>
      </c>
      <c r="D367" s="81" t="s">
        <v>539</v>
      </c>
      <c r="F367" s="81" t="s">
        <v>540</v>
      </c>
      <c r="G367" s="81">
        <v>-55.6</v>
      </c>
      <c r="H367" s="81" t="s">
        <v>541</v>
      </c>
      <c r="I367" s="81" t="s">
        <v>542</v>
      </c>
      <c r="L367" s="81" t="s">
        <v>284</v>
      </c>
      <c r="M367" s="81" t="s">
        <v>284</v>
      </c>
    </row>
    <row r="368" spans="1:13" ht="12.75" customHeight="1">
      <c r="A368" s="81" t="s">
        <v>280</v>
      </c>
      <c r="B368" s="81" t="s">
        <v>281</v>
      </c>
      <c r="C368" s="81" t="s">
        <v>2563</v>
      </c>
      <c r="D368" s="81" t="s">
        <v>3148</v>
      </c>
      <c r="E368" s="83">
        <v>0.11141203703703705</v>
      </c>
      <c r="F368" s="81" t="s">
        <v>284</v>
      </c>
      <c r="I368" s="81" t="s">
        <v>284</v>
      </c>
      <c r="L368" s="81" t="s">
        <v>284</v>
      </c>
      <c r="M368" s="81" t="s">
        <v>284</v>
      </c>
    </row>
    <row r="369" spans="1:13" ht="12.75" customHeight="1">
      <c r="A369" s="81" t="s">
        <v>280</v>
      </c>
      <c r="B369" s="81" t="s">
        <v>281</v>
      </c>
      <c r="C369" s="81" t="s">
        <v>2564</v>
      </c>
      <c r="D369" s="81" t="s">
        <v>2443</v>
      </c>
      <c r="E369" s="81" t="s">
        <v>2444</v>
      </c>
      <c r="F369" s="81" t="s">
        <v>284</v>
      </c>
      <c r="I369" s="81" t="s">
        <v>284</v>
      </c>
      <c r="L369" s="81" t="s">
        <v>284</v>
      </c>
      <c r="M369" s="81" t="s">
        <v>284</v>
      </c>
    </row>
    <row r="370" spans="1:13" ht="12.75" customHeight="1">
      <c r="A370" s="81" t="s">
        <v>280</v>
      </c>
      <c r="B370" s="81" t="s">
        <v>281</v>
      </c>
      <c r="C370" s="81" t="s">
        <v>1039</v>
      </c>
      <c r="D370" s="81">
        <v>500</v>
      </c>
      <c r="E370" s="82">
        <v>0.1097337962962963</v>
      </c>
      <c r="F370" s="81" t="s">
        <v>289</v>
      </c>
      <c r="G370" s="81">
        <v>1.4723999999999999</v>
      </c>
      <c r="H370" s="81" t="s">
        <v>290</v>
      </c>
      <c r="I370" s="81" t="s">
        <v>291</v>
      </c>
      <c r="J370" s="81">
        <v>32.887</v>
      </c>
      <c r="K370" s="81" t="s">
        <v>290</v>
      </c>
      <c r="L370" s="81" t="s">
        <v>284</v>
      </c>
      <c r="M370" s="81" t="s">
        <v>284</v>
      </c>
    </row>
    <row r="371" spans="1:13" ht="12.75" customHeight="1">
      <c r="A371" s="81" t="s">
        <v>280</v>
      </c>
      <c r="B371" s="81" t="s">
        <v>281</v>
      </c>
      <c r="C371" s="81" t="s">
        <v>1041</v>
      </c>
      <c r="D371" s="81">
        <v>501</v>
      </c>
      <c r="E371" s="82">
        <v>0.10822916666666667</v>
      </c>
      <c r="F371" s="81" t="s">
        <v>289</v>
      </c>
      <c r="G371" s="81">
        <v>1.37205</v>
      </c>
      <c r="H371" s="81" t="s">
        <v>290</v>
      </c>
      <c r="I371" s="81" t="s">
        <v>291</v>
      </c>
      <c r="J371" s="81">
        <v>12.962</v>
      </c>
      <c r="K371" s="81" t="s">
        <v>290</v>
      </c>
      <c r="L371" s="81" t="s">
        <v>284</v>
      </c>
      <c r="M371" s="81" t="s">
        <v>284</v>
      </c>
    </row>
    <row r="372" spans="1:13" ht="12.75" customHeight="1">
      <c r="A372" s="81" t="s">
        <v>280</v>
      </c>
      <c r="B372" s="81" t="s">
        <v>281</v>
      </c>
      <c r="C372" s="81" t="s">
        <v>1043</v>
      </c>
      <c r="D372" s="81">
        <v>502</v>
      </c>
      <c r="E372" s="82">
        <v>0.10834490740740742</v>
      </c>
      <c r="F372" s="81" t="s">
        <v>289</v>
      </c>
      <c r="G372" s="81">
        <v>1.2595000000000001</v>
      </c>
      <c r="H372" s="81" t="s">
        <v>290</v>
      </c>
      <c r="I372" s="81" t="s">
        <v>291</v>
      </c>
      <c r="J372" s="81">
        <v>9.4039999999999999</v>
      </c>
      <c r="K372" s="81" t="s">
        <v>290</v>
      </c>
      <c r="L372" s="81" t="s">
        <v>284</v>
      </c>
      <c r="M372" s="81" t="s">
        <v>284</v>
      </c>
    </row>
    <row r="373" spans="1:13" ht="12.75" customHeight="1">
      <c r="A373" s="81" t="s">
        <v>280</v>
      </c>
      <c r="B373" s="81" t="s">
        <v>281</v>
      </c>
      <c r="C373" s="81" t="s">
        <v>1045</v>
      </c>
      <c r="D373" s="81">
        <v>503</v>
      </c>
      <c r="E373" s="82">
        <v>0.11309027777777779</v>
      </c>
      <c r="F373" s="81" t="s">
        <v>289</v>
      </c>
      <c r="G373" s="81">
        <v>1.16551</v>
      </c>
      <c r="H373" s="81" t="s">
        <v>290</v>
      </c>
      <c r="I373" s="81" t="s">
        <v>291</v>
      </c>
      <c r="J373" s="81">
        <v>27.3</v>
      </c>
      <c r="K373" s="81" t="s">
        <v>290</v>
      </c>
      <c r="L373" s="81" t="s">
        <v>284</v>
      </c>
      <c r="M373" s="81" t="s">
        <v>284</v>
      </c>
    </row>
    <row r="374" spans="1:13" ht="12.75" customHeight="1">
      <c r="A374" s="81" t="s">
        <v>280</v>
      </c>
      <c r="B374" s="81" t="s">
        <v>281</v>
      </c>
      <c r="C374" s="81" t="s">
        <v>1047</v>
      </c>
      <c r="D374" s="81">
        <v>504</v>
      </c>
      <c r="E374" s="82">
        <v>0.1108912037037037</v>
      </c>
      <c r="F374" s="81" t="s">
        <v>289</v>
      </c>
      <c r="G374" s="81">
        <v>1.45607</v>
      </c>
      <c r="H374" s="81" t="s">
        <v>290</v>
      </c>
      <c r="I374" s="81" t="s">
        <v>291</v>
      </c>
      <c r="J374" s="81">
        <v>33.128</v>
      </c>
      <c r="K374" s="81" t="s">
        <v>290</v>
      </c>
      <c r="L374" s="81" t="s">
        <v>284</v>
      </c>
      <c r="M374" s="81" t="s">
        <v>284</v>
      </c>
    </row>
    <row r="375" spans="1:13" ht="12.75" customHeight="1">
      <c r="A375" s="81" t="s">
        <v>280</v>
      </c>
      <c r="B375" s="81" t="s">
        <v>281</v>
      </c>
      <c r="C375" s="81" t="s">
        <v>1049</v>
      </c>
      <c r="D375" s="81">
        <v>505</v>
      </c>
      <c r="E375" s="81" t="s">
        <v>2565</v>
      </c>
      <c r="F375" s="81" t="s">
        <v>289</v>
      </c>
      <c r="G375" s="81">
        <v>1.34778</v>
      </c>
      <c r="H375" s="81" t="s">
        <v>290</v>
      </c>
      <c r="I375" s="81" t="s">
        <v>291</v>
      </c>
      <c r="J375" s="81">
        <v>11.295999999999999</v>
      </c>
      <c r="K375" s="81" t="s">
        <v>290</v>
      </c>
      <c r="L375" s="81" t="s">
        <v>284</v>
      </c>
      <c r="M375" s="81" t="s">
        <v>284</v>
      </c>
    </row>
    <row r="376" spans="1:13" ht="12.75" customHeight="1">
      <c r="A376" s="81" t="s">
        <v>280</v>
      </c>
      <c r="B376" s="81" t="s">
        <v>281</v>
      </c>
      <c r="C376" s="81" t="s">
        <v>1051</v>
      </c>
      <c r="D376" s="81">
        <v>506</v>
      </c>
      <c r="E376" s="82">
        <v>0.11309027777777779</v>
      </c>
      <c r="F376" s="81" t="s">
        <v>289</v>
      </c>
      <c r="G376" s="81">
        <v>1.24678</v>
      </c>
      <c r="H376" s="81" t="s">
        <v>290</v>
      </c>
      <c r="I376" s="81" t="s">
        <v>291</v>
      </c>
      <c r="J376" s="81">
        <v>9.1140000000000008</v>
      </c>
      <c r="K376" s="81" t="s">
        <v>290</v>
      </c>
      <c r="L376" s="81" t="s">
        <v>284</v>
      </c>
      <c r="M376" s="81" t="s">
        <v>284</v>
      </c>
    </row>
    <row r="377" spans="1:13" ht="12.75" customHeight="1">
      <c r="A377" s="81" t="s">
        <v>280</v>
      </c>
      <c r="B377" s="81" t="s">
        <v>281</v>
      </c>
      <c r="C377" s="81" t="s">
        <v>1053</v>
      </c>
      <c r="D377" s="81">
        <v>507</v>
      </c>
      <c r="E377" s="82">
        <v>0.11065972222222221</v>
      </c>
      <c r="F377" s="81" t="s">
        <v>289</v>
      </c>
      <c r="G377" s="81">
        <v>1.1539299999999999</v>
      </c>
      <c r="H377" s="81" t="s">
        <v>290</v>
      </c>
      <c r="I377" s="81" t="s">
        <v>291</v>
      </c>
      <c r="J377" s="81">
        <v>28.216000000000001</v>
      </c>
      <c r="K377" s="81" t="s">
        <v>290</v>
      </c>
      <c r="L377" s="81" t="s">
        <v>284</v>
      </c>
      <c r="M377" s="81" t="s">
        <v>284</v>
      </c>
    </row>
    <row r="378" spans="1:13" ht="12.75" customHeight="1">
      <c r="A378" s="81" t="s">
        <v>280</v>
      </c>
      <c r="B378" s="81" t="s">
        <v>281</v>
      </c>
      <c r="C378" s="81" t="s">
        <v>1055</v>
      </c>
      <c r="D378" s="81">
        <v>508</v>
      </c>
      <c r="E378" s="82">
        <v>0.11598379629629629</v>
      </c>
      <c r="F378" s="81" t="s">
        <v>289</v>
      </c>
      <c r="G378" s="81">
        <v>1.47678</v>
      </c>
      <c r="H378" s="81" t="s">
        <v>290</v>
      </c>
      <c r="I378" s="81" t="s">
        <v>291</v>
      </c>
      <c r="J378" s="81">
        <v>35.661999999999999</v>
      </c>
      <c r="K378" s="81" t="s">
        <v>290</v>
      </c>
      <c r="L378" s="81" t="s">
        <v>284</v>
      </c>
      <c r="M378" s="81" t="s">
        <v>284</v>
      </c>
    </row>
    <row r="379" spans="1:13" ht="12.75" customHeight="1">
      <c r="A379" s="81" t="s">
        <v>280</v>
      </c>
      <c r="B379" s="81" t="s">
        <v>281</v>
      </c>
      <c r="C379" s="81" t="s">
        <v>1057</v>
      </c>
      <c r="D379" s="81">
        <v>509</v>
      </c>
      <c r="E379" s="82">
        <v>0.11320601851851853</v>
      </c>
      <c r="F379" s="81" t="s">
        <v>289</v>
      </c>
      <c r="G379" s="81">
        <v>1.37432</v>
      </c>
      <c r="H379" s="81" t="s">
        <v>290</v>
      </c>
      <c r="I379" s="81" t="s">
        <v>291</v>
      </c>
      <c r="J379" s="81">
        <v>15.754</v>
      </c>
      <c r="K379" s="81" t="s">
        <v>290</v>
      </c>
      <c r="L379" s="81" t="s">
        <v>284</v>
      </c>
      <c r="M379" s="81" t="s">
        <v>284</v>
      </c>
    </row>
    <row r="380" spans="1:13" ht="12.75" customHeight="1">
      <c r="A380" s="81" t="s">
        <v>280</v>
      </c>
      <c r="B380" s="81" t="s">
        <v>281</v>
      </c>
      <c r="C380" s="81" t="s">
        <v>1059</v>
      </c>
      <c r="D380" s="81">
        <v>510</v>
      </c>
      <c r="E380" s="82">
        <v>0.1167939814814815</v>
      </c>
      <c r="F380" s="81" t="s">
        <v>289</v>
      </c>
      <c r="G380" s="81">
        <v>1.2733099999999999</v>
      </c>
      <c r="H380" s="81" t="s">
        <v>290</v>
      </c>
      <c r="I380" s="81" t="s">
        <v>291</v>
      </c>
      <c r="J380" s="81">
        <v>5.0449999999999999</v>
      </c>
      <c r="K380" s="81" t="s">
        <v>290</v>
      </c>
      <c r="L380" s="81" t="s">
        <v>284</v>
      </c>
      <c r="M380" s="81" t="s">
        <v>284</v>
      </c>
    </row>
    <row r="381" spans="1:13" ht="12.75" customHeight="1">
      <c r="A381" s="81" t="s">
        <v>280</v>
      </c>
      <c r="B381" s="81" t="s">
        <v>281</v>
      </c>
      <c r="C381" s="81" t="s">
        <v>1061</v>
      </c>
      <c r="D381" s="81">
        <v>511</v>
      </c>
      <c r="E381" s="82">
        <v>0.11552083333333334</v>
      </c>
      <c r="F381" s="81" t="s">
        <v>289</v>
      </c>
      <c r="G381" s="81">
        <v>1.1751799999999999</v>
      </c>
      <c r="H381" s="81" t="s">
        <v>290</v>
      </c>
      <c r="I381" s="81" t="s">
        <v>291</v>
      </c>
      <c r="J381" s="81">
        <v>24.527000000000001</v>
      </c>
      <c r="K381" s="81" t="s">
        <v>290</v>
      </c>
      <c r="L381" s="81" t="s">
        <v>284</v>
      </c>
      <c r="M381" s="81" t="s">
        <v>284</v>
      </c>
    </row>
    <row r="382" spans="1:13" ht="12.75" customHeight="1">
      <c r="A382" s="81" t="s">
        <v>280</v>
      </c>
      <c r="B382" s="81" t="s">
        <v>281</v>
      </c>
      <c r="C382" s="81" t="s">
        <v>1063</v>
      </c>
      <c r="D382" s="81">
        <v>512</v>
      </c>
      <c r="E382" s="82">
        <v>0.11806712962962962</v>
      </c>
      <c r="F382" s="81" t="s">
        <v>289</v>
      </c>
      <c r="G382" s="81">
        <v>1.4456599999999999</v>
      </c>
      <c r="H382" s="81" t="s">
        <v>290</v>
      </c>
      <c r="I382" s="81" t="s">
        <v>291</v>
      </c>
      <c r="J382" s="81">
        <v>31.106000000000002</v>
      </c>
      <c r="K382" s="81" t="s">
        <v>290</v>
      </c>
      <c r="L382" s="81" t="s">
        <v>284</v>
      </c>
      <c r="M382" s="81" t="s">
        <v>284</v>
      </c>
    </row>
    <row r="383" spans="1:13" ht="12.75" customHeight="1">
      <c r="A383" s="81" t="s">
        <v>280</v>
      </c>
      <c r="B383" s="81" t="s">
        <v>281</v>
      </c>
      <c r="C383" s="81" t="s">
        <v>1065</v>
      </c>
      <c r="D383" s="81">
        <v>513</v>
      </c>
      <c r="E383" s="82">
        <v>0.11621527777777778</v>
      </c>
      <c r="F383" s="81" t="s">
        <v>289</v>
      </c>
      <c r="G383" s="81">
        <v>1.34415</v>
      </c>
      <c r="H383" s="81" t="s">
        <v>290</v>
      </c>
      <c r="I383" s="81" t="s">
        <v>291</v>
      </c>
      <c r="J383" s="81">
        <v>11.266</v>
      </c>
      <c r="K383" s="81" t="s">
        <v>290</v>
      </c>
      <c r="L383" s="81" t="s">
        <v>284</v>
      </c>
      <c r="M383" s="81" t="s">
        <v>284</v>
      </c>
    </row>
    <row r="384" spans="1:13" ht="12.75" customHeight="1">
      <c r="A384" s="81" t="s">
        <v>280</v>
      </c>
      <c r="B384" s="81" t="s">
        <v>281</v>
      </c>
      <c r="C384" s="81" t="s">
        <v>1067</v>
      </c>
      <c r="D384" s="81">
        <v>514</v>
      </c>
      <c r="E384" s="81" t="s">
        <v>2566</v>
      </c>
      <c r="F384" s="81" t="s">
        <v>289</v>
      </c>
      <c r="G384" s="81">
        <v>1.22081</v>
      </c>
      <c r="H384" s="81" t="s">
        <v>290</v>
      </c>
      <c r="I384" s="81" t="s">
        <v>291</v>
      </c>
      <c r="J384" s="81">
        <v>11.987</v>
      </c>
      <c r="K384" s="81" t="s">
        <v>290</v>
      </c>
      <c r="L384" s="81" t="s">
        <v>284</v>
      </c>
      <c r="M384" s="81" t="s">
        <v>284</v>
      </c>
    </row>
    <row r="385" spans="1:13" ht="12.75" customHeight="1">
      <c r="A385" s="81" t="s">
        <v>280</v>
      </c>
      <c r="B385" s="81" t="s">
        <v>281</v>
      </c>
      <c r="C385" s="81" t="s">
        <v>1069</v>
      </c>
      <c r="D385" s="81">
        <v>515</v>
      </c>
      <c r="E385" s="82">
        <v>0.11771990740740741</v>
      </c>
      <c r="F385" s="81" t="s">
        <v>289</v>
      </c>
      <c r="G385" s="81">
        <v>1.10785</v>
      </c>
      <c r="H385" s="81" t="s">
        <v>290</v>
      </c>
      <c r="I385" s="81" t="s">
        <v>291</v>
      </c>
      <c r="J385" s="81">
        <v>31.878</v>
      </c>
      <c r="K385" s="81" t="s">
        <v>290</v>
      </c>
      <c r="L385" s="81" t="s">
        <v>284</v>
      </c>
      <c r="M385" s="81" t="s">
        <v>284</v>
      </c>
    </row>
    <row r="386" spans="1:13" ht="12.75" customHeight="1">
      <c r="A386" s="81" t="s">
        <v>280</v>
      </c>
      <c r="B386" s="81" t="s">
        <v>281</v>
      </c>
      <c r="C386" s="81" t="s">
        <v>1071</v>
      </c>
      <c r="D386" s="81">
        <v>516</v>
      </c>
      <c r="E386" s="81" t="s">
        <v>2544</v>
      </c>
      <c r="F386" s="81" t="s">
        <v>289</v>
      </c>
      <c r="G386" s="81">
        <v>1.44794</v>
      </c>
      <c r="H386" s="81" t="s">
        <v>290</v>
      </c>
      <c r="I386" s="81" t="s">
        <v>291</v>
      </c>
      <c r="J386" s="81">
        <v>38.369</v>
      </c>
      <c r="K386" s="81" t="s">
        <v>290</v>
      </c>
      <c r="L386" s="81" t="s">
        <v>284</v>
      </c>
      <c r="M386" s="81" t="s">
        <v>284</v>
      </c>
    </row>
    <row r="387" spans="1:13" ht="12.75" customHeight="1">
      <c r="A387" s="81" t="s">
        <v>280</v>
      </c>
      <c r="B387" s="81" t="s">
        <v>281</v>
      </c>
      <c r="C387" s="81" t="s">
        <v>1073</v>
      </c>
      <c r="D387" s="81">
        <v>517</v>
      </c>
      <c r="E387" s="82">
        <v>0.1185300925925926</v>
      </c>
      <c r="F387" s="81" t="s">
        <v>289</v>
      </c>
      <c r="G387" s="81">
        <v>1.34874</v>
      </c>
      <c r="H387" s="81" t="s">
        <v>290</v>
      </c>
      <c r="I387" s="81" t="s">
        <v>291</v>
      </c>
      <c r="J387" s="81">
        <v>21.141999999999999</v>
      </c>
      <c r="K387" s="81" t="s">
        <v>290</v>
      </c>
      <c r="L387" s="81" t="s">
        <v>284</v>
      </c>
      <c r="M387" s="81" t="s">
        <v>284</v>
      </c>
    </row>
    <row r="388" spans="1:13" ht="12.75" customHeight="1">
      <c r="A388" s="81" t="s">
        <v>280</v>
      </c>
      <c r="B388" s="81" t="s">
        <v>281</v>
      </c>
      <c r="C388" s="81" t="s">
        <v>1075</v>
      </c>
      <c r="D388" s="81">
        <v>518</v>
      </c>
      <c r="E388" s="81" t="s">
        <v>2567</v>
      </c>
      <c r="F388" s="81" t="s">
        <v>289</v>
      </c>
      <c r="G388" s="81">
        <v>1.24701</v>
      </c>
      <c r="H388" s="81" t="s">
        <v>290</v>
      </c>
      <c r="I388" s="81" t="s">
        <v>291</v>
      </c>
      <c r="J388" s="81">
        <v>4.1369999999999996</v>
      </c>
      <c r="K388" s="81" t="s">
        <v>290</v>
      </c>
      <c r="L388" s="81" t="s">
        <v>284</v>
      </c>
      <c r="M388" s="81" t="s">
        <v>284</v>
      </c>
    </row>
    <row r="389" spans="1:13" ht="12.75" customHeight="1">
      <c r="A389" s="81" t="s">
        <v>280</v>
      </c>
      <c r="B389" s="81" t="s">
        <v>281</v>
      </c>
      <c r="C389" s="81" t="s">
        <v>1077</v>
      </c>
      <c r="D389" s="81">
        <v>519</v>
      </c>
      <c r="E389" s="82">
        <v>0.11991898148148149</v>
      </c>
      <c r="F389" s="81" t="s">
        <v>289</v>
      </c>
      <c r="G389" s="81">
        <v>1.1335500000000001</v>
      </c>
      <c r="H389" s="81" t="s">
        <v>290</v>
      </c>
      <c r="I389" s="81" t="s">
        <v>291</v>
      </c>
      <c r="J389" s="81">
        <v>16.966999999999999</v>
      </c>
      <c r="K389" s="81" t="s">
        <v>290</v>
      </c>
      <c r="L389" s="81" t="s">
        <v>284</v>
      </c>
      <c r="M389" s="81" t="s">
        <v>284</v>
      </c>
    </row>
    <row r="390" spans="1:13" ht="12.75" customHeight="1">
      <c r="A390" s="81" t="s">
        <v>280</v>
      </c>
      <c r="B390" s="81" t="s">
        <v>281</v>
      </c>
      <c r="C390" s="81" t="s">
        <v>1079</v>
      </c>
      <c r="D390" s="81">
        <v>520</v>
      </c>
      <c r="E390" s="82">
        <v>0.11876157407407407</v>
      </c>
      <c r="F390" s="81" t="s">
        <v>289</v>
      </c>
      <c r="G390" s="81">
        <v>1.02481</v>
      </c>
      <c r="H390" s="81" t="s">
        <v>290</v>
      </c>
      <c r="I390" s="81" t="s">
        <v>291</v>
      </c>
      <c r="J390" s="81">
        <v>35.609000000000002</v>
      </c>
      <c r="K390" s="81" t="s">
        <v>290</v>
      </c>
      <c r="L390" s="81" t="s">
        <v>284</v>
      </c>
      <c r="M390" s="81" t="s">
        <v>284</v>
      </c>
    </row>
    <row r="391" spans="1:13" ht="12.75" customHeight="1">
      <c r="A391" s="81" t="s">
        <v>280</v>
      </c>
      <c r="B391" s="81" t="s">
        <v>281</v>
      </c>
      <c r="C391" s="81" t="s">
        <v>1081</v>
      </c>
      <c r="D391" s="81">
        <v>521</v>
      </c>
      <c r="E391" s="81" t="s">
        <v>2568</v>
      </c>
      <c r="F391" s="81" t="s">
        <v>289</v>
      </c>
      <c r="G391" s="81">
        <v>1.7084600000000001</v>
      </c>
      <c r="H391" s="81" t="s">
        <v>290</v>
      </c>
      <c r="I391" s="81" t="s">
        <v>291</v>
      </c>
      <c r="J391" s="81">
        <v>33.973999999999997</v>
      </c>
      <c r="K391" s="81" t="s">
        <v>290</v>
      </c>
      <c r="L391" s="81" t="s">
        <v>284</v>
      </c>
      <c r="M391" s="81" t="s">
        <v>284</v>
      </c>
    </row>
    <row r="392" spans="1:13" ht="12.75" customHeight="1">
      <c r="A392" s="81" t="s">
        <v>280</v>
      </c>
      <c r="B392" s="81" t="s">
        <v>281</v>
      </c>
      <c r="C392" s="81" t="s">
        <v>1083</v>
      </c>
      <c r="D392" s="81">
        <v>522</v>
      </c>
      <c r="E392" s="82">
        <v>0.12315972222222223</v>
      </c>
      <c r="F392" s="81" t="s">
        <v>289</v>
      </c>
      <c r="G392" s="81">
        <v>1.4639800000000001</v>
      </c>
      <c r="H392" s="81" t="s">
        <v>290</v>
      </c>
      <c r="I392" s="81" t="s">
        <v>291</v>
      </c>
      <c r="J392" s="81">
        <v>12.894</v>
      </c>
      <c r="K392" s="81" t="s">
        <v>290</v>
      </c>
      <c r="L392" s="81" t="s">
        <v>284</v>
      </c>
      <c r="M392" s="81" t="s">
        <v>284</v>
      </c>
    </row>
    <row r="393" spans="1:13" ht="12.75" customHeight="1">
      <c r="A393" s="81" t="s">
        <v>280</v>
      </c>
      <c r="B393" s="81" t="s">
        <v>281</v>
      </c>
      <c r="C393" s="81" t="s">
        <v>1085</v>
      </c>
      <c r="D393" s="81">
        <v>523</v>
      </c>
      <c r="E393" s="82">
        <v>0.12119212962962962</v>
      </c>
      <c r="F393" s="81" t="s">
        <v>289</v>
      </c>
      <c r="G393" s="81">
        <v>1.0201100000000001</v>
      </c>
      <c r="H393" s="81" t="s">
        <v>290</v>
      </c>
      <c r="I393" s="81" t="s">
        <v>291</v>
      </c>
      <c r="J393" s="81">
        <v>11.396000000000001</v>
      </c>
      <c r="K393" s="81" t="s">
        <v>290</v>
      </c>
      <c r="L393" s="81" t="s">
        <v>284</v>
      </c>
      <c r="M393" s="81" t="s">
        <v>284</v>
      </c>
    </row>
    <row r="394" spans="1:13" ht="12.75" customHeight="1">
      <c r="A394" s="81" t="s">
        <v>280</v>
      </c>
      <c r="B394" s="81" t="s">
        <v>281</v>
      </c>
      <c r="C394" s="81" t="s">
        <v>1087</v>
      </c>
      <c r="D394" s="81">
        <v>524</v>
      </c>
      <c r="E394" s="82">
        <v>0.12535879629629629</v>
      </c>
      <c r="F394" s="81" t="s">
        <v>289</v>
      </c>
      <c r="G394" s="81">
        <v>0.50326000000000004</v>
      </c>
      <c r="H394" s="81" t="s">
        <v>290</v>
      </c>
      <c r="I394" s="81" t="s">
        <v>291</v>
      </c>
      <c r="J394" s="81">
        <v>31.28</v>
      </c>
      <c r="K394" s="81" t="s">
        <v>290</v>
      </c>
      <c r="L394" s="81" t="s">
        <v>284</v>
      </c>
      <c r="M394" s="81" t="s">
        <v>284</v>
      </c>
    </row>
    <row r="395" spans="1:13" ht="12.75" customHeight="1">
      <c r="A395" s="81" t="s">
        <v>280</v>
      </c>
      <c r="B395" s="81" t="s">
        <v>281</v>
      </c>
      <c r="C395" s="81" t="s">
        <v>1089</v>
      </c>
      <c r="D395" s="81">
        <v>525</v>
      </c>
      <c r="E395" s="82">
        <v>0.12605324074074073</v>
      </c>
      <c r="F395" s="81" t="s">
        <v>289</v>
      </c>
      <c r="G395" s="81">
        <v>1.89523</v>
      </c>
      <c r="H395" s="81" t="s">
        <v>290</v>
      </c>
      <c r="I395" s="81" t="s">
        <v>291</v>
      </c>
      <c r="J395" s="81">
        <v>18.617999999999999</v>
      </c>
      <c r="K395" s="81" t="s">
        <v>290</v>
      </c>
      <c r="L395" s="81" t="s">
        <v>284</v>
      </c>
      <c r="M395" s="81" t="s">
        <v>284</v>
      </c>
    </row>
    <row r="396" spans="1:13" ht="12.75" customHeight="1">
      <c r="A396" s="81" t="s">
        <v>280</v>
      </c>
      <c r="B396" s="81" t="s">
        <v>281</v>
      </c>
      <c r="C396" s="81" t="s">
        <v>1091</v>
      </c>
      <c r="D396" s="81">
        <v>526</v>
      </c>
      <c r="E396" s="82">
        <v>0.12315972222222223</v>
      </c>
      <c r="F396" s="81" t="s">
        <v>289</v>
      </c>
      <c r="G396" s="81">
        <v>1.3740000000000001</v>
      </c>
      <c r="H396" s="81" t="s">
        <v>290</v>
      </c>
      <c r="I396" s="81" t="s">
        <v>291</v>
      </c>
      <c r="J396" s="81">
        <v>3.3069999999999999</v>
      </c>
      <c r="K396" s="81" t="s">
        <v>290</v>
      </c>
      <c r="L396" s="81" t="s">
        <v>284</v>
      </c>
      <c r="M396" s="81" t="s">
        <v>284</v>
      </c>
    </row>
    <row r="397" spans="1:13" ht="12.75" customHeight="1">
      <c r="A397" s="81" t="s">
        <v>280</v>
      </c>
      <c r="B397" s="81" t="s">
        <v>281</v>
      </c>
      <c r="C397" s="81" t="s">
        <v>1093</v>
      </c>
      <c r="D397" s="81">
        <v>527</v>
      </c>
      <c r="E397" s="81" t="s">
        <v>2569</v>
      </c>
      <c r="F397" s="81" t="s">
        <v>289</v>
      </c>
      <c r="G397" s="81">
        <v>0.66268000000000005</v>
      </c>
      <c r="H397" s="81" t="s">
        <v>290</v>
      </c>
      <c r="I397" s="81" t="s">
        <v>291</v>
      </c>
      <c r="J397" s="81">
        <v>18.315000000000001</v>
      </c>
      <c r="K397" s="81" t="s">
        <v>290</v>
      </c>
      <c r="L397" s="81" t="s">
        <v>284</v>
      </c>
      <c r="M397" s="81" t="s">
        <v>284</v>
      </c>
    </row>
    <row r="398" spans="1:13" ht="12.75" customHeight="1">
      <c r="A398" s="81" t="s">
        <v>280</v>
      </c>
      <c r="B398" s="81" t="s">
        <v>281</v>
      </c>
      <c r="C398" s="81" t="s">
        <v>1095</v>
      </c>
      <c r="D398" s="81">
        <v>528</v>
      </c>
      <c r="E398" s="82">
        <v>0.12501157407407407</v>
      </c>
      <c r="F398" s="81" t="s">
        <v>289</v>
      </c>
      <c r="G398" s="81">
        <v>1.90022</v>
      </c>
      <c r="H398" s="81" t="s">
        <v>290</v>
      </c>
      <c r="I398" s="81" t="s">
        <v>291</v>
      </c>
      <c r="J398" s="81">
        <v>17.295999999999999</v>
      </c>
      <c r="K398" s="81" t="s">
        <v>290</v>
      </c>
      <c r="L398" s="81" t="s">
        <v>284</v>
      </c>
      <c r="M398" s="81" t="s">
        <v>284</v>
      </c>
    </row>
    <row r="399" spans="1:13" ht="12.75" customHeight="1">
      <c r="A399" s="81" t="s">
        <v>280</v>
      </c>
      <c r="B399" s="81" t="s">
        <v>281</v>
      </c>
      <c r="C399" s="81" t="s">
        <v>1097</v>
      </c>
      <c r="D399" s="81">
        <v>529</v>
      </c>
      <c r="E399" s="82">
        <v>0.12813657407407408</v>
      </c>
      <c r="F399" s="81" t="s">
        <v>289</v>
      </c>
      <c r="G399" s="81">
        <v>1.42971</v>
      </c>
      <c r="H399" s="81" t="s">
        <v>290</v>
      </c>
      <c r="I399" s="81" t="s">
        <v>291</v>
      </c>
      <c r="J399" s="81">
        <v>4.8559999999999999</v>
      </c>
      <c r="K399" s="81" t="s">
        <v>290</v>
      </c>
      <c r="L399" s="81" t="s">
        <v>284</v>
      </c>
      <c r="M399" s="81" t="s">
        <v>284</v>
      </c>
    </row>
    <row r="400" spans="1:13" ht="12.75" customHeight="1">
      <c r="A400" s="81" t="s">
        <v>280</v>
      </c>
      <c r="B400" s="81" t="s">
        <v>281</v>
      </c>
      <c r="C400" s="81" t="s">
        <v>1099</v>
      </c>
      <c r="D400" s="81">
        <v>530</v>
      </c>
      <c r="E400" s="82">
        <v>0.12767361111111111</v>
      </c>
      <c r="F400" s="81" t="s">
        <v>289</v>
      </c>
      <c r="G400" s="81">
        <v>0.52724000000000004</v>
      </c>
      <c r="H400" s="81" t="s">
        <v>290</v>
      </c>
      <c r="I400" s="81" t="s">
        <v>291</v>
      </c>
      <c r="J400" s="81">
        <v>21.091000000000001</v>
      </c>
      <c r="K400" s="81" t="s">
        <v>290</v>
      </c>
      <c r="L400" s="81" t="s">
        <v>284</v>
      </c>
      <c r="M400" s="81" t="s">
        <v>284</v>
      </c>
    </row>
    <row r="401" spans="1:13" ht="12.75" customHeight="1">
      <c r="A401" s="81" t="s">
        <v>280</v>
      </c>
      <c r="B401" s="81" t="s">
        <v>281</v>
      </c>
      <c r="C401" s="81" t="s">
        <v>1101</v>
      </c>
      <c r="D401" s="81">
        <v>531</v>
      </c>
      <c r="E401" s="82">
        <v>0.12964120370370372</v>
      </c>
      <c r="F401" s="81" t="s">
        <v>289</v>
      </c>
      <c r="G401" s="81">
        <v>1.8758999999999999</v>
      </c>
      <c r="H401" s="81" t="s">
        <v>290</v>
      </c>
      <c r="I401" s="81" t="s">
        <v>291</v>
      </c>
      <c r="J401" s="81">
        <v>17.849</v>
      </c>
      <c r="K401" s="81" t="s">
        <v>290</v>
      </c>
      <c r="L401" s="81" t="s">
        <v>284</v>
      </c>
      <c r="M401" s="81" t="s">
        <v>284</v>
      </c>
    </row>
    <row r="402" spans="1:13" ht="12.75" customHeight="1">
      <c r="A402" s="81" t="s">
        <v>280</v>
      </c>
      <c r="B402" s="81" t="s">
        <v>281</v>
      </c>
      <c r="C402" s="81" t="s">
        <v>1103</v>
      </c>
      <c r="D402" s="81">
        <v>532</v>
      </c>
      <c r="E402" s="82">
        <v>0.12987268518518519</v>
      </c>
      <c r="F402" s="81" t="s">
        <v>289</v>
      </c>
      <c r="G402" s="81">
        <v>0.10693999999999999</v>
      </c>
      <c r="H402" s="81" t="s">
        <v>290</v>
      </c>
      <c r="I402" s="81" t="s">
        <v>291</v>
      </c>
      <c r="J402" s="81">
        <v>31.94</v>
      </c>
      <c r="K402" s="81" t="s">
        <v>290</v>
      </c>
      <c r="L402" s="81" t="s">
        <v>284</v>
      </c>
      <c r="M402" s="81" t="s">
        <v>284</v>
      </c>
    </row>
    <row r="403" spans="1:13" ht="12.75" customHeight="1">
      <c r="A403" s="81" t="s">
        <v>280</v>
      </c>
      <c r="B403" s="81" t="s">
        <v>281</v>
      </c>
      <c r="C403" s="81" t="s">
        <v>1105</v>
      </c>
      <c r="D403" s="81">
        <v>533</v>
      </c>
      <c r="E403" s="82">
        <v>0.12883101851851853</v>
      </c>
      <c r="F403" s="81" t="s">
        <v>289</v>
      </c>
      <c r="G403" s="81">
        <v>1.8301400000000001</v>
      </c>
      <c r="H403" s="81" t="s">
        <v>290</v>
      </c>
      <c r="I403" s="81" t="s">
        <v>291</v>
      </c>
      <c r="J403" s="81">
        <v>17.483000000000001</v>
      </c>
      <c r="K403" s="81" t="s">
        <v>290</v>
      </c>
      <c r="L403" s="81" t="s">
        <v>284</v>
      </c>
      <c r="M403" s="81" t="s">
        <v>284</v>
      </c>
    </row>
    <row r="404" spans="1:13" ht="12.75" customHeight="1">
      <c r="A404" s="81" t="s">
        <v>280</v>
      </c>
      <c r="B404" s="81" t="s">
        <v>281</v>
      </c>
      <c r="C404" s="81" t="s">
        <v>1107</v>
      </c>
      <c r="D404" s="81">
        <v>534</v>
      </c>
      <c r="E404" s="82">
        <v>0.1310300925925926</v>
      </c>
      <c r="F404" s="81" t="s">
        <v>289</v>
      </c>
      <c r="G404" s="81">
        <v>1.49135</v>
      </c>
      <c r="H404" s="81" t="s">
        <v>290</v>
      </c>
      <c r="I404" s="81" t="s">
        <v>291</v>
      </c>
      <c r="J404" s="81">
        <v>7.6210000000000004</v>
      </c>
      <c r="K404" s="81" t="s">
        <v>290</v>
      </c>
      <c r="L404" s="81" t="s">
        <v>284</v>
      </c>
      <c r="M404" s="81" t="s">
        <v>284</v>
      </c>
    </row>
    <row r="405" spans="1:13" ht="12.75" customHeight="1">
      <c r="A405" s="81" t="s">
        <v>280</v>
      </c>
      <c r="B405" s="81" t="s">
        <v>281</v>
      </c>
      <c r="C405" s="81" t="s">
        <v>1109</v>
      </c>
      <c r="D405" s="81">
        <v>535</v>
      </c>
      <c r="E405" s="81" t="s">
        <v>2570</v>
      </c>
      <c r="F405" s="81" t="s">
        <v>289</v>
      </c>
      <c r="G405" s="81">
        <v>0.79774999999999996</v>
      </c>
      <c r="H405" s="81" t="s">
        <v>290</v>
      </c>
      <c r="I405" s="81" t="s">
        <v>291</v>
      </c>
      <c r="J405" s="81">
        <v>12.805999999999999</v>
      </c>
      <c r="K405" s="81" t="s">
        <v>290</v>
      </c>
      <c r="L405" s="81" t="s">
        <v>284</v>
      </c>
      <c r="M405" s="81" t="s">
        <v>284</v>
      </c>
    </row>
    <row r="406" spans="1:13" ht="12.75" customHeight="1">
      <c r="A406" s="81" t="s">
        <v>280</v>
      </c>
      <c r="B406" s="81" t="s">
        <v>281</v>
      </c>
      <c r="C406" s="81" t="s">
        <v>1111</v>
      </c>
      <c r="D406" s="81">
        <v>536</v>
      </c>
      <c r="E406" s="82">
        <v>0.13172453703703704</v>
      </c>
      <c r="F406" s="81" t="s">
        <v>289</v>
      </c>
      <c r="G406" s="81">
        <v>0.10623</v>
      </c>
      <c r="H406" s="81" t="s">
        <v>290</v>
      </c>
      <c r="I406" s="81" t="s">
        <v>291</v>
      </c>
      <c r="J406" s="81">
        <v>32.808999999999997</v>
      </c>
      <c r="K406" s="81" t="s">
        <v>290</v>
      </c>
      <c r="L406" s="81" t="s">
        <v>284</v>
      </c>
      <c r="M406" s="81" t="s">
        <v>284</v>
      </c>
    </row>
    <row r="407" spans="1:13" ht="12.75" customHeight="1">
      <c r="A407" s="81" t="s">
        <v>280</v>
      </c>
      <c r="B407" s="81" t="s">
        <v>281</v>
      </c>
      <c r="C407" s="81" t="s">
        <v>1113</v>
      </c>
      <c r="D407" s="81">
        <v>537</v>
      </c>
      <c r="E407" s="82">
        <v>0.13623842592592592</v>
      </c>
      <c r="F407" s="81" t="s">
        <v>289</v>
      </c>
      <c r="G407" s="81">
        <v>1.8622099999999999</v>
      </c>
      <c r="H407" s="81" t="s">
        <v>290</v>
      </c>
      <c r="I407" s="81" t="s">
        <v>291</v>
      </c>
      <c r="J407" s="81">
        <v>16.71</v>
      </c>
      <c r="K407" s="81" t="s">
        <v>290</v>
      </c>
      <c r="L407" s="81" t="s">
        <v>284</v>
      </c>
      <c r="M407" s="81" t="s">
        <v>284</v>
      </c>
    </row>
    <row r="408" spans="1:13" ht="12.75" customHeight="1">
      <c r="A408" s="81" t="s">
        <v>280</v>
      </c>
      <c r="B408" s="81" t="s">
        <v>281</v>
      </c>
      <c r="C408" s="81" t="s">
        <v>1115</v>
      </c>
      <c r="D408" s="81">
        <v>538</v>
      </c>
      <c r="E408" s="81" t="s">
        <v>2571</v>
      </c>
      <c r="F408" s="81" t="s">
        <v>289</v>
      </c>
      <c r="G408" s="81">
        <v>1.7333700000000001</v>
      </c>
      <c r="H408" s="81" t="s">
        <v>290</v>
      </c>
      <c r="I408" s="81" t="s">
        <v>291</v>
      </c>
      <c r="J408" s="81">
        <v>12.914</v>
      </c>
      <c r="K408" s="81" t="s">
        <v>290</v>
      </c>
      <c r="L408" s="81" t="s">
        <v>284</v>
      </c>
      <c r="M408" s="81" t="s">
        <v>284</v>
      </c>
    </row>
    <row r="409" spans="1:13" ht="12.75" customHeight="1">
      <c r="A409" s="81" t="s">
        <v>280</v>
      </c>
      <c r="B409" s="81" t="s">
        <v>281</v>
      </c>
      <c r="C409" s="81" t="s">
        <v>1117</v>
      </c>
      <c r="D409" s="81">
        <v>539</v>
      </c>
      <c r="E409" s="82">
        <v>0.13704861111111111</v>
      </c>
      <c r="F409" s="81" t="s">
        <v>289</v>
      </c>
      <c r="G409" s="81">
        <v>1.1825600000000001</v>
      </c>
      <c r="H409" s="81" t="s">
        <v>290</v>
      </c>
      <c r="I409" s="81" t="s">
        <v>291</v>
      </c>
      <c r="J409" s="81">
        <v>3.8730000000000002</v>
      </c>
      <c r="K409" s="81" t="s">
        <v>290</v>
      </c>
      <c r="L409" s="81" t="s">
        <v>284</v>
      </c>
      <c r="M409" s="81" t="s">
        <v>284</v>
      </c>
    </row>
    <row r="410" spans="1:13" ht="12.75" customHeight="1">
      <c r="A410" s="81" t="s">
        <v>280</v>
      </c>
      <c r="B410" s="81" t="s">
        <v>281</v>
      </c>
      <c r="C410" s="81" t="s">
        <v>1119</v>
      </c>
      <c r="D410" s="81">
        <v>540</v>
      </c>
      <c r="E410" s="82">
        <v>0.13542824074074075</v>
      </c>
      <c r="F410" s="81" t="s">
        <v>289</v>
      </c>
      <c r="G410" s="81">
        <v>0.49186999999999997</v>
      </c>
      <c r="H410" s="81" t="s">
        <v>290</v>
      </c>
      <c r="I410" s="81" t="s">
        <v>291</v>
      </c>
      <c r="J410" s="81">
        <v>23.492999999999999</v>
      </c>
      <c r="K410" s="81" t="s">
        <v>290</v>
      </c>
      <c r="L410" s="81" t="s">
        <v>284</v>
      </c>
      <c r="M410" s="81" t="s">
        <v>284</v>
      </c>
    </row>
    <row r="411" spans="1:13" ht="12.75" customHeight="1">
      <c r="A411" s="81" t="s">
        <v>280</v>
      </c>
      <c r="B411" s="81" t="s">
        <v>281</v>
      </c>
      <c r="C411" s="81" t="s">
        <v>1121</v>
      </c>
      <c r="D411" s="81">
        <v>541</v>
      </c>
      <c r="E411" s="82">
        <v>0.13832175925925927</v>
      </c>
      <c r="F411" s="81" t="s">
        <v>289</v>
      </c>
      <c r="G411" s="81">
        <v>1.8601700000000001</v>
      </c>
      <c r="H411" s="81" t="s">
        <v>290</v>
      </c>
      <c r="I411" s="81" t="s">
        <v>291</v>
      </c>
      <c r="J411" s="81">
        <v>15.795</v>
      </c>
      <c r="K411" s="81" t="s">
        <v>290</v>
      </c>
      <c r="L411" s="81" t="s">
        <v>284</v>
      </c>
      <c r="M411" s="81" t="s">
        <v>284</v>
      </c>
    </row>
    <row r="412" spans="1:13" ht="12.75" customHeight="1">
      <c r="A412" s="81" t="s">
        <v>280</v>
      </c>
      <c r="B412" s="81" t="s">
        <v>281</v>
      </c>
      <c r="C412" s="81" t="s">
        <v>1123</v>
      </c>
      <c r="D412" s="81">
        <v>542</v>
      </c>
      <c r="E412" s="82">
        <v>0.13623842592592592</v>
      </c>
      <c r="F412" s="81" t="s">
        <v>289</v>
      </c>
      <c r="G412" s="81">
        <v>1.13642</v>
      </c>
      <c r="H412" s="81" t="s">
        <v>290</v>
      </c>
      <c r="I412" s="81" t="s">
        <v>291</v>
      </c>
      <c r="J412" s="81">
        <v>5.6630000000000003</v>
      </c>
      <c r="K412" s="81" t="s">
        <v>290</v>
      </c>
      <c r="L412" s="81" t="s">
        <v>284</v>
      </c>
      <c r="M412" s="81" t="s">
        <v>284</v>
      </c>
    </row>
    <row r="413" spans="1:13" ht="12.75" customHeight="1">
      <c r="A413" s="81" t="s">
        <v>280</v>
      </c>
      <c r="B413" s="81" t="s">
        <v>281</v>
      </c>
      <c r="C413" s="81" t="s">
        <v>1125</v>
      </c>
      <c r="D413" s="81">
        <v>543</v>
      </c>
      <c r="E413" s="82">
        <v>0.14017361111111112</v>
      </c>
      <c r="F413" s="81" t="s">
        <v>289</v>
      </c>
      <c r="G413" s="81">
        <v>0.51970000000000005</v>
      </c>
      <c r="H413" s="81" t="s">
        <v>290</v>
      </c>
      <c r="I413" s="81" t="s">
        <v>291</v>
      </c>
      <c r="J413" s="81">
        <v>25.393000000000001</v>
      </c>
      <c r="K413" s="81" t="s">
        <v>290</v>
      </c>
      <c r="L413" s="81" t="s">
        <v>284</v>
      </c>
      <c r="M413" s="81" t="s">
        <v>284</v>
      </c>
    </row>
    <row r="414" spans="1:13" ht="12.75" customHeight="1">
      <c r="A414" s="81" t="s">
        <v>280</v>
      </c>
      <c r="B414" s="81" t="s">
        <v>281</v>
      </c>
      <c r="C414" s="81" t="s">
        <v>1127</v>
      </c>
      <c r="D414" s="81">
        <v>544</v>
      </c>
      <c r="E414" s="81" t="s">
        <v>2572</v>
      </c>
      <c r="F414" s="81" t="s">
        <v>289</v>
      </c>
      <c r="G414" s="81">
        <v>1.87859</v>
      </c>
      <c r="H414" s="81" t="s">
        <v>290</v>
      </c>
      <c r="I414" s="81" t="s">
        <v>291</v>
      </c>
      <c r="J414" s="81">
        <v>22.132000000000001</v>
      </c>
      <c r="K414" s="81" t="s">
        <v>290</v>
      </c>
      <c r="L414" s="81" t="s">
        <v>284</v>
      </c>
      <c r="M414" s="81" t="s">
        <v>284</v>
      </c>
    </row>
    <row r="415" spans="1:13" ht="12.75" customHeight="1">
      <c r="A415" s="81" t="s">
        <v>280</v>
      </c>
      <c r="B415" s="81" t="s">
        <v>281</v>
      </c>
      <c r="C415" s="81" t="s">
        <v>1129</v>
      </c>
      <c r="D415" s="81">
        <v>545</v>
      </c>
      <c r="E415" s="82">
        <v>0.14109953703703704</v>
      </c>
      <c r="F415" s="81" t="s">
        <v>289</v>
      </c>
      <c r="G415" s="81">
        <v>1.3373200000000001</v>
      </c>
      <c r="H415" s="81" t="s">
        <v>290</v>
      </c>
      <c r="I415" s="81" t="s">
        <v>291</v>
      </c>
      <c r="J415" s="81">
        <v>2.7970000000000002</v>
      </c>
      <c r="K415" s="81" t="s">
        <v>290</v>
      </c>
      <c r="L415" s="81" t="s">
        <v>284</v>
      </c>
      <c r="M415" s="81" t="s">
        <v>284</v>
      </c>
    </row>
    <row r="416" spans="1:13" ht="12.75" customHeight="1">
      <c r="A416" s="81" t="s">
        <v>280</v>
      </c>
      <c r="B416" s="81" t="s">
        <v>281</v>
      </c>
      <c r="C416" s="81" t="s">
        <v>1131</v>
      </c>
      <c r="D416" s="81">
        <v>546</v>
      </c>
      <c r="E416" s="82">
        <v>0.13913194444444446</v>
      </c>
      <c r="F416" s="81" t="s">
        <v>289</v>
      </c>
      <c r="G416" s="81">
        <v>0.87773000000000001</v>
      </c>
      <c r="H416" s="81" t="s">
        <v>290</v>
      </c>
      <c r="I416" s="81" t="s">
        <v>291</v>
      </c>
      <c r="J416" s="81">
        <v>18.010999999999999</v>
      </c>
      <c r="K416" s="81" t="s">
        <v>290</v>
      </c>
      <c r="L416" s="81" t="s">
        <v>284</v>
      </c>
      <c r="M416" s="81" t="s">
        <v>284</v>
      </c>
    </row>
    <row r="417" spans="1:13" ht="12.75" customHeight="1">
      <c r="A417" s="81" t="s">
        <v>280</v>
      </c>
      <c r="B417" s="81" t="s">
        <v>281</v>
      </c>
      <c r="C417" s="81" t="s">
        <v>2573</v>
      </c>
      <c r="D417" s="81">
        <v>547</v>
      </c>
      <c r="E417" s="82">
        <v>0.14075231481481482</v>
      </c>
      <c r="F417" s="81" t="s">
        <v>289</v>
      </c>
      <c r="G417" s="81">
        <v>1.56379</v>
      </c>
      <c r="H417" s="81" t="s">
        <v>290</v>
      </c>
      <c r="I417" s="81" t="s">
        <v>291</v>
      </c>
      <c r="J417" s="81">
        <v>14.771000000000001</v>
      </c>
      <c r="K417" s="81" t="s">
        <v>290</v>
      </c>
      <c r="L417" s="81" t="s">
        <v>284</v>
      </c>
      <c r="M417" s="81" t="s">
        <v>284</v>
      </c>
    </row>
    <row r="418" spans="1:13" ht="12.75" customHeight="1">
      <c r="A418" s="81" t="s">
        <v>280</v>
      </c>
      <c r="B418" s="81" t="s">
        <v>281</v>
      </c>
      <c r="C418" s="81" t="s">
        <v>1134</v>
      </c>
      <c r="D418" s="81">
        <v>548</v>
      </c>
      <c r="E418" s="82">
        <v>0.1395949074074074</v>
      </c>
      <c r="F418" s="81" t="s">
        <v>289</v>
      </c>
      <c r="G418" s="81">
        <v>1.1776599999999999</v>
      </c>
      <c r="H418" s="81" t="s">
        <v>290</v>
      </c>
      <c r="I418" s="81" t="s">
        <v>291</v>
      </c>
      <c r="J418" s="81">
        <v>5.6479999999999997</v>
      </c>
      <c r="K418" s="81" t="s">
        <v>290</v>
      </c>
      <c r="L418" s="81" t="s">
        <v>284</v>
      </c>
      <c r="M418" s="81" t="s">
        <v>284</v>
      </c>
    </row>
    <row r="419" spans="1:13" ht="12.75" customHeight="1">
      <c r="A419" s="81" t="s">
        <v>280</v>
      </c>
      <c r="B419" s="81" t="s">
        <v>281</v>
      </c>
      <c r="C419" s="81" t="s">
        <v>1136</v>
      </c>
      <c r="D419" s="81">
        <v>549</v>
      </c>
      <c r="E419" s="82">
        <v>0.14376157407407408</v>
      </c>
      <c r="F419" s="81" t="s">
        <v>289</v>
      </c>
      <c r="G419" s="81">
        <v>0.87944</v>
      </c>
      <c r="H419" s="81" t="s">
        <v>290</v>
      </c>
      <c r="I419" s="81" t="s">
        <v>291</v>
      </c>
      <c r="J419" s="81">
        <v>25.428000000000001</v>
      </c>
      <c r="K419" s="81" t="s">
        <v>290</v>
      </c>
      <c r="L419" s="81" t="s">
        <v>284</v>
      </c>
      <c r="M419" s="81" t="s">
        <v>284</v>
      </c>
    </row>
    <row r="420" spans="1:13" ht="12.75" customHeight="1">
      <c r="A420" s="81" t="s">
        <v>280</v>
      </c>
      <c r="B420" s="81" t="s">
        <v>281</v>
      </c>
      <c r="C420" s="81" t="s">
        <v>1138</v>
      </c>
      <c r="D420" s="81">
        <v>550</v>
      </c>
      <c r="E420" s="82">
        <v>0.14271990740740739</v>
      </c>
      <c r="F420" s="81" t="s">
        <v>289</v>
      </c>
      <c r="G420" s="81">
        <v>1.61764</v>
      </c>
      <c r="H420" s="81" t="s">
        <v>290</v>
      </c>
      <c r="I420" s="81" t="s">
        <v>291</v>
      </c>
      <c r="J420" s="81">
        <v>32.186</v>
      </c>
      <c r="K420" s="81" t="s">
        <v>290</v>
      </c>
      <c r="L420" s="81" t="s">
        <v>284</v>
      </c>
      <c r="M420" s="81" t="s">
        <v>284</v>
      </c>
    </row>
    <row r="421" spans="1:13" ht="12.75" customHeight="1">
      <c r="A421" s="81" t="s">
        <v>280</v>
      </c>
      <c r="B421" s="81" t="s">
        <v>281</v>
      </c>
      <c r="C421" s="81" t="s">
        <v>1140</v>
      </c>
      <c r="D421" s="81">
        <v>551</v>
      </c>
      <c r="E421" s="81" t="s">
        <v>2574</v>
      </c>
      <c r="F421" s="81" t="s">
        <v>289</v>
      </c>
      <c r="G421" s="81">
        <v>1.37835</v>
      </c>
      <c r="H421" s="81" t="s">
        <v>290</v>
      </c>
      <c r="I421" s="81" t="s">
        <v>291</v>
      </c>
      <c r="J421" s="81">
        <v>12.295</v>
      </c>
      <c r="K421" s="81" t="s">
        <v>290</v>
      </c>
      <c r="L421" s="81" t="s">
        <v>284</v>
      </c>
      <c r="M421" s="81" t="s">
        <v>284</v>
      </c>
    </row>
    <row r="422" spans="1:13" ht="12.75" customHeight="1">
      <c r="A422" s="81" t="s">
        <v>280</v>
      </c>
      <c r="B422" s="81" t="s">
        <v>281</v>
      </c>
      <c r="C422" s="81" t="s">
        <v>1142</v>
      </c>
      <c r="D422" s="81">
        <v>552</v>
      </c>
      <c r="E422" s="82">
        <v>0.14457175925925927</v>
      </c>
      <c r="F422" s="81" t="s">
        <v>289</v>
      </c>
      <c r="G422" s="81">
        <v>1.2054</v>
      </c>
      <c r="H422" s="81" t="s">
        <v>290</v>
      </c>
      <c r="I422" s="81" t="s">
        <v>291</v>
      </c>
      <c r="J422" s="81">
        <v>10.759</v>
      </c>
      <c r="K422" s="81" t="s">
        <v>290</v>
      </c>
      <c r="L422" s="81" t="s">
        <v>284</v>
      </c>
      <c r="M422" s="81" t="s">
        <v>284</v>
      </c>
    </row>
    <row r="423" spans="1:13" ht="12.75" customHeight="1">
      <c r="A423" s="81" t="s">
        <v>280</v>
      </c>
      <c r="B423" s="81" t="s">
        <v>281</v>
      </c>
      <c r="C423" s="81" t="s">
        <v>1144</v>
      </c>
      <c r="D423" s="81">
        <v>553</v>
      </c>
      <c r="E423" s="82">
        <v>0.14167824074074073</v>
      </c>
      <c r="F423" s="81" t="s">
        <v>289</v>
      </c>
      <c r="G423" s="81">
        <v>1.13907</v>
      </c>
      <c r="H423" s="81" t="s">
        <v>290</v>
      </c>
      <c r="I423" s="81" t="s">
        <v>291</v>
      </c>
      <c r="J423" s="81">
        <v>24.408999999999999</v>
      </c>
      <c r="K423" s="81" t="s">
        <v>290</v>
      </c>
      <c r="L423" s="81" t="s">
        <v>284</v>
      </c>
      <c r="M423" s="81" t="s">
        <v>284</v>
      </c>
    </row>
    <row r="424" spans="1:13" ht="12.75" customHeight="1">
      <c r="A424" s="81" t="s">
        <v>280</v>
      </c>
      <c r="B424" s="81" t="s">
        <v>281</v>
      </c>
      <c r="C424" s="81" t="s">
        <v>2575</v>
      </c>
      <c r="D424" s="81">
        <v>554</v>
      </c>
      <c r="E424" s="82">
        <v>0.1446875</v>
      </c>
      <c r="F424" s="81" t="s">
        <v>289</v>
      </c>
      <c r="G424" s="81">
        <v>1.43712</v>
      </c>
      <c r="H424" s="81" t="s">
        <v>290</v>
      </c>
      <c r="I424" s="81" t="s">
        <v>291</v>
      </c>
      <c r="J424" s="81">
        <v>35.265999999999998</v>
      </c>
      <c r="K424" s="81" t="s">
        <v>290</v>
      </c>
      <c r="L424" s="81" t="s">
        <v>284</v>
      </c>
      <c r="M424" s="81" t="s">
        <v>284</v>
      </c>
    </row>
    <row r="425" spans="1:13" ht="12.75" customHeight="1">
      <c r="A425" s="81" t="s">
        <v>280</v>
      </c>
      <c r="B425" s="81" t="s">
        <v>281</v>
      </c>
      <c r="C425" s="81" t="s">
        <v>1147</v>
      </c>
      <c r="D425" s="81">
        <v>555</v>
      </c>
      <c r="E425" s="82">
        <v>0.14572916666666666</v>
      </c>
      <c r="F425" s="81" t="s">
        <v>289</v>
      </c>
      <c r="G425" s="81">
        <v>1.2684200000000001</v>
      </c>
      <c r="H425" s="81" t="s">
        <v>290</v>
      </c>
      <c r="I425" s="81" t="s">
        <v>291</v>
      </c>
      <c r="J425" s="81">
        <v>5.66</v>
      </c>
      <c r="K425" s="81" t="s">
        <v>290</v>
      </c>
      <c r="L425" s="81" t="s">
        <v>284</v>
      </c>
      <c r="M425" s="81" t="s">
        <v>284</v>
      </c>
    </row>
    <row r="426" spans="1:13" ht="12.75" customHeight="1">
      <c r="A426" s="81" t="s">
        <v>280</v>
      </c>
      <c r="B426" s="81" t="s">
        <v>281</v>
      </c>
      <c r="C426" s="81" t="s">
        <v>1149</v>
      </c>
      <c r="D426" s="81">
        <v>556</v>
      </c>
      <c r="E426" s="82">
        <v>0.14353009259259261</v>
      </c>
      <c r="F426" s="81" t="s">
        <v>289</v>
      </c>
      <c r="G426" s="81">
        <v>1.1637599999999999</v>
      </c>
      <c r="H426" s="81" t="s">
        <v>290</v>
      </c>
      <c r="I426" s="81" t="s">
        <v>291</v>
      </c>
      <c r="J426" s="81">
        <v>14.705</v>
      </c>
      <c r="K426" s="81" t="s">
        <v>290</v>
      </c>
      <c r="L426" s="81" t="s">
        <v>284</v>
      </c>
      <c r="M426" s="81" t="s">
        <v>284</v>
      </c>
    </row>
    <row r="427" spans="1:13" ht="12.75" customHeight="1">
      <c r="A427" s="81" t="s">
        <v>280</v>
      </c>
      <c r="B427" s="81" t="s">
        <v>281</v>
      </c>
      <c r="C427" s="81" t="s">
        <v>1151</v>
      </c>
      <c r="D427" s="81">
        <v>557</v>
      </c>
      <c r="E427" s="82">
        <v>0.14769675925925926</v>
      </c>
      <c r="F427" s="81" t="s">
        <v>289</v>
      </c>
      <c r="G427" s="81">
        <v>1.0687800000000001</v>
      </c>
      <c r="H427" s="81" t="s">
        <v>290</v>
      </c>
      <c r="I427" s="81" t="s">
        <v>291</v>
      </c>
      <c r="J427" s="81">
        <v>34.58</v>
      </c>
      <c r="K427" s="81" t="s">
        <v>290</v>
      </c>
      <c r="L427" s="81" t="s">
        <v>284</v>
      </c>
      <c r="M427" s="81" t="s">
        <v>284</v>
      </c>
    </row>
    <row r="428" spans="1:13" ht="12.75" customHeight="1">
      <c r="A428" s="81" t="s">
        <v>280</v>
      </c>
      <c r="B428" s="81" t="s">
        <v>281</v>
      </c>
      <c r="C428" s="81" t="s">
        <v>1153</v>
      </c>
      <c r="D428" s="81">
        <v>558</v>
      </c>
      <c r="E428" s="82">
        <v>0.14526620370370372</v>
      </c>
      <c r="F428" s="81" t="s">
        <v>289</v>
      </c>
      <c r="G428" s="81">
        <v>1.4134199999999999</v>
      </c>
      <c r="H428" s="81" t="s">
        <v>290</v>
      </c>
      <c r="I428" s="81" t="s">
        <v>291</v>
      </c>
      <c r="J428" s="81">
        <v>32.941000000000003</v>
      </c>
      <c r="K428" s="81" t="s">
        <v>290</v>
      </c>
      <c r="L428" s="81" t="s">
        <v>284</v>
      </c>
      <c r="M428" s="81" t="s">
        <v>284</v>
      </c>
    </row>
    <row r="429" spans="1:13" ht="12.75" customHeight="1">
      <c r="A429" s="81" t="s">
        <v>280</v>
      </c>
      <c r="B429" s="81" t="s">
        <v>281</v>
      </c>
      <c r="C429" s="81" t="s">
        <v>1155</v>
      </c>
      <c r="D429" s="81">
        <v>559</v>
      </c>
      <c r="E429" s="82">
        <v>0.14873842592592593</v>
      </c>
      <c r="F429" s="81" t="s">
        <v>289</v>
      </c>
      <c r="G429" s="81">
        <v>1.3260700000000001</v>
      </c>
      <c r="H429" s="81" t="s">
        <v>290</v>
      </c>
      <c r="I429" s="81" t="s">
        <v>291</v>
      </c>
      <c r="J429" s="81">
        <v>16.844000000000001</v>
      </c>
      <c r="K429" s="81" t="s">
        <v>290</v>
      </c>
      <c r="L429" s="81" t="s">
        <v>284</v>
      </c>
      <c r="M429" s="81" t="s">
        <v>284</v>
      </c>
    </row>
    <row r="430" spans="1:13" ht="12.75" customHeight="1">
      <c r="A430" s="81" t="s">
        <v>280</v>
      </c>
      <c r="B430" s="81" t="s">
        <v>281</v>
      </c>
      <c r="C430" s="81" t="s">
        <v>1157</v>
      </c>
      <c r="D430" s="81">
        <v>560</v>
      </c>
      <c r="E430" s="82">
        <v>0.14711805555555554</v>
      </c>
      <c r="F430" s="81" t="s">
        <v>289</v>
      </c>
      <c r="G430" s="81">
        <v>1.26118</v>
      </c>
      <c r="H430" s="81" t="s">
        <v>290</v>
      </c>
      <c r="I430" s="81" t="s">
        <v>291</v>
      </c>
      <c r="J430" s="81">
        <v>3.5390000000000001</v>
      </c>
      <c r="K430" s="81" t="s">
        <v>290</v>
      </c>
      <c r="L430" s="81" t="s">
        <v>284</v>
      </c>
      <c r="M430" s="81" t="s">
        <v>284</v>
      </c>
    </row>
    <row r="431" spans="1:13" ht="12.75" customHeight="1">
      <c r="A431" s="81" t="s">
        <v>280</v>
      </c>
      <c r="B431" s="81" t="s">
        <v>281</v>
      </c>
      <c r="C431" s="81" t="s">
        <v>1159</v>
      </c>
      <c r="D431" s="81">
        <v>561</v>
      </c>
      <c r="E431" s="82">
        <v>0.15128472222222222</v>
      </c>
      <c r="F431" s="81" t="s">
        <v>289</v>
      </c>
      <c r="G431" s="81">
        <v>1.16184</v>
      </c>
      <c r="H431" s="81" t="s">
        <v>290</v>
      </c>
      <c r="I431" s="81" t="s">
        <v>291</v>
      </c>
      <c r="J431" s="81">
        <v>17.024999999999999</v>
      </c>
      <c r="K431" s="81" t="s">
        <v>290</v>
      </c>
      <c r="L431" s="81" t="s">
        <v>284</v>
      </c>
      <c r="M431" s="81" t="s">
        <v>284</v>
      </c>
    </row>
    <row r="432" spans="1:13" ht="12.75" customHeight="1">
      <c r="A432" s="81" t="s">
        <v>280</v>
      </c>
      <c r="B432" s="81" t="s">
        <v>281</v>
      </c>
      <c r="C432" s="81" t="s">
        <v>1161</v>
      </c>
      <c r="D432" s="81">
        <v>562</v>
      </c>
      <c r="E432" s="82">
        <v>0.14908564814814815</v>
      </c>
      <c r="F432" s="81" t="s">
        <v>289</v>
      </c>
      <c r="G432" s="81">
        <v>1.05362</v>
      </c>
      <c r="H432" s="81" t="s">
        <v>290</v>
      </c>
      <c r="I432" s="81" t="s">
        <v>291</v>
      </c>
      <c r="J432" s="81">
        <v>36.799999999999997</v>
      </c>
      <c r="K432" s="81" t="s">
        <v>290</v>
      </c>
      <c r="L432" s="81" t="s">
        <v>284</v>
      </c>
      <c r="M432" s="81" t="s">
        <v>284</v>
      </c>
    </row>
    <row r="433" spans="1:13" ht="12.75" customHeight="1">
      <c r="A433" s="81" t="s">
        <v>280</v>
      </c>
      <c r="B433" s="81" t="s">
        <v>281</v>
      </c>
      <c r="C433" s="81" t="s">
        <v>1163</v>
      </c>
      <c r="D433" s="81">
        <v>563</v>
      </c>
      <c r="E433" s="81" t="s">
        <v>2576</v>
      </c>
      <c r="F433" s="81" t="s">
        <v>289</v>
      </c>
      <c r="G433" s="81">
        <v>1.4023600000000001</v>
      </c>
      <c r="H433" s="81" t="s">
        <v>290</v>
      </c>
      <c r="I433" s="81" t="s">
        <v>291</v>
      </c>
      <c r="J433" s="81">
        <v>31.309000000000001</v>
      </c>
      <c r="K433" s="81" t="s">
        <v>290</v>
      </c>
      <c r="L433" s="81" t="s">
        <v>284</v>
      </c>
      <c r="M433" s="81" t="s">
        <v>284</v>
      </c>
    </row>
    <row r="434" spans="1:13" ht="12.75" customHeight="1">
      <c r="A434" s="81" t="s">
        <v>280</v>
      </c>
      <c r="B434" s="81" t="s">
        <v>281</v>
      </c>
      <c r="C434" s="81" t="s">
        <v>1165</v>
      </c>
      <c r="D434" s="81">
        <v>564</v>
      </c>
      <c r="E434" s="82">
        <v>0.15082175925925925</v>
      </c>
      <c r="F434" s="81" t="s">
        <v>289</v>
      </c>
      <c r="G434" s="81">
        <v>1.3040499999999999</v>
      </c>
      <c r="H434" s="81" t="s">
        <v>290</v>
      </c>
      <c r="I434" s="81" t="s">
        <v>291</v>
      </c>
      <c r="J434" s="81">
        <v>11.462999999999999</v>
      </c>
      <c r="K434" s="81" t="s">
        <v>290</v>
      </c>
      <c r="L434" s="81" t="s">
        <v>284</v>
      </c>
      <c r="M434" s="81" t="s">
        <v>284</v>
      </c>
    </row>
    <row r="435" spans="1:13" ht="12.75" customHeight="1">
      <c r="A435" s="81" t="s">
        <v>280</v>
      </c>
      <c r="B435" s="81" t="s">
        <v>281</v>
      </c>
      <c r="C435" s="81" t="s">
        <v>1167</v>
      </c>
      <c r="D435" s="81">
        <v>565</v>
      </c>
      <c r="E435" s="82">
        <v>0.14908564814814815</v>
      </c>
      <c r="F435" s="81" t="s">
        <v>289</v>
      </c>
      <c r="G435" s="81">
        <v>1.17998</v>
      </c>
      <c r="H435" s="81" t="s">
        <v>290</v>
      </c>
      <c r="I435" s="81" t="s">
        <v>291</v>
      </c>
      <c r="J435" s="81">
        <v>14.951000000000001</v>
      </c>
      <c r="K435" s="81" t="s">
        <v>290</v>
      </c>
      <c r="L435" s="81" t="s">
        <v>284</v>
      </c>
      <c r="M435" s="81" t="s">
        <v>284</v>
      </c>
    </row>
    <row r="436" spans="1:13" ht="12.75" customHeight="1">
      <c r="A436" s="81" t="s">
        <v>280</v>
      </c>
      <c r="B436" s="81" t="s">
        <v>281</v>
      </c>
      <c r="C436" s="81" t="s">
        <v>1169</v>
      </c>
      <c r="D436" s="81">
        <v>566</v>
      </c>
      <c r="E436" s="82">
        <v>0.15255787037037036</v>
      </c>
      <c r="F436" s="81" t="s">
        <v>289</v>
      </c>
      <c r="G436" s="81">
        <v>1.1092900000000001</v>
      </c>
      <c r="H436" s="81" t="s">
        <v>290</v>
      </c>
      <c r="I436" s="81" t="s">
        <v>291</v>
      </c>
      <c r="J436" s="81">
        <v>28.593</v>
      </c>
      <c r="K436" s="81" t="s">
        <v>290</v>
      </c>
      <c r="L436" s="81" t="s">
        <v>284</v>
      </c>
      <c r="M436" s="81" t="s">
        <v>284</v>
      </c>
    </row>
    <row r="437" spans="1:13" ht="12.75" customHeight="1">
      <c r="A437" s="81" t="s">
        <v>280</v>
      </c>
      <c r="B437" s="81" t="s">
        <v>281</v>
      </c>
      <c r="C437" s="81" t="s">
        <v>1171</v>
      </c>
      <c r="D437" s="81">
        <v>567</v>
      </c>
      <c r="E437" s="82">
        <v>0.14989583333333334</v>
      </c>
      <c r="F437" s="81" t="s">
        <v>289</v>
      </c>
      <c r="G437" s="81">
        <v>1.40829</v>
      </c>
      <c r="H437" s="81" t="s">
        <v>290</v>
      </c>
      <c r="I437" s="81" t="s">
        <v>291</v>
      </c>
      <c r="J437" s="81">
        <v>32.526000000000003</v>
      </c>
      <c r="K437" s="81" t="s">
        <v>290</v>
      </c>
      <c r="L437" s="81" t="s">
        <v>284</v>
      </c>
      <c r="M437" s="81" t="s">
        <v>284</v>
      </c>
    </row>
    <row r="438" spans="1:13" ht="12.75" customHeight="1">
      <c r="A438" s="81" t="s">
        <v>280</v>
      </c>
      <c r="B438" s="81" t="s">
        <v>281</v>
      </c>
      <c r="C438" s="81" t="s">
        <v>1173</v>
      </c>
      <c r="D438" s="81">
        <v>568</v>
      </c>
      <c r="E438" s="82">
        <v>0.15429398148148149</v>
      </c>
      <c r="F438" s="81" t="s">
        <v>289</v>
      </c>
      <c r="G438" s="81">
        <v>1.3102400000000001</v>
      </c>
      <c r="H438" s="81" t="s">
        <v>290</v>
      </c>
      <c r="I438" s="81" t="s">
        <v>291</v>
      </c>
      <c r="J438" s="81">
        <v>12.612</v>
      </c>
      <c r="K438" s="81" t="s">
        <v>290</v>
      </c>
      <c r="L438" s="81" t="s">
        <v>284</v>
      </c>
      <c r="M438" s="81" t="s">
        <v>284</v>
      </c>
    </row>
    <row r="439" spans="1:13" ht="12.75" customHeight="1">
      <c r="A439" s="81" t="s">
        <v>280</v>
      </c>
      <c r="B439" s="81" t="s">
        <v>281</v>
      </c>
      <c r="C439" s="81" t="s">
        <v>1175</v>
      </c>
      <c r="D439" s="81">
        <v>569</v>
      </c>
      <c r="E439" s="82">
        <v>0.15302083333333333</v>
      </c>
      <c r="F439" s="81" t="s">
        <v>289</v>
      </c>
      <c r="G439" s="81">
        <v>1.1652</v>
      </c>
      <c r="H439" s="81" t="s">
        <v>290</v>
      </c>
      <c r="I439" s="81" t="s">
        <v>291</v>
      </c>
      <c r="J439" s="81">
        <v>13.69</v>
      </c>
      <c r="K439" s="81" t="s">
        <v>290</v>
      </c>
      <c r="L439" s="81" t="s">
        <v>284</v>
      </c>
      <c r="M439" s="81" t="s">
        <v>284</v>
      </c>
    </row>
    <row r="440" spans="1:13" ht="12.75" customHeight="1">
      <c r="A440" s="81" t="s">
        <v>280</v>
      </c>
      <c r="B440" s="81" t="s">
        <v>281</v>
      </c>
      <c r="C440" s="81" t="s">
        <v>1177</v>
      </c>
      <c r="D440" s="81">
        <v>570</v>
      </c>
      <c r="E440" s="82">
        <v>0.15232638888888889</v>
      </c>
      <c r="F440" s="81" t="s">
        <v>289</v>
      </c>
      <c r="G440" s="81">
        <v>0.93938999999999995</v>
      </c>
      <c r="H440" s="81" t="s">
        <v>290</v>
      </c>
      <c r="I440" s="81" t="s">
        <v>291</v>
      </c>
      <c r="J440" s="81">
        <v>37.360999999999997</v>
      </c>
      <c r="K440" s="81" t="s">
        <v>290</v>
      </c>
      <c r="L440" s="81" t="s">
        <v>284</v>
      </c>
      <c r="M440" s="81" t="s">
        <v>284</v>
      </c>
    </row>
    <row r="441" spans="1:13" ht="12.75" customHeight="1">
      <c r="A441" s="81" t="s">
        <v>280</v>
      </c>
      <c r="B441" s="81" t="s">
        <v>281</v>
      </c>
      <c r="C441" s="81" t="s">
        <v>1179</v>
      </c>
      <c r="D441" s="81">
        <v>571</v>
      </c>
      <c r="E441" s="81" t="s">
        <v>2577</v>
      </c>
      <c r="F441" s="81" t="s">
        <v>289</v>
      </c>
      <c r="G441" s="81">
        <v>1.5667899999999999</v>
      </c>
      <c r="H441" s="81" t="s">
        <v>290</v>
      </c>
      <c r="I441" s="81" t="s">
        <v>291</v>
      </c>
      <c r="J441" s="81">
        <v>32.673999999999999</v>
      </c>
      <c r="K441" s="81" t="s">
        <v>290</v>
      </c>
      <c r="L441" s="81" t="s">
        <v>284</v>
      </c>
      <c r="M441" s="81" t="s">
        <v>284</v>
      </c>
    </row>
    <row r="442" spans="1:13" ht="12.75" customHeight="1">
      <c r="A442" s="81" t="s">
        <v>280</v>
      </c>
      <c r="B442" s="81" t="s">
        <v>281</v>
      </c>
      <c r="C442" s="81" t="s">
        <v>1181</v>
      </c>
      <c r="D442" s="81">
        <v>572</v>
      </c>
      <c r="E442" s="82">
        <v>0.15626157407407407</v>
      </c>
      <c r="F442" s="81" t="s">
        <v>289</v>
      </c>
      <c r="G442" s="81">
        <v>1.4066700000000001</v>
      </c>
      <c r="H442" s="81" t="s">
        <v>290</v>
      </c>
      <c r="I442" s="81" t="s">
        <v>291</v>
      </c>
      <c r="J442" s="81">
        <v>16.565000000000001</v>
      </c>
      <c r="K442" s="81" t="s">
        <v>290</v>
      </c>
      <c r="L442" s="81" t="s">
        <v>284</v>
      </c>
      <c r="M442" s="81" t="s">
        <v>284</v>
      </c>
    </row>
    <row r="443" spans="1:13" ht="12.75" customHeight="1">
      <c r="A443" s="81" t="s">
        <v>280</v>
      </c>
      <c r="B443" s="81" t="s">
        <v>281</v>
      </c>
      <c r="C443" s="81" t="s">
        <v>1183</v>
      </c>
      <c r="D443" s="81">
        <v>573</v>
      </c>
      <c r="E443" s="82">
        <v>0.15406249999999999</v>
      </c>
      <c r="F443" s="81" t="s">
        <v>289</v>
      </c>
      <c r="G443" s="81">
        <v>1.26919</v>
      </c>
      <c r="H443" s="81" t="s">
        <v>290</v>
      </c>
      <c r="I443" s="81" t="s">
        <v>291</v>
      </c>
      <c r="J443" s="81">
        <v>3.3460000000000001</v>
      </c>
      <c r="K443" s="81" t="s">
        <v>290</v>
      </c>
      <c r="L443" s="81" t="s">
        <v>284</v>
      </c>
      <c r="M443" s="81" t="s">
        <v>284</v>
      </c>
    </row>
    <row r="444" spans="1:13" ht="12.75" customHeight="1">
      <c r="A444" s="81" t="s">
        <v>280</v>
      </c>
      <c r="B444" s="81" t="s">
        <v>281</v>
      </c>
      <c r="C444" s="81" t="s">
        <v>1185</v>
      </c>
      <c r="D444" s="81">
        <v>574</v>
      </c>
      <c r="E444" s="82">
        <v>0.15869212962962961</v>
      </c>
      <c r="F444" s="81" t="s">
        <v>289</v>
      </c>
      <c r="G444" s="81">
        <v>1.0687899999999999</v>
      </c>
      <c r="H444" s="81" t="s">
        <v>290</v>
      </c>
      <c r="I444" s="81" t="s">
        <v>291</v>
      </c>
      <c r="J444" s="81">
        <v>17.321000000000002</v>
      </c>
      <c r="K444" s="81" t="s">
        <v>290</v>
      </c>
      <c r="L444" s="81" t="s">
        <v>284</v>
      </c>
      <c r="M444" s="81" t="s">
        <v>284</v>
      </c>
    </row>
    <row r="445" spans="1:13" ht="12.75" customHeight="1">
      <c r="A445" s="81" t="s">
        <v>280</v>
      </c>
      <c r="B445" s="81" t="s">
        <v>281</v>
      </c>
      <c r="C445" s="81" t="s">
        <v>1187</v>
      </c>
      <c r="D445" s="81">
        <v>575</v>
      </c>
      <c r="E445" s="82">
        <v>0.15799768518518517</v>
      </c>
      <c r="F445" s="81" t="s">
        <v>289</v>
      </c>
      <c r="G445" s="81">
        <v>0.87365000000000004</v>
      </c>
      <c r="H445" s="81" t="s">
        <v>290</v>
      </c>
      <c r="I445" s="81" t="s">
        <v>291</v>
      </c>
      <c r="J445" s="81">
        <v>37.171999999999997</v>
      </c>
      <c r="K445" s="81" t="s">
        <v>290</v>
      </c>
      <c r="L445" s="81" t="s">
        <v>284</v>
      </c>
      <c r="M445" s="81" t="s">
        <v>284</v>
      </c>
    </row>
    <row r="446" spans="1:13" ht="12.75" customHeight="1">
      <c r="A446" s="81" t="s">
        <v>280</v>
      </c>
      <c r="B446" s="81" t="s">
        <v>281</v>
      </c>
      <c r="C446" s="81" t="s">
        <v>1189</v>
      </c>
      <c r="D446" s="81">
        <v>576</v>
      </c>
      <c r="E446" s="82">
        <v>0.15973379629629628</v>
      </c>
      <c r="F446" s="81" t="s">
        <v>289</v>
      </c>
      <c r="G446" s="81">
        <v>0.97653000000000001</v>
      </c>
      <c r="H446" s="81" t="s">
        <v>290</v>
      </c>
      <c r="I446" s="81" t="s">
        <v>291</v>
      </c>
      <c r="J446" s="81">
        <v>28.016999999999999</v>
      </c>
      <c r="K446" s="81" t="s">
        <v>290</v>
      </c>
      <c r="L446" s="81" t="s">
        <v>284</v>
      </c>
      <c r="M446" s="81" t="s">
        <v>284</v>
      </c>
    </row>
    <row r="447" spans="1:13" ht="12.75" customHeight="1">
      <c r="A447" s="81" t="s">
        <v>280</v>
      </c>
      <c r="B447" s="81" t="s">
        <v>281</v>
      </c>
      <c r="C447" s="81" t="s">
        <v>1191</v>
      </c>
      <c r="D447" s="81">
        <v>577</v>
      </c>
      <c r="E447" s="82">
        <v>0.15637731481481482</v>
      </c>
      <c r="F447" s="81" t="s">
        <v>289</v>
      </c>
      <c r="G447" s="81">
        <v>0.97711999999999999</v>
      </c>
      <c r="H447" s="81" t="s">
        <v>290</v>
      </c>
      <c r="I447" s="81" t="s">
        <v>291</v>
      </c>
      <c r="J447" s="81">
        <v>28.033000000000001</v>
      </c>
      <c r="K447" s="81" t="s">
        <v>290</v>
      </c>
      <c r="L447" s="81" t="s">
        <v>284</v>
      </c>
      <c r="M447" s="81" t="s">
        <v>284</v>
      </c>
    </row>
    <row r="448" spans="1:13" ht="12.75" customHeight="1">
      <c r="A448" s="81" t="s">
        <v>280</v>
      </c>
      <c r="B448" s="81" t="s">
        <v>281</v>
      </c>
      <c r="C448" s="81" t="s">
        <v>1193</v>
      </c>
      <c r="D448" s="81">
        <v>578</v>
      </c>
      <c r="E448" s="82">
        <v>0.15996527777777778</v>
      </c>
      <c r="F448" s="81" t="s">
        <v>289</v>
      </c>
      <c r="G448" s="81">
        <v>1.17649</v>
      </c>
      <c r="H448" s="81" t="s">
        <v>290</v>
      </c>
      <c r="I448" s="81" t="s">
        <v>291</v>
      </c>
      <c r="J448" s="81">
        <v>8.2050000000000001</v>
      </c>
      <c r="K448" s="81" t="s">
        <v>290</v>
      </c>
      <c r="L448" s="81" t="s">
        <v>284</v>
      </c>
      <c r="M448" s="81" t="s">
        <v>284</v>
      </c>
    </row>
    <row r="449" spans="1:13" ht="12.75" customHeight="1">
      <c r="A449" s="81" t="s">
        <v>280</v>
      </c>
      <c r="B449" s="81" t="s">
        <v>281</v>
      </c>
      <c r="C449" s="81" t="s">
        <v>1195</v>
      </c>
      <c r="D449" s="81">
        <v>579</v>
      </c>
      <c r="E449" s="81" t="s">
        <v>2578</v>
      </c>
      <c r="F449" s="81" t="s">
        <v>289</v>
      </c>
      <c r="G449" s="81">
        <v>1.3763000000000001</v>
      </c>
      <c r="H449" s="81" t="s">
        <v>290</v>
      </c>
      <c r="I449" s="81" t="s">
        <v>291</v>
      </c>
      <c r="J449" s="81">
        <v>12.1</v>
      </c>
      <c r="K449" s="81" t="s">
        <v>290</v>
      </c>
      <c r="L449" s="81" t="s">
        <v>284</v>
      </c>
      <c r="M449" s="81" t="s">
        <v>284</v>
      </c>
    </row>
    <row r="450" spans="1:13" ht="12.75" customHeight="1">
      <c r="A450" s="81" t="s">
        <v>280</v>
      </c>
      <c r="B450" s="81" t="s">
        <v>281</v>
      </c>
      <c r="C450" s="81" t="s">
        <v>1197</v>
      </c>
      <c r="D450" s="81">
        <v>580</v>
      </c>
      <c r="E450" s="82">
        <v>0.1620486111111111</v>
      </c>
      <c r="F450" s="81" t="s">
        <v>289</v>
      </c>
      <c r="G450" s="81">
        <v>1.5150999999999999</v>
      </c>
      <c r="H450" s="81" t="s">
        <v>290</v>
      </c>
      <c r="I450" s="81" t="s">
        <v>291</v>
      </c>
      <c r="J450" s="81">
        <v>25.765999999999998</v>
      </c>
      <c r="K450" s="81" t="s">
        <v>290</v>
      </c>
      <c r="L450" s="81" t="s">
        <v>284</v>
      </c>
      <c r="M450" s="81" t="s">
        <v>284</v>
      </c>
    </row>
    <row r="451" spans="1:13" ht="12.75" customHeight="1">
      <c r="A451" s="81" t="s">
        <v>280</v>
      </c>
      <c r="B451" s="81" t="s">
        <v>281</v>
      </c>
      <c r="C451" s="81" t="s">
        <v>1199</v>
      </c>
      <c r="D451" s="81">
        <v>581</v>
      </c>
      <c r="E451" s="82">
        <v>0.16065972222222222</v>
      </c>
      <c r="F451" s="81" t="s">
        <v>289</v>
      </c>
      <c r="G451" s="81">
        <v>0.93642999999999998</v>
      </c>
      <c r="H451" s="81" t="s">
        <v>290</v>
      </c>
      <c r="I451" s="81" t="s">
        <v>291</v>
      </c>
      <c r="J451" s="81">
        <v>34.843000000000004</v>
      </c>
      <c r="K451" s="81" t="s">
        <v>290</v>
      </c>
      <c r="L451" s="81" t="s">
        <v>284</v>
      </c>
      <c r="M451" s="81" t="s">
        <v>284</v>
      </c>
    </row>
    <row r="452" spans="1:13" ht="12.75" customHeight="1">
      <c r="A452" s="81" t="s">
        <v>280</v>
      </c>
      <c r="B452" s="81" t="s">
        <v>281</v>
      </c>
      <c r="C452" s="81" t="s">
        <v>1201</v>
      </c>
      <c r="D452" s="81">
        <v>582</v>
      </c>
      <c r="E452" s="82">
        <v>0.16401620370370371</v>
      </c>
      <c r="F452" s="81" t="s">
        <v>289</v>
      </c>
      <c r="G452" s="81">
        <v>1.09748</v>
      </c>
      <c r="H452" s="81" t="s">
        <v>290</v>
      </c>
      <c r="I452" s="81" t="s">
        <v>291</v>
      </c>
      <c r="J452" s="81">
        <v>18.648</v>
      </c>
      <c r="K452" s="81" t="s">
        <v>290</v>
      </c>
      <c r="L452" s="81" t="s">
        <v>284</v>
      </c>
      <c r="M452" s="81" t="s">
        <v>284</v>
      </c>
    </row>
    <row r="453" spans="1:13" ht="12.75" customHeight="1">
      <c r="A453" s="81" t="s">
        <v>280</v>
      </c>
      <c r="B453" s="81" t="s">
        <v>281</v>
      </c>
      <c r="C453" s="81" t="s">
        <v>1203</v>
      </c>
      <c r="D453" s="81">
        <v>583</v>
      </c>
      <c r="E453" s="82">
        <v>0.16274305555555554</v>
      </c>
      <c r="F453" s="81" t="s">
        <v>289</v>
      </c>
      <c r="G453" s="81">
        <v>1.32084</v>
      </c>
      <c r="H453" s="81" t="s">
        <v>290</v>
      </c>
      <c r="I453" s="81" t="s">
        <v>291</v>
      </c>
      <c r="J453" s="81">
        <v>5.5309999999999997</v>
      </c>
      <c r="K453" s="81" t="s">
        <v>290</v>
      </c>
      <c r="L453" s="81" t="s">
        <v>284</v>
      </c>
      <c r="M453" s="81" t="s">
        <v>284</v>
      </c>
    </row>
    <row r="454" spans="1:13" ht="12.75" customHeight="1">
      <c r="A454" s="81" t="s">
        <v>280</v>
      </c>
      <c r="B454" s="81" t="s">
        <v>281</v>
      </c>
      <c r="C454" s="81" t="s">
        <v>1205</v>
      </c>
      <c r="D454" s="81">
        <v>584</v>
      </c>
      <c r="E454" s="82">
        <v>0.16216435185185185</v>
      </c>
      <c r="F454" s="81" t="s">
        <v>289</v>
      </c>
      <c r="G454" s="81">
        <v>1.46759</v>
      </c>
      <c r="H454" s="81" t="s">
        <v>290</v>
      </c>
      <c r="I454" s="81" t="s">
        <v>291</v>
      </c>
      <c r="J454" s="81">
        <v>31.332999999999998</v>
      </c>
      <c r="K454" s="81" t="s">
        <v>290</v>
      </c>
      <c r="L454" s="81" t="s">
        <v>284</v>
      </c>
      <c r="M454" s="81" t="s">
        <v>284</v>
      </c>
    </row>
    <row r="455" spans="1:13" ht="12.75" customHeight="1">
      <c r="A455" s="81" t="s">
        <v>280</v>
      </c>
      <c r="B455" s="81" t="s">
        <v>281</v>
      </c>
      <c r="C455" s="81" t="s">
        <v>1207</v>
      </c>
      <c r="D455" s="81">
        <v>585</v>
      </c>
      <c r="E455" s="82">
        <v>0.16424768518518518</v>
      </c>
      <c r="F455" s="81" t="s">
        <v>289</v>
      </c>
      <c r="G455" s="81">
        <v>1.07365</v>
      </c>
      <c r="H455" s="81" t="s">
        <v>290</v>
      </c>
      <c r="I455" s="81" t="s">
        <v>291</v>
      </c>
      <c r="J455" s="81">
        <v>35.646999999999998</v>
      </c>
      <c r="K455" s="81" t="s">
        <v>290</v>
      </c>
      <c r="L455" s="81" t="s">
        <v>284</v>
      </c>
      <c r="M455" s="81" t="s">
        <v>284</v>
      </c>
    </row>
    <row r="456" spans="1:13" ht="12.75" customHeight="1">
      <c r="A456" s="81" t="s">
        <v>280</v>
      </c>
      <c r="B456" s="81" t="s">
        <v>281</v>
      </c>
      <c r="C456" s="81" t="s">
        <v>1209</v>
      </c>
      <c r="D456" s="81">
        <v>586</v>
      </c>
      <c r="E456" s="81" t="s">
        <v>2579</v>
      </c>
      <c r="F456" s="81" t="s">
        <v>289</v>
      </c>
      <c r="G456" s="81">
        <v>1.1728400000000001</v>
      </c>
      <c r="H456" s="81" t="s">
        <v>290</v>
      </c>
      <c r="I456" s="81" t="s">
        <v>291</v>
      </c>
      <c r="J456" s="81">
        <v>15.568</v>
      </c>
      <c r="K456" s="81" t="s">
        <v>290</v>
      </c>
      <c r="L456" s="81" t="s">
        <v>284</v>
      </c>
      <c r="M456" s="81" t="s">
        <v>284</v>
      </c>
    </row>
    <row r="457" spans="1:13" ht="12.75" customHeight="1">
      <c r="A457" s="81" t="s">
        <v>280</v>
      </c>
      <c r="B457" s="81" t="s">
        <v>281</v>
      </c>
      <c r="C457" s="81" t="s">
        <v>1211</v>
      </c>
      <c r="D457" s="81">
        <v>587</v>
      </c>
      <c r="E457" s="82">
        <v>0.16575231481481481</v>
      </c>
      <c r="F457" s="81" t="s">
        <v>289</v>
      </c>
      <c r="G457" s="81">
        <v>1.23929</v>
      </c>
      <c r="H457" s="81" t="s">
        <v>290</v>
      </c>
      <c r="I457" s="81" t="s">
        <v>291</v>
      </c>
      <c r="J457" s="81">
        <v>2.5270000000000001</v>
      </c>
      <c r="K457" s="81" t="s">
        <v>290</v>
      </c>
      <c r="L457" s="81" t="s">
        <v>284</v>
      </c>
      <c r="M457" s="81" t="s">
        <v>284</v>
      </c>
    </row>
    <row r="458" spans="1:13" ht="12.75" customHeight="1">
      <c r="A458" s="81" t="s">
        <v>280</v>
      </c>
      <c r="B458" s="81" t="s">
        <v>281</v>
      </c>
      <c r="C458" s="81" t="s">
        <v>1213</v>
      </c>
      <c r="D458" s="81">
        <v>588</v>
      </c>
      <c r="E458" s="82">
        <v>0.16459490740740743</v>
      </c>
      <c r="F458" s="81" t="s">
        <v>289</v>
      </c>
      <c r="G458" s="81">
        <v>1.36903</v>
      </c>
      <c r="H458" s="81" t="s">
        <v>290</v>
      </c>
      <c r="I458" s="81" t="s">
        <v>291</v>
      </c>
      <c r="J458" s="81">
        <v>24.550999999999998</v>
      </c>
      <c r="K458" s="81" t="s">
        <v>290</v>
      </c>
      <c r="L458" s="81" t="s">
        <v>284</v>
      </c>
      <c r="M458" s="81" t="s">
        <v>284</v>
      </c>
    </row>
    <row r="459" spans="1:13" ht="12.75" customHeight="1">
      <c r="A459" s="81" t="s">
        <v>280</v>
      </c>
      <c r="B459" s="81" t="s">
        <v>281</v>
      </c>
      <c r="C459" s="81" t="s">
        <v>1215</v>
      </c>
      <c r="D459" s="81">
        <v>589</v>
      </c>
      <c r="E459" s="82">
        <v>0.16633101851851853</v>
      </c>
      <c r="F459" s="81" t="s">
        <v>289</v>
      </c>
      <c r="G459" s="81">
        <v>1.06989</v>
      </c>
      <c r="H459" s="81" t="s">
        <v>290</v>
      </c>
      <c r="I459" s="81" t="s">
        <v>291</v>
      </c>
      <c r="J459" s="81">
        <v>34.579000000000001</v>
      </c>
      <c r="K459" s="81" t="s">
        <v>290</v>
      </c>
      <c r="L459" s="81" t="s">
        <v>284</v>
      </c>
      <c r="M459" s="81" t="s">
        <v>284</v>
      </c>
    </row>
    <row r="460" spans="1:13" ht="12.75" customHeight="1">
      <c r="A460" s="81" t="s">
        <v>280</v>
      </c>
      <c r="B460" s="81" t="s">
        <v>281</v>
      </c>
      <c r="C460" s="81" t="s">
        <v>1217</v>
      </c>
      <c r="D460" s="81">
        <v>590</v>
      </c>
      <c r="E460" s="81" t="s">
        <v>2580</v>
      </c>
      <c r="F460" s="81" t="s">
        <v>289</v>
      </c>
      <c r="G460" s="81">
        <v>1.16944</v>
      </c>
      <c r="H460" s="81" t="s">
        <v>290</v>
      </c>
      <c r="I460" s="81" t="s">
        <v>291</v>
      </c>
      <c r="J460" s="81">
        <v>14.686999999999999</v>
      </c>
      <c r="K460" s="81" t="s">
        <v>290</v>
      </c>
      <c r="L460" s="81" t="s">
        <v>284</v>
      </c>
      <c r="M460" s="81" t="s">
        <v>284</v>
      </c>
    </row>
    <row r="461" spans="1:13" ht="12.75" customHeight="1">
      <c r="A461" s="81" t="s">
        <v>280</v>
      </c>
      <c r="B461" s="81" t="s">
        <v>281</v>
      </c>
      <c r="C461" s="81" t="s">
        <v>1219</v>
      </c>
      <c r="D461" s="81">
        <v>591</v>
      </c>
      <c r="E461" s="82">
        <v>0.16783564814814814</v>
      </c>
      <c r="F461" s="81" t="s">
        <v>289</v>
      </c>
      <c r="G461" s="81">
        <v>1.27549</v>
      </c>
      <c r="H461" s="81" t="s">
        <v>290</v>
      </c>
      <c r="I461" s="81" t="s">
        <v>291</v>
      </c>
      <c r="J461" s="81">
        <v>5.641</v>
      </c>
      <c r="K461" s="81" t="s">
        <v>290</v>
      </c>
      <c r="L461" s="81" t="s">
        <v>284</v>
      </c>
      <c r="M461" s="81" t="s">
        <v>284</v>
      </c>
    </row>
    <row r="462" spans="1:13" ht="12.75" customHeight="1">
      <c r="A462" s="81" t="s">
        <v>280</v>
      </c>
      <c r="B462" s="81" t="s">
        <v>281</v>
      </c>
      <c r="C462" s="81" t="s">
        <v>1221</v>
      </c>
      <c r="D462" s="81">
        <v>592</v>
      </c>
      <c r="E462" s="82">
        <v>0.16540509259259259</v>
      </c>
      <c r="F462" s="81" t="s">
        <v>289</v>
      </c>
      <c r="G462" s="81">
        <v>1.3742700000000001</v>
      </c>
      <c r="H462" s="81" t="s">
        <v>290</v>
      </c>
      <c r="I462" s="81" t="s">
        <v>291</v>
      </c>
      <c r="J462" s="81">
        <v>25.385999999999999</v>
      </c>
      <c r="K462" s="81" t="s">
        <v>290</v>
      </c>
      <c r="L462" s="81" t="s">
        <v>284</v>
      </c>
      <c r="M462" s="81" t="s">
        <v>284</v>
      </c>
    </row>
    <row r="463" spans="1:13" ht="12.75" customHeight="1">
      <c r="A463" s="81" t="s">
        <v>280</v>
      </c>
      <c r="B463" s="81" t="s">
        <v>281</v>
      </c>
      <c r="C463" s="81" t="s">
        <v>2581</v>
      </c>
      <c r="D463" s="81">
        <v>593</v>
      </c>
      <c r="E463" s="82">
        <v>0.16725694444444442</v>
      </c>
      <c r="F463" s="81" t="s">
        <v>289</v>
      </c>
      <c r="G463" s="81">
        <v>1.0756600000000001</v>
      </c>
      <c r="H463" s="81" t="s">
        <v>290</v>
      </c>
      <c r="I463" s="81" t="s">
        <v>291</v>
      </c>
      <c r="J463" s="81">
        <v>32.03</v>
      </c>
      <c r="K463" s="81" t="s">
        <v>290</v>
      </c>
      <c r="L463" s="81" t="s">
        <v>284</v>
      </c>
      <c r="M463" s="81" t="s">
        <v>284</v>
      </c>
    </row>
    <row r="464" spans="1:13" ht="12.75" customHeight="1">
      <c r="A464" s="81" t="s">
        <v>280</v>
      </c>
      <c r="B464" s="81" t="s">
        <v>281</v>
      </c>
      <c r="C464" s="81" t="s">
        <v>2582</v>
      </c>
      <c r="D464" s="81">
        <v>594</v>
      </c>
      <c r="E464" s="82">
        <v>0.17072916666666668</v>
      </c>
      <c r="F464" s="81" t="s">
        <v>289</v>
      </c>
      <c r="G464" s="81">
        <v>1.14436</v>
      </c>
      <c r="H464" s="81" t="s">
        <v>290</v>
      </c>
      <c r="I464" s="81" t="s">
        <v>291</v>
      </c>
      <c r="J464" s="81">
        <v>18.274999999999999</v>
      </c>
      <c r="K464" s="81" t="s">
        <v>290</v>
      </c>
      <c r="L464" s="81" t="s">
        <v>284</v>
      </c>
      <c r="M464" s="81" t="s">
        <v>284</v>
      </c>
    </row>
    <row r="465" spans="1:13" ht="12.75" customHeight="1">
      <c r="A465" s="81" t="s">
        <v>280</v>
      </c>
      <c r="B465" s="81" t="s">
        <v>281</v>
      </c>
      <c r="C465" s="81" t="s">
        <v>2583</v>
      </c>
      <c r="D465" s="81">
        <v>595</v>
      </c>
      <c r="E465" s="82">
        <v>0.16818287037037039</v>
      </c>
      <c r="F465" s="81" t="s">
        <v>289</v>
      </c>
      <c r="G465" s="81">
        <v>1.23254</v>
      </c>
      <c r="H465" s="81" t="s">
        <v>290</v>
      </c>
      <c r="I465" s="81" t="s">
        <v>291</v>
      </c>
      <c r="J465" s="81">
        <v>2.7280000000000002</v>
      </c>
      <c r="K465" s="81" t="s">
        <v>290</v>
      </c>
      <c r="L465" s="81" t="s">
        <v>284</v>
      </c>
      <c r="M465" s="81" t="s">
        <v>284</v>
      </c>
    </row>
    <row r="466" spans="1:13" ht="12.75" customHeight="1">
      <c r="A466" s="81" t="s">
        <v>280</v>
      </c>
      <c r="B466" s="81" t="s">
        <v>281</v>
      </c>
      <c r="C466" s="81" t="s">
        <v>2584</v>
      </c>
      <c r="D466" s="81">
        <v>596</v>
      </c>
      <c r="E466" s="82">
        <v>0.17211805555555557</v>
      </c>
      <c r="F466" s="81" t="s">
        <v>289</v>
      </c>
      <c r="G466" s="81">
        <v>1.3264800000000001</v>
      </c>
      <c r="H466" s="81" t="s">
        <v>290</v>
      </c>
      <c r="I466" s="81" t="s">
        <v>291</v>
      </c>
      <c r="J466" s="81">
        <v>18.068999999999999</v>
      </c>
      <c r="K466" s="81" t="s">
        <v>290</v>
      </c>
      <c r="L466" s="81" t="s">
        <v>284</v>
      </c>
      <c r="M466" s="81" t="s">
        <v>284</v>
      </c>
    </row>
    <row r="467" spans="1:13" ht="12.75" customHeight="1">
      <c r="A467" s="81" t="s">
        <v>280</v>
      </c>
      <c r="B467" s="81" t="s">
        <v>281</v>
      </c>
      <c r="C467" s="81" t="s">
        <v>2585</v>
      </c>
      <c r="D467" s="81">
        <v>597</v>
      </c>
      <c r="E467" s="82">
        <v>0.17049768518518518</v>
      </c>
      <c r="F467" s="81" t="s">
        <v>289</v>
      </c>
      <c r="G467" s="81">
        <v>1.4298599999999999</v>
      </c>
      <c r="H467" s="81" t="s">
        <v>290</v>
      </c>
      <c r="I467" s="81" t="s">
        <v>291</v>
      </c>
      <c r="J467" s="81">
        <v>37.966000000000001</v>
      </c>
      <c r="K467" s="81" t="s">
        <v>290</v>
      </c>
      <c r="L467" s="81" t="s">
        <v>284</v>
      </c>
      <c r="M467" s="81" t="s">
        <v>284</v>
      </c>
    </row>
    <row r="468" spans="1:13" ht="12.75" customHeight="1">
      <c r="A468" s="81" t="s">
        <v>280</v>
      </c>
      <c r="B468" s="81" t="s">
        <v>281</v>
      </c>
      <c r="C468" s="81" t="s">
        <v>2586</v>
      </c>
      <c r="D468" s="81">
        <v>598</v>
      </c>
      <c r="E468" s="82">
        <v>0.17315972222222223</v>
      </c>
      <c r="F468" s="81" t="s">
        <v>289</v>
      </c>
      <c r="G468" s="81">
        <v>1.0859799999999999</v>
      </c>
      <c r="H468" s="81" t="s">
        <v>290</v>
      </c>
      <c r="I468" s="81" t="s">
        <v>291</v>
      </c>
      <c r="J468" s="81">
        <v>34.887999999999998</v>
      </c>
      <c r="K468" s="81" t="s">
        <v>290</v>
      </c>
      <c r="L468" s="81" t="s">
        <v>284</v>
      </c>
      <c r="M468" s="81" t="s">
        <v>284</v>
      </c>
    </row>
    <row r="469" spans="1:13" ht="12.75" customHeight="1">
      <c r="A469" s="81" t="s">
        <v>280</v>
      </c>
      <c r="B469" s="81" t="s">
        <v>281</v>
      </c>
      <c r="C469" s="81" t="s">
        <v>2587</v>
      </c>
      <c r="D469" s="81">
        <v>599</v>
      </c>
      <c r="E469" s="82">
        <v>0.17107638888888888</v>
      </c>
      <c r="F469" s="81" t="s">
        <v>289</v>
      </c>
      <c r="G469" s="81">
        <v>1.25275</v>
      </c>
      <c r="H469" s="81" t="s">
        <v>290</v>
      </c>
      <c r="I469" s="81" t="s">
        <v>291</v>
      </c>
      <c r="J469" s="81">
        <v>5.1929999999999996</v>
      </c>
      <c r="K469" s="81" t="s">
        <v>290</v>
      </c>
      <c r="L469" s="81" t="s">
        <v>284</v>
      </c>
      <c r="M469" s="81" t="s">
        <v>284</v>
      </c>
    </row>
    <row r="470" spans="1:13" ht="12.75" customHeight="1">
      <c r="A470" s="81" t="s">
        <v>280</v>
      </c>
      <c r="B470" s="81" t="s">
        <v>281</v>
      </c>
      <c r="C470" s="81" t="s">
        <v>2588</v>
      </c>
      <c r="D470" s="81">
        <v>600</v>
      </c>
      <c r="E470" s="82">
        <v>0.17478009259259261</v>
      </c>
      <c r="F470" s="81" t="s">
        <v>289</v>
      </c>
      <c r="G470" s="81">
        <v>1.3263199999999999</v>
      </c>
      <c r="H470" s="81" t="s">
        <v>290</v>
      </c>
      <c r="I470" s="81" t="s">
        <v>291</v>
      </c>
      <c r="J470" s="81">
        <v>9.0489999999999995</v>
      </c>
      <c r="K470" s="81" t="s">
        <v>290</v>
      </c>
      <c r="L470" s="81" t="s">
        <v>284</v>
      </c>
      <c r="M470" s="81" t="s">
        <v>284</v>
      </c>
    </row>
    <row r="471" spans="1:13" ht="12.75" customHeight="1">
      <c r="A471" s="81" t="s">
        <v>280</v>
      </c>
      <c r="B471" s="81" t="s">
        <v>281</v>
      </c>
      <c r="C471" s="81" t="s">
        <v>1237</v>
      </c>
      <c r="D471" s="81">
        <v>601</v>
      </c>
      <c r="E471" s="82">
        <v>0.17292824074074076</v>
      </c>
      <c r="F471" s="81" t="s">
        <v>289</v>
      </c>
      <c r="G471" s="81">
        <v>1.4945200000000001</v>
      </c>
      <c r="H471" s="81" t="s">
        <v>290</v>
      </c>
      <c r="I471" s="81" t="s">
        <v>291</v>
      </c>
      <c r="J471" s="81">
        <v>31.710999999999999</v>
      </c>
      <c r="K471" s="81" t="s">
        <v>290</v>
      </c>
      <c r="L471" s="81" t="s">
        <v>284</v>
      </c>
      <c r="M471" s="81" t="s">
        <v>284</v>
      </c>
    </row>
    <row r="472" spans="1:13" ht="12.75" customHeight="1">
      <c r="A472" s="81" t="s">
        <v>280</v>
      </c>
      <c r="B472" s="81" t="s">
        <v>281</v>
      </c>
      <c r="C472" s="81" t="s">
        <v>1239</v>
      </c>
      <c r="D472" s="81">
        <v>602</v>
      </c>
      <c r="E472" s="82">
        <v>0.17478009259259261</v>
      </c>
      <c r="F472" s="81" t="s">
        <v>289</v>
      </c>
      <c r="G472" s="81">
        <v>0.89466000000000001</v>
      </c>
      <c r="H472" s="81" t="s">
        <v>290</v>
      </c>
      <c r="I472" s="81" t="s">
        <v>291</v>
      </c>
      <c r="J472" s="81">
        <v>30.672000000000001</v>
      </c>
      <c r="K472" s="81" t="s">
        <v>290</v>
      </c>
      <c r="L472" s="81" t="s">
        <v>284</v>
      </c>
      <c r="M472" s="81" t="s">
        <v>284</v>
      </c>
    </row>
    <row r="473" spans="1:13" ht="15.75" customHeight="1">
      <c r="A473" s="81" t="s">
        <v>280</v>
      </c>
      <c r="B473" s="81" t="s">
        <v>281</v>
      </c>
      <c r="C473" s="81" t="s">
        <v>1242</v>
      </c>
      <c r="D473" s="81">
        <v>603</v>
      </c>
      <c r="E473" s="82">
        <v>0.17246527777777776</v>
      </c>
      <c r="F473" s="81" t="s">
        <v>289</v>
      </c>
      <c r="G473" s="81">
        <v>1.1336299999999999</v>
      </c>
      <c r="H473" s="81" t="s">
        <v>290</v>
      </c>
      <c r="I473" s="81" t="s">
        <v>291</v>
      </c>
      <c r="J473" s="81">
        <v>10.788</v>
      </c>
      <c r="K473" s="81" t="s">
        <v>290</v>
      </c>
      <c r="L473" s="81" t="s">
        <v>284</v>
      </c>
      <c r="M473" s="81" t="s">
        <v>284</v>
      </c>
    </row>
    <row r="474" spans="1:13" ht="15.75" customHeight="1">
      <c r="A474" s="81" t="s">
        <v>280</v>
      </c>
      <c r="B474" s="81" t="s">
        <v>281</v>
      </c>
      <c r="C474" s="81" t="s">
        <v>1245</v>
      </c>
      <c r="D474" s="81">
        <v>604</v>
      </c>
      <c r="E474" s="81" t="s">
        <v>2589</v>
      </c>
      <c r="F474" s="81" t="s">
        <v>289</v>
      </c>
      <c r="G474" s="81">
        <v>1.4299299999999999</v>
      </c>
      <c r="H474" s="81" t="s">
        <v>290</v>
      </c>
      <c r="I474" s="81" t="s">
        <v>291</v>
      </c>
      <c r="J474" s="81">
        <v>9.5299999999999994</v>
      </c>
      <c r="K474" s="81" t="s">
        <v>290</v>
      </c>
      <c r="L474" s="81" t="s">
        <v>284</v>
      </c>
      <c r="M474" s="81" t="s">
        <v>284</v>
      </c>
    </row>
    <row r="475" spans="1:13" ht="15.75" customHeight="1">
      <c r="A475" s="81" t="s">
        <v>280</v>
      </c>
      <c r="B475" s="81" t="s">
        <v>281</v>
      </c>
      <c r="C475" s="81" t="s">
        <v>1247</v>
      </c>
      <c r="D475" s="81">
        <v>605</v>
      </c>
      <c r="E475" s="82">
        <v>0.17547453703703705</v>
      </c>
      <c r="F475" s="81" t="s">
        <v>289</v>
      </c>
      <c r="G475" s="81">
        <v>1.81487</v>
      </c>
      <c r="H475" s="81" t="s">
        <v>290</v>
      </c>
      <c r="I475" s="81" t="s">
        <v>291</v>
      </c>
      <c r="J475" s="81">
        <v>29.416</v>
      </c>
      <c r="K475" s="81" t="s">
        <v>290</v>
      </c>
      <c r="L475" s="81" t="s">
        <v>284</v>
      </c>
      <c r="M475" s="81" t="s">
        <v>284</v>
      </c>
    </row>
    <row r="476" spans="1:13" ht="15.75" customHeight="1">
      <c r="A476" s="81" t="s">
        <v>280</v>
      </c>
      <c r="B476" s="81" t="s">
        <v>281</v>
      </c>
      <c r="C476" s="81" t="s">
        <v>2590</v>
      </c>
      <c r="D476" s="81">
        <v>606</v>
      </c>
      <c r="E476" s="81" t="s">
        <v>2591</v>
      </c>
      <c r="F476" s="81" t="s">
        <v>289</v>
      </c>
      <c r="G476" s="81">
        <v>0.54139999999999999</v>
      </c>
      <c r="H476" s="81" t="s">
        <v>290</v>
      </c>
      <c r="I476" s="81" t="s">
        <v>291</v>
      </c>
      <c r="J476" s="81">
        <v>31.571999999999999</v>
      </c>
      <c r="K476" s="81" t="s">
        <v>290</v>
      </c>
      <c r="L476" s="81" t="s">
        <v>284</v>
      </c>
      <c r="M476" s="81" t="s">
        <v>284</v>
      </c>
    </row>
    <row r="477" spans="1:13" ht="15.75" customHeight="1">
      <c r="A477" s="81" t="s">
        <v>280</v>
      </c>
      <c r="B477" s="81" t="s">
        <v>281</v>
      </c>
      <c r="C477" s="81" t="s">
        <v>2592</v>
      </c>
      <c r="D477" s="81">
        <v>607</v>
      </c>
      <c r="E477" s="82">
        <v>0.17709490740740741</v>
      </c>
      <c r="F477" s="81" t="s">
        <v>289</v>
      </c>
      <c r="G477" s="81">
        <v>0.93374999999999997</v>
      </c>
      <c r="H477" s="81" t="s">
        <v>290</v>
      </c>
      <c r="I477" s="81" t="s">
        <v>291</v>
      </c>
      <c r="J477" s="81">
        <v>14.365</v>
      </c>
      <c r="K477" s="81" t="s">
        <v>290</v>
      </c>
      <c r="L477" s="81" t="s">
        <v>284</v>
      </c>
      <c r="M477" s="81" t="s">
        <v>284</v>
      </c>
    </row>
    <row r="478" spans="1:13" ht="15.75" customHeight="1">
      <c r="A478" s="81" t="s">
        <v>280</v>
      </c>
      <c r="B478" s="81" t="s">
        <v>281</v>
      </c>
      <c r="C478" s="81" t="s">
        <v>1255</v>
      </c>
      <c r="D478" s="81">
        <v>608</v>
      </c>
      <c r="E478" s="82">
        <v>0.17535879629629628</v>
      </c>
      <c r="F478" s="81" t="s">
        <v>289</v>
      </c>
      <c r="G478" s="81">
        <v>1.53799</v>
      </c>
      <c r="H478" s="81" t="s">
        <v>290</v>
      </c>
      <c r="I478" s="81" t="s">
        <v>291</v>
      </c>
      <c r="J478" s="81">
        <v>8.73</v>
      </c>
      <c r="K478" s="81" t="s">
        <v>290</v>
      </c>
      <c r="L478" s="81" t="s">
        <v>284</v>
      </c>
      <c r="M478" s="81" t="s">
        <v>284</v>
      </c>
    </row>
    <row r="479" spans="1:13" ht="15.75" customHeight="1">
      <c r="A479" s="81" t="s">
        <v>280</v>
      </c>
      <c r="B479" s="81" t="s">
        <v>281</v>
      </c>
      <c r="C479" s="81" t="s">
        <v>1257</v>
      </c>
      <c r="D479" s="81">
        <v>609</v>
      </c>
      <c r="E479" s="82">
        <v>0.17802083333333332</v>
      </c>
      <c r="F479" s="81" t="s">
        <v>289</v>
      </c>
      <c r="G479" s="81">
        <v>1.8340799999999999</v>
      </c>
      <c r="H479" s="81" t="s">
        <v>290</v>
      </c>
      <c r="I479" s="81" t="s">
        <v>291</v>
      </c>
      <c r="J479" s="81">
        <v>18.620999999999999</v>
      </c>
      <c r="K479" s="81" t="s">
        <v>290</v>
      </c>
      <c r="L479" s="81" t="s">
        <v>284</v>
      </c>
      <c r="M479" s="81" t="s">
        <v>284</v>
      </c>
    </row>
    <row r="480" spans="1:13" ht="15.75" customHeight="1">
      <c r="A480" s="81" t="s">
        <v>280</v>
      </c>
      <c r="B480" s="81" t="s">
        <v>281</v>
      </c>
      <c r="C480" s="81" t="s">
        <v>1259</v>
      </c>
      <c r="D480" s="81">
        <v>610</v>
      </c>
      <c r="E480" s="82">
        <v>0.17640046296296297</v>
      </c>
      <c r="F480" s="81" t="s">
        <v>289</v>
      </c>
      <c r="G480" s="81">
        <v>0.32279999999999998</v>
      </c>
      <c r="H480" s="81" t="s">
        <v>290</v>
      </c>
      <c r="I480" s="81" t="s">
        <v>291</v>
      </c>
      <c r="J480" s="81">
        <v>28.911999999999999</v>
      </c>
      <c r="K480" s="81" t="s">
        <v>290</v>
      </c>
      <c r="L480" s="81" t="s">
        <v>284</v>
      </c>
      <c r="M480" s="81" t="s">
        <v>284</v>
      </c>
    </row>
    <row r="481" spans="1:13" ht="15.75" customHeight="1">
      <c r="A481" s="81" t="s">
        <v>280</v>
      </c>
      <c r="B481" s="81" t="s">
        <v>281</v>
      </c>
      <c r="C481" s="81" t="s">
        <v>1261</v>
      </c>
      <c r="D481" s="81">
        <v>611</v>
      </c>
      <c r="E481" s="82">
        <v>0.17906250000000001</v>
      </c>
      <c r="F481" s="81" t="s">
        <v>289</v>
      </c>
      <c r="G481" s="81">
        <v>0.64361000000000002</v>
      </c>
      <c r="H481" s="81" t="s">
        <v>290</v>
      </c>
      <c r="I481" s="81" t="s">
        <v>291</v>
      </c>
      <c r="J481" s="81">
        <v>18.972000000000001</v>
      </c>
      <c r="K481" s="81" t="s">
        <v>290</v>
      </c>
      <c r="L481" s="81" t="s">
        <v>284</v>
      </c>
      <c r="M481" s="81" t="s">
        <v>284</v>
      </c>
    </row>
    <row r="482" spans="1:13" ht="15.75" customHeight="1">
      <c r="A482" s="81" t="s">
        <v>280</v>
      </c>
      <c r="B482" s="81" t="s">
        <v>281</v>
      </c>
      <c r="C482" s="81" t="s">
        <v>1263</v>
      </c>
      <c r="D482" s="81">
        <v>612</v>
      </c>
      <c r="E482" s="82">
        <v>0.17778935185185185</v>
      </c>
      <c r="F482" s="81" t="s">
        <v>289</v>
      </c>
      <c r="G482" s="81">
        <v>1.3644400000000001</v>
      </c>
      <c r="H482" s="81" t="s">
        <v>290</v>
      </c>
      <c r="I482" s="81" t="s">
        <v>291</v>
      </c>
      <c r="J482" s="81">
        <v>2.8460000000000001</v>
      </c>
      <c r="K482" s="81" t="s">
        <v>290</v>
      </c>
      <c r="L482" s="81" t="s">
        <v>284</v>
      </c>
      <c r="M482" s="81" t="s">
        <v>284</v>
      </c>
    </row>
    <row r="483" spans="1:13" ht="15.75" customHeight="1">
      <c r="A483" s="81" t="s">
        <v>280</v>
      </c>
      <c r="B483" s="81" t="s">
        <v>281</v>
      </c>
      <c r="C483" s="81" t="s">
        <v>1265</v>
      </c>
      <c r="D483" s="81">
        <v>613</v>
      </c>
      <c r="E483" s="82">
        <v>0.17975694444444446</v>
      </c>
      <c r="F483" s="81" t="s">
        <v>289</v>
      </c>
      <c r="G483" s="81">
        <v>1.71851</v>
      </c>
      <c r="H483" s="81" t="s">
        <v>290</v>
      </c>
      <c r="I483" s="81" t="s">
        <v>291</v>
      </c>
      <c r="J483" s="81">
        <v>12.269</v>
      </c>
      <c r="K483" s="81" t="s">
        <v>290</v>
      </c>
      <c r="L483" s="81" t="s">
        <v>284</v>
      </c>
      <c r="M483" s="81" t="s">
        <v>284</v>
      </c>
    </row>
    <row r="484" spans="1:13" ht="15.75" customHeight="1">
      <c r="A484" s="81" t="s">
        <v>280</v>
      </c>
      <c r="B484" s="81" t="s">
        <v>281</v>
      </c>
      <c r="C484" s="81" t="s">
        <v>1267</v>
      </c>
      <c r="D484" s="81">
        <v>614</v>
      </c>
      <c r="E484" s="82">
        <v>0.18149305555555553</v>
      </c>
      <c r="F484" s="81" t="s">
        <v>289</v>
      </c>
      <c r="G484" s="81">
        <v>0.21295</v>
      </c>
      <c r="H484" s="81" t="s">
        <v>290</v>
      </c>
      <c r="I484" s="81" t="s">
        <v>291</v>
      </c>
      <c r="J484" s="81">
        <v>30.966000000000001</v>
      </c>
      <c r="K484" s="81" t="s">
        <v>290</v>
      </c>
      <c r="L484" s="81" t="s">
        <v>284</v>
      </c>
      <c r="M484" s="81" t="s">
        <v>284</v>
      </c>
    </row>
    <row r="485" spans="1:13" ht="15.75" customHeight="1">
      <c r="A485" s="81" t="s">
        <v>280</v>
      </c>
      <c r="B485" s="81" t="s">
        <v>281</v>
      </c>
      <c r="C485" s="81" t="s">
        <v>1269</v>
      </c>
      <c r="D485" s="81">
        <v>615</v>
      </c>
      <c r="E485" s="81" t="s">
        <v>2593</v>
      </c>
      <c r="F485" s="81" t="s">
        <v>289</v>
      </c>
      <c r="G485" s="81">
        <v>0.54810999999999999</v>
      </c>
      <c r="H485" s="81" t="s">
        <v>290</v>
      </c>
      <c r="I485" s="81" t="s">
        <v>291</v>
      </c>
      <c r="J485" s="81">
        <v>20.960999999999999</v>
      </c>
      <c r="K485" s="81" t="s">
        <v>290</v>
      </c>
      <c r="L485" s="81" t="s">
        <v>284</v>
      </c>
      <c r="M485" s="81" t="s">
        <v>284</v>
      </c>
    </row>
    <row r="486" spans="1:13" ht="15.75" customHeight="1">
      <c r="A486" s="81" t="s">
        <v>280</v>
      </c>
      <c r="B486" s="81" t="s">
        <v>281</v>
      </c>
      <c r="C486" s="81" t="s">
        <v>1271</v>
      </c>
      <c r="D486" s="81">
        <v>616</v>
      </c>
      <c r="E486" s="82">
        <v>0.18241898148148147</v>
      </c>
      <c r="F486" s="81" t="s">
        <v>289</v>
      </c>
      <c r="G486" s="81">
        <v>1.0989800000000001</v>
      </c>
      <c r="H486" s="81" t="s">
        <v>290</v>
      </c>
      <c r="I486" s="81" t="s">
        <v>291</v>
      </c>
      <c r="J486" s="81">
        <v>5.0780000000000003</v>
      </c>
      <c r="K486" s="81" t="s">
        <v>290</v>
      </c>
      <c r="L486" s="81" t="s">
        <v>284</v>
      </c>
      <c r="M486" s="81" t="s">
        <v>284</v>
      </c>
    </row>
    <row r="487" spans="1:13" ht="15.75" customHeight="1">
      <c r="A487" s="81" t="s">
        <v>280</v>
      </c>
      <c r="B487" s="81" t="s">
        <v>281</v>
      </c>
      <c r="C487" s="81" t="s">
        <v>1273</v>
      </c>
      <c r="D487" s="81">
        <v>617</v>
      </c>
      <c r="E487" s="82">
        <v>0.18103009259259259</v>
      </c>
      <c r="F487" s="81" t="s">
        <v>289</v>
      </c>
      <c r="G487" s="81">
        <v>1.90567</v>
      </c>
      <c r="H487" s="81" t="s">
        <v>290</v>
      </c>
      <c r="I487" s="81" t="s">
        <v>291</v>
      </c>
      <c r="J487" s="81">
        <v>19.210999999999999</v>
      </c>
      <c r="K487" s="81" t="s">
        <v>290</v>
      </c>
      <c r="L487" s="81" t="s">
        <v>284</v>
      </c>
      <c r="M487" s="81" t="s">
        <v>284</v>
      </c>
    </row>
    <row r="488" spans="1:13" ht="15.75" customHeight="1">
      <c r="A488" s="81" t="s">
        <v>280</v>
      </c>
      <c r="B488" s="81" t="s">
        <v>281</v>
      </c>
      <c r="C488" s="81" t="s">
        <v>1275</v>
      </c>
      <c r="D488" s="81">
        <v>618</v>
      </c>
      <c r="E488" s="82">
        <v>0.18160879629629631</v>
      </c>
      <c r="F488" s="81" t="s">
        <v>289</v>
      </c>
      <c r="G488" s="81">
        <v>0.16939000000000001</v>
      </c>
      <c r="H488" s="81" t="s">
        <v>290</v>
      </c>
      <c r="I488" s="81" t="s">
        <v>291</v>
      </c>
      <c r="J488" s="81">
        <v>31.173999999999999</v>
      </c>
      <c r="K488" s="81" t="s">
        <v>290</v>
      </c>
      <c r="L488" s="81" t="s">
        <v>284</v>
      </c>
      <c r="M488" s="81" t="s">
        <v>284</v>
      </c>
    </row>
    <row r="489" spans="1:13" ht="15.75" customHeight="1">
      <c r="A489" s="81" t="s">
        <v>280</v>
      </c>
      <c r="B489" s="81" t="s">
        <v>281</v>
      </c>
      <c r="C489" s="81" t="s">
        <v>1277</v>
      </c>
      <c r="D489" s="81">
        <v>619</v>
      </c>
      <c r="E489" s="82">
        <v>0.18577546296296296</v>
      </c>
      <c r="F489" s="81" t="s">
        <v>289</v>
      </c>
      <c r="G489" s="81">
        <v>0.85438000000000003</v>
      </c>
      <c r="H489" s="81" t="s">
        <v>290</v>
      </c>
      <c r="I489" s="81" t="s">
        <v>291</v>
      </c>
      <c r="J489" s="81">
        <v>11.179</v>
      </c>
      <c r="K489" s="81" t="s">
        <v>290</v>
      </c>
      <c r="L489" s="81" t="s">
        <v>284</v>
      </c>
      <c r="M489" s="81" t="s">
        <v>284</v>
      </c>
    </row>
    <row r="490" spans="1:13" ht="15.75" customHeight="1">
      <c r="A490" s="81" t="s">
        <v>280</v>
      </c>
      <c r="B490" s="81" t="s">
        <v>281</v>
      </c>
      <c r="C490" s="81" t="s">
        <v>1279</v>
      </c>
      <c r="D490" s="81">
        <v>620</v>
      </c>
      <c r="E490" s="82">
        <v>0.18380787037037039</v>
      </c>
      <c r="F490" s="81" t="s">
        <v>289</v>
      </c>
      <c r="G490" s="81">
        <v>1.5526599999999999</v>
      </c>
      <c r="H490" s="81" t="s">
        <v>290</v>
      </c>
      <c r="I490" s="81" t="s">
        <v>291</v>
      </c>
      <c r="J490" s="81">
        <v>9.2669999999999995</v>
      </c>
      <c r="K490" s="81" t="s">
        <v>290</v>
      </c>
      <c r="L490" s="81" t="s">
        <v>284</v>
      </c>
      <c r="M490" s="81" t="s">
        <v>284</v>
      </c>
    </row>
    <row r="491" spans="1:13" ht="15.75" customHeight="1">
      <c r="A491" s="81" t="s">
        <v>280</v>
      </c>
      <c r="B491" s="81" t="s">
        <v>281</v>
      </c>
      <c r="C491" s="81" t="s">
        <v>1281</v>
      </c>
      <c r="D491" s="81">
        <v>621</v>
      </c>
      <c r="E491" s="82">
        <v>0.18693287037037035</v>
      </c>
      <c r="F491" s="81" t="s">
        <v>289</v>
      </c>
      <c r="G491" s="81">
        <v>0.42643999999999999</v>
      </c>
      <c r="H491" s="81" t="s">
        <v>290</v>
      </c>
      <c r="I491" s="81" t="s">
        <v>291</v>
      </c>
      <c r="J491" s="81">
        <v>22.888000000000002</v>
      </c>
      <c r="K491" s="81" t="s">
        <v>290</v>
      </c>
      <c r="L491" s="81" t="s">
        <v>284</v>
      </c>
      <c r="M491" s="81" t="s">
        <v>284</v>
      </c>
    </row>
    <row r="492" spans="1:13" ht="15.75" customHeight="1">
      <c r="A492" s="81" t="s">
        <v>280</v>
      </c>
      <c r="B492" s="81" t="s">
        <v>281</v>
      </c>
      <c r="C492" s="81" t="s">
        <v>1283</v>
      </c>
      <c r="D492" s="81">
        <v>622</v>
      </c>
      <c r="E492" s="82">
        <v>0.1847337962962963</v>
      </c>
      <c r="F492" s="81" t="s">
        <v>289</v>
      </c>
      <c r="G492" s="81">
        <v>1.0284899999999999</v>
      </c>
      <c r="H492" s="81" t="s">
        <v>290</v>
      </c>
      <c r="I492" s="81" t="s">
        <v>291</v>
      </c>
      <c r="J492" s="81">
        <v>5.8650000000000002</v>
      </c>
      <c r="K492" s="81" t="s">
        <v>290</v>
      </c>
      <c r="L492" s="81" t="s">
        <v>284</v>
      </c>
      <c r="M492" s="81" t="s">
        <v>284</v>
      </c>
    </row>
    <row r="493" spans="1:13" ht="15.75" customHeight="1">
      <c r="A493" s="81" t="s">
        <v>280</v>
      </c>
      <c r="B493" s="81" t="s">
        <v>281</v>
      </c>
      <c r="C493" s="81" t="s">
        <v>2594</v>
      </c>
      <c r="D493" s="81">
        <v>623</v>
      </c>
      <c r="E493" s="81" t="s">
        <v>2595</v>
      </c>
      <c r="F493" s="81" t="s">
        <v>289</v>
      </c>
      <c r="G493" s="81">
        <v>1.7137899999999999</v>
      </c>
      <c r="H493" s="81" t="s">
        <v>290</v>
      </c>
      <c r="I493" s="81" t="s">
        <v>291</v>
      </c>
      <c r="J493" s="81">
        <v>13.624000000000001</v>
      </c>
      <c r="K493" s="81" t="s">
        <v>290</v>
      </c>
      <c r="L493" s="81" t="s">
        <v>284</v>
      </c>
      <c r="M493" s="81" t="s">
        <v>284</v>
      </c>
    </row>
    <row r="494" spans="1:13" ht="15.75" customHeight="1">
      <c r="A494" s="81" t="s">
        <v>280</v>
      </c>
      <c r="B494" s="81" t="s">
        <v>281</v>
      </c>
      <c r="C494" s="81" t="s">
        <v>1286</v>
      </c>
      <c r="D494" s="81">
        <v>624</v>
      </c>
      <c r="E494" s="81" t="s">
        <v>2596</v>
      </c>
      <c r="F494" s="81" t="s">
        <v>289</v>
      </c>
      <c r="G494" s="81">
        <v>0.36327999999999999</v>
      </c>
      <c r="H494" s="81" t="s">
        <v>290</v>
      </c>
      <c r="I494" s="81" t="s">
        <v>291</v>
      </c>
      <c r="J494" s="81">
        <v>25.033999999999999</v>
      </c>
      <c r="K494" s="81" t="s">
        <v>290</v>
      </c>
      <c r="L494" s="81" t="s">
        <v>284</v>
      </c>
      <c r="M494" s="81" t="s">
        <v>284</v>
      </c>
    </row>
    <row r="495" spans="1:13" ht="15.75" customHeight="1">
      <c r="A495" s="81" t="s">
        <v>280</v>
      </c>
      <c r="B495" s="81" t="s">
        <v>281</v>
      </c>
      <c r="C495" s="81" t="s">
        <v>1288</v>
      </c>
      <c r="D495" s="81">
        <v>625</v>
      </c>
      <c r="E495" s="82">
        <v>0.18554398148148146</v>
      </c>
      <c r="F495" s="81" t="s">
        <v>289</v>
      </c>
      <c r="G495" s="81">
        <v>1.0371900000000001</v>
      </c>
      <c r="H495" s="81" t="s">
        <v>290</v>
      </c>
      <c r="I495" s="81" t="s">
        <v>291</v>
      </c>
      <c r="J495" s="81">
        <v>6.4180000000000001</v>
      </c>
      <c r="K495" s="81" t="s">
        <v>290</v>
      </c>
      <c r="L495" s="81" t="s">
        <v>284</v>
      </c>
      <c r="M495" s="81" t="s">
        <v>284</v>
      </c>
    </row>
    <row r="496" spans="1:13" ht="15.75" customHeight="1">
      <c r="A496" s="81" t="s">
        <v>280</v>
      </c>
      <c r="B496" s="81" t="s">
        <v>281</v>
      </c>
      <c r="C496" s="81" t="s">
        <v>1290</v>
      </c>
      <c r="D496" s="81">
        <v>626</v>
      </c>
      <c r="E496" s="82">
        <v>0.18612268518518518</v>
      </c>
      <c r="F496" s="81" t="s">
        <v>289</v>
      </c>
      <c r="G496" s="81">
        <v>1.75834</v>
      </c>
      <c r="H496" s="81" t="s">
        <v>290</v>
      </c>
      <c r="I496" s="81" t="s">
        <v>291</v>
      </c>
      <c r="J496" s="81">
        <v>14.023999999999999</v>
      </c>
      <c r="K496" s="81" t="s">
        <v>290</v>
      </c>
      <c r="L496" s="81" t="s">
        <v>284</v>
      </c>
      <c r="M496" s="81" t="s">
        <v>284</v>
      </c>
    </row>
    <row r="497" spans="1:13" ht="15.75" customHeight="1">
      <c r="A497" s="81" t="s">
        <v>280</v>
      </c>
      <c r="B497" s="81" t="s">
        <v>281</v>
      </c>
      <c r="C497" s="81" t="s">
        <v>2597</v>
      </c>
      <c r="D497" s="81">
        <v>627</v>
      </c>
      <c r="E497" s="82">
        <v>0.18866898148148148</v>
      </c>
      <c r="F497" s="81" t="s">
        <v>289</v>
      </c>
      <c r="G497" s="81">
        <v>0.47045999999999999</v>
      </c>
      <c r="H497" s="81" t="s">
        <v>290</v>
      </c>
      <c r="I497" s="81" t="s">
        <v>291</v>
      </c>
      <c r="J497" s="81">
        <v>23.094000000000001</v>
      </c>
      <c r="K497" s="81" t="s">
        <v>290</v>
      </c>
      <c r="L497" s="81" t="s">
        <v>284</v>
      </c>
      <c r="M497" s="81" t="s">
        <v>284</v>
      </c>
    </row>
    <row r="498" spans="1:13" ht="15.75" customHeight="1">
      <c r="A498" s="81" t="s">
        <v>280</v>
      </c>
      <c r="B498" s="81" t="s">
        <v>281</v>
      </c>
      <c r="C498" s="81" t="s">
        <v>1293</v>
      </c>
      <c r="D498" s="81">
        <v>628</v>
      </c>
      <c r="E498" s="82">
        <v>0.19005787037037036</v>
      </c>
      <c r="F498" s="81" t="s">
        <v>289</v>
      </c>
      <c r="G498" s="81">
        <v>1.26817</v>
      </c>
      <c r="H498" s="81" t="s">
        <v>290</v>
      </c>
      <c r="I498" s="81" t="s">
        <v>291</v>
      </c>
      <c r="J498" s="81">
        <v>1.9970000000000001</v>
      </c>
      <c r="K498" s="81" t="s">
        <v>290</v>
      </c>
      <c r="L498" s="81" t="s">
        <v>284</v>
      </c>
      <c r="M498" s="81" t="s">
        <v>284</v>
      </c>
    </row>
    <row r="499" spans="1:13" ht="15.75" customHeight="1">
      <c r="A499" s="81" t="s">
        <v>280</v>
      </c>
      <c r="B499" s="81" t="s">
        <v>281</v>
      </c>
      <c r="C499" s="81" t="s">
        <v>1295</v>
      </c>
      <c r="D499" s="81">
        <v>629</v>
      </c>
      <c r="E499" s="82">
        <v>0.18913194444444445</v>
      </c>
      <c r="F499" s="81" t="s">
        <v>289</v>
      </c>
      <c r="G499" s="81">
        <v>1.6704000000000001</v>
      </c>
      <c r="H499" s="81" t="s">
        <v>290</v>
      </c>
      <c r="I499" s="81" t="s">
        <v>291</v>
      </c>
      <c r="J499" s="81">
        <v>12.099</v>
      </c>
      <c r="K499" s="81" t="s">
        <v>290</v>
      </c>
      <c r="L499" s="81" t="s">
        <v>284</v>
      </c>
      <c r="M499" s="81" t="s">
        <v>284</v>
      </c>
    </row>
    <row r="500" spans="1:13" ht="15.75" customHeight="1">
      <c r="A500" s="81" t="s">
        <v>280</v>
      </c>
      <c r="B500" s="81" t="s">
        <v>281</v>
      </c>
      <c r="C500" s="81" t="s">
        <v>1297</v>
      </c>
      <c r="D500" s="81">
        <v>630</v>
      </c>
      <c r="E500" s="82">
        <v>0.19040509259259261</v>
      </c>
      <c r="F500" s="81" t="s">
        <v>289</v>
      </c>
      <c r="G500" s="81">
        <v>0.59436999999999995</v>
      </c>
      <c r="H500" s="81" t="s">
        <v>290</v>
      </c>
      <c r="I500" s="81" t="s">
        <v>291</v>
      </c>
      <c r="J500" s="81">
        <v>24.626999999999999</v>
      </c>
      <c r="K500" s="81" t="s">
        <v>290</v>
      </c>
      <c r="L500" s="81" t="s">
        <v>284</v>
      </c>
      <c r="M500" s="81" t="s">
        <v>284</v>
      </c>
    </row>
    <row r="501" spans="1:13" ht="15.75" customHeight="1">
      <c r="A501" s="81" t="s">
        <v>280</v>
      </c>
      <c r="B501" s="81" t="s">
        <v>281</v>
      </c>
      <c r="C501" s="81" t="s">
        <v>1299</v>
      </c>
      <c r="D501" s="81">
        <v>631</v>
      </c>
      <c r="E501" s="82">
        <v>0.19318287037037038</v>
      </c>
      <c r="F501" s="81" t="s">
        <v>289</v>
      </c>
      <c r="G501" s="81">
        <v>0.82196000000000002</v>
      </c>
      <c r="H501" s="81" t="s">
        <v>290</v>
      </c>
      <c r="I501" s="81" t="s">
        <v>291</v>
      </c>
      <c r="J501" s="81">
        <v>16.882000000000001</v>
      </c>
      <c r="K501" s="81" t="s">
        <v>290</v>
      </c>
      <c r="L501" s="81" t="s">
        <v>284</v>
      </c>
      <c r="M501" s="81" t="s">
        <v>284</v>
      </c>
    </row>
    <row r="502" spans="1:13" ht="15.75" customHeight="1">
      <c r="A502" s="81" t="s">
        <v>280</v>
      </c>
      <c r="B502" s="81" t="s">
        <v>281</v>
      </c>
      <c r="C502" s="81" t="s">
        <v>1301</v>
      </c>
      <c r="D502" s="81">
        <v>632</v>
      </c>
      <c r="E502" s="82">
        <v>0.19237268518518516</v>
      </c>
      <c r="F502" s="81" t="s">
        <v>289</v>
      </c>
      <c r="G502" s="81">
        <v>1.2859</v>
      </c>
      <c r="H502" s="81" t="s">
        <v>290</v>
      </c>
      <c r="I502" s="81" t="s">
        <v>291</v>
      </c>
      <c r="J502" s="81">
        <v>2.5979999999999999</v>
      </c>
      <c r="K502" s="81" t="s">
        <v>290</v>
      </c>
      <c r="L502" s="81" t="s">
        <v>284</v>
      </c>
      <c r="M502" s="81" t="s">
        <v>284</v>
      </c>
    </row>
    <row r="503" spans="1:13" ht="15.75" customHeight="1">
      <c r="A503" s="81" t="s">
        <v>280</v>
      </c>
      <c r="B503" s="81" t="s">
        <v>281</v>
      </c>
      <c r="C503" s="81" t="s">
        <v>1303</v>
      </c>
      <c r="D503" s="81">
        <v>633</v>
      </c>
      <c r="E503" s="82">
        <v>0.1935300925925926</v>
      </c>
      <c r="F503" s="81" t="s">
        <v>289</v>
      </c>
      <c r="G503" s="81">
        <v>0.98873</v>
      </c>
      <c r="H503" s="81" t="s">
        <v>290</v>
      </c>
      <c r="I503" s="81" t="s">
        <v>291</v>
      </c>
      <c r="J503" s="81">
        <v>12.879</v>
      </c>
      <c r="K503" s="81" t="s">
        <v>290</v>
      </c>
      <c r="L503" s="81" t="s">
        <v>284</v>
      </c>
      <c r="M503" s="81" t="s">
        <v>284</v>
      </c>
    </row>
    <row r="504" spans="1:13" ht="15.75" customHeight="1">
      <c r="A504" s="81" t="s">
        <v>280</v>
      </c>
      <c r="B504" s="81" t="s">
        <v>281</v>
      </c>
      <c r="C504" s="81" t="s">
        <v>1305</v>
      </c>
      <c r="D504" s="81">
        <v>634</v>
      </c>
      <c r="E504" s="82">
        <v>0.19190972222222222</v>
      </c>
      <c r="F504" s="81" t="s">
        <v>289</v>
      </c>
      <c r="G504" s="81">
        <v>1.2658</v>
      </c>
      <c r="H504" s="81" t="s">
        <v>290</v>
      </c>
      <c r="I504" s="81" t="s">
        <v>291</v>
      </c>
      <c r="J504" s="81">
        <v>2.2370000000000001</v>
      </c>
      <c r="K504" s="81" t="s">
        <v>290</v>
      </c>
      <c r="L504" s="81" t="s">
        <v>284</v>
      </c>
      <c r="M504" s="81" t="s">
        <v>284</v>
      </c>
    </row>
    <row r="505" spans="1:13" ht="15.75" customHeight="1">
      <c r="A505" s="81" t="s">
        <v>280</v>
      </c>
      <c r="B505" s="81" t="s">
        <v>281</v>
      </c>
      <c r="C505" s="81" t="s">
        <v>1307</v>
      </c>
      <c r="D505" s="81">
        <v>635</v>
      </c>
      <c r="E505" s="82">
        <v>0.19538194444444446</v>
      </c>
      <c r="F505" s="81" t="s">
        <v>289</v>
      </c>
      <c r="G505" s="81">
        <v>1.39151</v>
      </c>
      <c r="H505" s="81" t="s">
        <v>290</v>
      </c>
      <c r="I505" s="81" t="s">
        <v>291</v>
      </c>
      <c r="J505" s="81">
        <v>9.0589999999999993</v>
      </c>
      <c r="K505" s="81" t="s">
        <v>290</v>
      </c>
      <c r="L505" s="81" t="s">
        <v>284</v>
      </c>
      <c r="M505" s="81" t="s">
        <v>284</v>
      </c>
    </row>
    <row r="506" spans="1:13" ht="15.75" customHeight="1">
      <c r="A506" s="81" t="s">
        <v>280</v>
      </c>
      <c r="B506" s="81" t="s">
        <v>281</v>
      </c>
      <c r="C506" s="81" t="s">
        <v>1309</v>
      </c>
      <c r="D506" s="81">
        <v>636</v>
      </c>
      <c r="E506" s="82">
        <v>0.1935300925925926</v>
      </c>
      <c r="F506" s="81" t="s">
        <v>289</v>
      </c>
      <c r="G506" s="81">
        <v>1.4005099999999999</v>
      </c>
      <c r="H506" s="81" t="s">
        <v>290</v>
      </c>
      <c r="I506" s="81" t="s">
        <v>291</v>
      </c>
      <c r="J506" s="81">
        <v>8.9740000000000002</v>
      </c>
      <c r="K506" s="81" t="s">
        <v>290</v>
      </c>
      <c r="L506" s="81" t="s">
        <v>284</v>
      </c>
      <c r="M506" s="81" t="s">
        <v>284</v>
      </c>
    </row>
    <row r="507" spans="1:13" ht="15.75" customHeight="1">
      <c r="A507" s="81" t="s">
        <v>280</v>
      </c>
      <c r="B507" s="81" t="s">
        <v>281</v>
      </c>
      <c r="C507" s="81" t="s">
        <v>1311</v>
      </c>
      <c r="D507" s="81">
        <v>700</v>
      </c>
      <c r="E507" s="82">
        <v>0.12200231481481483</v>
      </c>
      <c r="F507" s="81" t="s">
        <v>289</v>
      </c>
      <c r="G507" s="81">
        <v>1.79054</v>
      </c>
      <c r="H507" s="81" t="s">
        <v>290</v>
      </c>
      <c r="I507" s="81" t="s">
        <v>291</v>
      </c>
      <c r="J507" s="81">
        <v>11.891</v>
      </c>
      <c r="K507" s="81" t="s">
        <v>290</v>
      </c>
      <c r="L507" s="81" t="s">
        <v>284</v>
      </c>
      <c r="M507" s="81" t="s">
        <v>284</v>
      </c>
    </row>
    <row r="508" spans="1:13" ht="15.75" customHeight="1">
      <c r="A508" s="81" t="s">
        <v>280</v>
      </c>
      <c r="B508" s="81" t="s">
        <v>281</v>
      </c>
      <c r="C508" s="81" t="s">
        <v>1313</v>
      </c>
      <c r="D508" s="81">
        <v>701</v>
      </c>
      <c r="E508" s="82">
        <v>0.12420138888888889</v>
      </c>
      <c r="F508" s="81" t="s">
        <v>289</v>
      </c>
      <c r="G508" s="81">
        <v>1.14141</v>
      </c>
      <c r="H508" s="81" t="s">
        <v>290</v>
      </c>
      <c r="I508" s="81" t="s">
        <v>291</v>
      </c>
      <c r="J508" s="81">
        <v>7.2839999999999998</v>
      </c>
      <c r="K508" s="81" t="s">
        <v>290</v>
      </c>
      <c r="L508" s="81" t="s">
        <v>284</v>
      </c>
      <c r="M508" s="81" t="s">
        <v>284</v>
      </c>
    </row>
    <row r="509" spans="1:13" ht="15.75" customHeight="1">
      <c r="A509" s="81" t="s">
        <v>280</v>
      </c>
      <c r="B509" s="81" t="s">
        <v>281</v>
      </c>
      <c r="C509" s="81" t="s">
        <v>1315</v>
      </c>
      <c r="D509" s="81">
        <v>702</v>
      </c>
      <c r="E509" s="82">
        <v>0.12258101851851851</v>
      </c>
      <c r="F509" s="81" t="s">
        <v>289</v>
      </c>
      <c r="G509" s="81">
        <v>0.44541999999999998</v>
      </c>
      <c r="H509" s="81" t="s">
        <v>290</v>
      </c>
      <c r="I509" s="81" t="s">
        <v>291</v>
      </c>
      <c r="J509" s="81">
        <v>26.988</v>
      </c>
      <c r="K509" s="81" t="s">
        <v>290</v>
      </c>
      <c r="L509" s="81" t="s">
        <v>284</v>
      </c>
      <c r="M509" s="81" t="s">
        <v>284</v>
      </c>
    </row>
    <row r="510" spans="1:13" ht="15.75" customHeight="1">
      <c r="A510" s="81" t="s">
        <v>280</v>
      </c>
      <c r="B510" s="81" t="s">
        <v>281</v>
      </c>
      <c r="C510" s="81" t="s">
        <v>1317</v>
      </c>
      <c r="D510" s="81">
        <v>703</v>
      </c>
      <c r="E510" s="82">
        <v>0.12420138888888889</v>
      </c>
      <c r="F510" s="81" t="s">
        <v>289</v>
      </c>
      <c r="G510" s="81">
        <v>1.8363100000000001</v>
      </c>
      <c r="H510" s="81" t="s">
        <v>290</v>
      </c>
      <c r="I510" s="81" t="s">
        <v>291</v>
      </c>
      <c r="J510" s="81">
        <v>14.792999999999999</v>
      </c>
      <c r="K510" s="81" t="s">
        <v>290</v>
      </c>
      <c r="L510" s="81" t="s">
        <v>284</v>
      </c>
      <c r="M510" s="81" t="s">
        <v>284</v>
      </c>
    </row>
    <row r="511" spans="1:13" ht="15.75" customHeight="1">
      <c r="A511" s="81" t="s">
        <v>280</v>
      </c>
      <c r="B511" s="81" t="s">
        <v>281</v>
      </c>
      <c r="C511" s="81" t="s">
        <v>1319</v>
      </c>
      <c r="D511" s="81">
        <v>704</v>
      </c>
      <c r="E511" s="82">
        <v>0.1236226851851852</v>
      </c>
      <c r="F511" s="81" t="s">
        <v>289</v>
      </c>
      <c r="G511" s="81">
        <v>0.47552</v>
      </c>
      <c r="H511" s="81" t="s">
        <v>290</v>
      </c>
      <c r="I511" s="81" t="s">
        <v>291</v>
      </c>
      <c r="J511" s="81">
        <v>24.69</v>
      </c>
      <c r="K511" s="81" t="s">
        <v>290</v>
      </c>
      <c r="L511" s="81" t="s">
        <v>284</v>
      </c>
      <c r="M511" s="81" t="s">
        <v>284</v>
      </c>
    </row>
    <row r="512" spans="1:13" ht="15.75" customHeight="1">
      <c r="A512" s="81" t="s">
        <v>280</v>
      </c>
      <c r="B512" s="81" t="s">
        <v>281</v>
      </c>
      <c r="C512" s="81" t="s">
        <v>1321</v>
      </c>
      <c r="D512" s="81">
        <v>705</v>
      </c>
      <c r="E512" s="82">
        <v>0.12640046296296295</v>
      </c>
      <c r="F512" s="81" t="s">
        <v>289</v>
      </c>
      <c r="G512" s="81">
        <v>1.8316600000000001</v>
      </c>
      <c r="H512" s="81" t="s">
        <v>290</v>
      </c>
      <c r="I512" s="81" t="s">
        <v>291</v>
      </c>
      <c r="J512" s="81">
        <v>14.282999999999999</v>
      </c>
      <c r="K512" s="81" t="s">
        <v>290</v>
      </c>
      <c r="L512" s="81" t="s">
        <v>284</v>
      </c>
      <c r="M512" s="81" t="s">
        <v>284</v>
      </c>
    </row>
    <row r="513" spans="1:13" ht="15.75" customHeight="1">
      <c r="A513" s="81" t="s">
        <v>280</v>
      </c>
      <c r="B513" s="81" t="s">
        <v>281</v>
      </c>
      <c r="C513" s="81" t="s">
        <v>1323</v>
      </c>
      <c r="D513" s="81">
        <v>706</v>
      </c>
      <c r="E513" s="82">
        <v>0.12443287037037037</v>
      </c>
      <c r="F513" s="81" t="s">
        <v>289</v>
      </c>
      <c r="G513" s="81">
        <v>1.17465</v>
      </c>
      <c r="H513" s="81" t="s">
        <v>290</v>
      </c>
      <c r="I513" s="81" t="s">
        <v>291</v>
      </c>
      <c r="J513" s="81">
        <v>7.6310000000000002</v>
      </c>
      <c r="K513" s="81" t="s">
        <v>290</v>
      </c>
      <c r="L513" s="81" t="s">
        <v>284</v>
      </c>
      <c r="M513" s="81" t="s">
        <v>284</v>
      </c>
    </row>
    <row r="514" spans="1:13" ht="15.75" customHeight="1">
      <c r="A514" s="81" t="s">
        <v>280</v>
      </c>
      <c r="B514" s="81" t="s">
        <v>281</v>
      </c>
      <c r="C514" s="81" t="s">
        <v>1325</v>
      </c>
      <c r="D514" s="81">
        <v>707</v>
      </c>
      <c r="E514" s="81" t="s">
        <v>2598</v>
      </c>
      <c r="F514" s="81" t="s">
        <v>289</v>
      </c>
      <c r="G514" s="81">
        <v>0.50478999999999996</v>
      </c>
      <c r="H514" s="81" t="s">
        <v>290</v>
      </c>
      <c r="I514" s="81" t="s">
        <v>291</v>
      </c>
      <c r="J514" s="81">
        <v>36.143999999999998</v>
      </c>
      <c r="K514" s="81" t="s">
        <v>290</v>
      </c>
      <c r="L514" s="81" t="s">
        <v>284</v>
      </c>
      <c r="M514" s="81" t="s">
        <v>284</v>
      </c>
    </row>
    <row r="515" spans="1:13" ht="15.75" customHeight="1">
      <c r="A515" s="81" t="s">
        <v>280</v>
      </c>
      <c r="B515" s="81" t="s">
        <v>281</v>
      </c>
      <c r="C515" s="81" t="s">
        <v>1327</v>
      </c>
      <c r="D515" s="81">
        <v>708</v>
      </c>
      <c r="E515" s="82">
        <v>0.12813657407407408</v>
      </c>
      <c r="F515" s="81" t="s">
        <v>289</v>
      </c>
      <c r="G515" s="81">
        <v>1.7492700000000001</v>
      </c>
      <c r="H515" s="81" t="s">
        <v>290</v>
      </c>
      <c r="I515" s="81" t="s">
        <v>291</v>
      </c>
      <c r="J515" s="81">
        <v>28.896000000000001</v>
      </c>
      <c r="K515" s="81" t="s">
        <v>290</v>
      </c>
      <c r="L515" s="81" t="s">
        <v>284</v>
      </c>
      <c r="M515" s="81" t="s">
        <v>284</v>
      </c>
    </row>
    <row r="516" spans="1:13" ht="15.75" customHeight="1">
      <c r="A516" s="81" t="s">
        <v>280</v>
      </c>
      <c r="B516" s="81" t="s">
        <v>281</v>
      </c>
      <c r="C516" s="81" t="s">
        <v>1329</v>
      </c>
      <c r="D516" s="81">
        <v>709</v>
      </c>
      <c r="E516" s="82">
        <v>0.13033564814814816</v>
      </c>
      <c r="F516" s="81" t="s">
        <v>289</v>
      </c>
      <c r="G516" s="81">
        <v>1.3569800000000001</v>
      </c>
      <c r="H516" s="81" t="s">
        <v>290</v>
      </c>
      <c r="I516" s="81" t="s">
        <v>291</v>
      </c>
      <c r="J516" s="81">
        <v>3.04</v>
      </c>
      <c r="K516" s="81" t="s">
        <v>290</v>
      </c>
      <c r="L516" s="81" t="s">
        <v>284</v>
      </c>
      <c r="M516" s="81" t="s">
        <v>284</v>
      </c>
    </row>
    <row r="517" spans="1:13" ht="15.75" customHeight="1">
      <c r="A517" s="81" t="s">
        <v>280</v>
      </c>
      <c r="B517" s="81" t="s">
        <v>281</v>
      </c>
      <c r="C517" s="81" t="s">
        <v>1331</v>
      </c>
      <c r="D517" s="81">
        <v>710</v>
      </c>
      <c r="E517" s="82">
        <v>0.12975694444444444</v>
      </c>
      <c r="F517" s="81" t="s">
        <v>289</v>
      </c>
      <c r="G517" s="81">
        <v>1.38778</v>
      </c>
      <c r="H517" s="81" t="s">
        <v>290</v>
      </c>
      <c r="I517" s="81" t="s">
        <v>291</v>
      </c>
      <c r="J517" s="81">
        <v>21.274999999999999</v>
      </c>
      <c r="K517" s="81" t="s">
        <v>290</v>
      </c>
      <c r="L517" s="81" t="s">
        <v>284</v>
      </c>
      <c r="M517" s="81" t="s">
        <v>284</v>
      </c>
    </row>
    <row r="518" spans="1:13" ht="15.75" customHeight="1">
      <c r="A518" s="81" t="s">
        <v>280</v>
      </c>
      <c r="B518" s="81" t="s">
        <v>281</v>
      </c>
      <c r="C518" s="81" t="s">
        <v>1333</v>
      </c>
      <c r="D518" s="81">
        <v>711</v>
      </c>
      <c r="E518" s="82">
        <v>0.13160879629629629</v>
      </c>
      <c r="F518" s="81" t="s">
        <v>289</v>
      </c>
      <c r="G518" s="81">
        <v>1.4293800000000001</v>
      </c>
      <c r="H518" s="81" t="s">
        <v>290</v>
      </c>
      <c r="I518" s="81" t="s">
        <v>291</v>
      </c>
      <c r="J518" s="81">
        <v>29.271000000000001</v>
      </c>
      <c r="K518" s="81" t="s">
        <v>290</v>
      </c>
      <c r="L518" s="81" t="s">
        <v>284</v>
      </c>
      <c r="M518" s="81" t="s">
        <v>284</v>
      </c>
    </row>
    <row r="519" spans="1:13" ht="15.75" customHeight="1">
      <c r="A519" s="81" t="s">
        <v>280</v>
      </c>
      <c r="B519" s="81" t="s">
        <v>281</v>
      </c>
      <c r="C519" s="81" t="s">
        <v>1335</v>
      </c>
      <c r="D519" s="81">
        <v>712</v>
      </c>
      <c r="E519" s="82">
        <v>0.12767361111111111</v>
      </c>
      <c r="F519" s="81" t="s">
        <v>289</v>
      </c>
      <c r="G519" s="81">
        <v>1.2961499999999999</v>
      </c>
      <c r="H519" s="81" t="s">
        <v>290</v>
      </c>
      <c r="I519" s="81" t="s">
        <v>291</v>
      </c>
      <c r="J519" s="81">
        <v>29.437999999999999</v>
      </c>
      <c r="K519" s="81" t="s">
        <v>290</v>
      </c>
      <c r="L519" s="81" t="s">
        <v>284</v>
      </c>
      <c r="M519" s="81" t="s">
        <v>284</v>
      </c>
    </row>
    <row r="520" spans="1:13" ht="15.75" customHeight="1">
      <c r="A520" s="81" t="s">
        <v>280</v>
      </c>
      <c r="B520" s="81" t="s">
        <v>281</v>
      </c>
      <c r="C520" s="81" t="s">
        <v>1337</v>
      </c>
      <c r="D520" s="81">
        <v>713</v>
      </c>
      <c r="E520" s="82">
        <v>0.12883101851851853</v>
      </c>
      <c r="F520" s="81" t="s">
        <v>289</v>
      </c>
      <c r="G520" s="81">
        <v>1.54406</v>
      </c>
      <c r="H520" s="81" t="s">
        <v>290</v>
      </c>
      <c r="I520" s="81" t="s">
        <v>291</v>
      </c>
      <c r="J520" s="81">
        <v>13.731999999999999</v>
      </c>
      <c r="K520" s="81" t="s">
        <v>290</v>
      </c>
      <c r="L520" s="81" t="s">
        <v>284</v>
      </c>
      <c r="M520" s="81" t="s">
        <v>284</v>
      </c>
    </row>
    <row r="521" spans="1:13" ht="15.75" customHeight="1">
      <c r="A521" s="81" t="s">
        <v>280</v>
      </c>
      <c r="B521" s="81" t="s">
        <v>281</v>
      </c>
      <c r="C521" s="81" t="s">
        <v>1339</v>
      </c>
      <c r="D521" s="81">
        <v>714</v>
      </c>
      <c r="E521" s="82">
        <v>0.13126157407407407</v>
      </c>
      <c r="F521" s="81" t="s">
        <v>289</v>
      </c>
      <c r="G521" s="81">
        <v>1.39697</v>
      </c>
      <c r="H521" s="81" t="s">
        <v>290</v>
      </c>
      <c r="I521" s="81" t="s">
        <v>291</v>
      </c>
      <c r="J521" s="81">
        <v>31.309000000000001</v>
      </c>
      <c r="K521" s="81" t="s">
        <v>290</v>
      </c>
      <c r="L521" s="81" t="s">
        <v>284</v>
      </c>
      <c r="M521" s="81" t="s">
        <v>284</v>
      </c>
    </row>
    <row r="522" spans="1:13" ht="15.75" customHeight="1">
      <c r="A522" s="81" t="s">
        <v>280</v>
      </c>
      <c r="B522" s="81" t="s">
        <v>281</v>
      </c>
      <c r="C522" s="81" t="s">
        <v>1341</v>
      </c>
      <c r="D522" s="81">
        <v>715</v>
      </c>
      <c r="E522" s="81" t="s">
        <v>2599</v>
      </c>
      <c r="F522" s="81" t="s">
        <v>289</v>
      </c>
      <c r="G522" s="81">
        <v>1.3311900000000001</v>
      </c>
      <c r="H522" s="81" t="s">
        <v>290</v>
      </c>
      <c r="I522" s="81" t="s">
        <v>291</v>
      </c>
      <c r="J522" s="81">
        <v>4.2830000000000004</v>
      </c>
      <c r="K522" s="81" t="s">
        <v>290</v>
      </c>
      <c r="L522" s="81" t="s">
        <v>284</v>
      </c>
      <c r="M522" s="81" t="s">
        <v>284</v>
      </c>
    </row>
    <row r="523" spans="1:13" ht="15.75" customHeight="1">
      <c r="A523" s="81" t="s">
        <v>280</v>
      </c>
      <c r="B523" s="81" t="s">
        <v>281</v>
      </c>
      <c r="C523" s="81" t="s">
        <v>1343</v>
      </c>
      <c r="D523" s="81">
        <v>716</v>
      </c>
      <c r="E523" s="82">
        <v>0.1353125</v>
      </c>
      <c r="F523" s="81" t="s">
        <v>289</v>
      </c>
      <c r="G523" s="81">
        <v>1.5569999999999999</v>
      </c>
      <c r="H523" s="81" t="s">
        <v>290</v>
      </c>
      <c r="I523" s="81" t="s">
        <v>291</v>
      </c>
      <c r="J523" s="81">
        <v>25.657</v>
      </c>
      <c r="K523" s="81" t="s">
        <v>290</v>
      </c>
      <c r="L523" s="81" t="s">
        <v>284</v>
      </c>
      <c r="M523" s="81" t="s">
        <v>284</v>
      </c>
    </row>
    <row r="524" spans="1:13" ht="15.75" customHeight="1">
      <c r="A524" s="81" t="s">
        <v>280</v>
      </c>
      <c r="B524" s="81" t="s">
        <v>281</v>
      </c>
      <c r="C524" s="81" t="s">
        <v>1345</v>
      </c>
      <c r="D524" s="81">
        <v>717</v>
      </c>
      <c r="E524" s="82">
        <v>0.13241898148148148</v>
      </c>
      <c r="F524" s="81" t="s">
        <v>289</v>
      </c>
      <c r="G524" s="81">
        <v>1.41239</v>
      </c>
      <c r="H524" s="81" t="s">
        <v>290</v>
      </c>
      <c r="I524" s="81" t="s">
        <v>291</v>
      </c>
      <c r="J524" s="81">
        <v>32.008000000000003</v>
      </c>
      <c r="K524" s="81" t="s">
        <v>290</v>
      </c>
      <c r="L524" s="81" t="s">
        <v>284</v>
      </c>
      <c r="M524" s="81" t="s">
        <v>284</v>
      </c>
    </row>
    <row r="525" spans="1:13" ht="15.75" customHeight="1">
      <c r="A525" s="81" t="s">
        <v>280</v>
      </c>
      <c r="B525" s="81" t="s">
        <v>281</v>
      </c>
      <c r="C525" s="81" t="s">
        <v>1347</v>
      </c>
      <c r="D525" s="81">
        <v>718</v>
      </c>
      <c r="E525" s="82">
        <v>0.13635416666666667</v>
      </c>
      <c r="F525" s="81" t="s">
        <v>289</v>
      </c>
      <c r="G525" s="81">
        <v>1.3398099999999999</v>
      </c>
      <c r="H525" s="81" t="s">
        <v>290</v>
      </c>
      <c r="I525" s="81" t="s">
        <v>291</v>
      </c>
      <c r="J525" s="81">
        <v>11.24</v>
      </c>
      <c r="K525" s="81" t="s">
        <v>290</v>
      </c>
      <c r="L525" s="81" t="s">
        <v>284</v>
      </c>
      <c r="M525" s="81" t="s">
        <v>284</v>
      </c>
    </row>
    <row r="526" spans="1:13" ht="15.75" customHeight="1">
      <c r="A526" s="81" t="s">
        <v>280</v>
      </c>
      <c r="B526" s="81" t="s">
        <v>281</v>
      </c>
      <c r="C526" s="81" t="s">
        <v>1349</v>
      </c>
      <c r="D526" s="81">
        <v>719</v>
      </c>
      <c r="E526" s="81" t="s">
        <v>2600</v>
      </c>
      <c r="F526" s="81" t="s">
        <v>289</v>
      </c>
      <c r="G526" s="81">
        <v>1.4581900000000001</v>
      </c>
      <c r="H526" s="81" t="s">
        <v>290</v>
      </c>
      <c r="I526" s="81" t="s">
        <v>291</v>
      </c>
      <c r="J526" s="81">
        <v>30.673999999999999</v>
      </c>
      <c r="K526" s="81" t="s">
        <v>290</v>
      </c>
      <c r="L526" s="81" t="s">
        <v>284</v>
      </c>
      <c r="M526" s="81" t="s">
        <v>284</v>
      </c>
    </row>
    <row r="527" spans="1:13" ht="15.75" customHeight="1">
      <c r="A527" s="81" t="s">
        <v>280</v>
      </c>
      <c r="B527" s="81" t="s">
        <v>281</v>
      </c>
      <c r="C527" s="81" t="s">
        <v>2601</v>
      </c>
      <c r="D527" s="81">
        <v>720</v>
      </c>
      <c r="E527" s="82">
        <v>0.13508101851851853</v>
      </c>
      <c r="F527" s="81" t="s">
        <v>289</v>
      </c>
      <c r="G527" s="81">
        <v>1.2306699999999999</v>
      </c>
      <c r="H527" s="81" t="s">
        <v>290</v>
      </c>
      <c r="I527" s="81" t="s">
        <v>291</v>
      </c>
      <c r="J527" s="81">
        <v>25.550999999999998</v>
      </c>
      <c r="K527" s="81" t="s">
        <v>290</v>
      </c>
      <c r="L527" s="81" t="s">
        <v>284</v>
      </c>
      <c r="M527" s="81" t="s">
        <v>284</v>
      </c>
    </row>
    <row r="528" spans="1:13" ht="15.75" customHeight="1">
      <c r="A528" s="81" t="s">
        <v>280</v>
      </c>
      <c r="B528" s="81" t="s">
        <v>281</v>
      </c>
      <c r="C528" s="81" t="s">
        <v>1352</v>
      </c>
      <c r="D528" s="81">
        <v>721</v>
      </c>
      <c r="E528" s="82">
        <v>0.13774305555555555</v>
      </c>
      <c r="F528" s="81" t="s">
        <v>289</v>
      </c>
      <c r="G528" s="81">
        <v>1.2707599999999999</v>
      </c>
      <c r="H528" s="81" t="s">
        <v>290</v>
      </c>
      <c r="I528" s="81" t="s">
        <v>291</v>
      </c>
      <c r="J528" s="81">
        <v>15.602</v>
      </c>
      <c r="K528" s="81" t="s">
        <v>290</v>
      </c>
      <c r="L528" s="81" t="s">
        <v>284</v>
      </c>
      <c r="M528" s="81" t="s">
        <v>284</v>
      </c>
    </row>
    <row r="529" spans="1:13" ht="15.75" customHeight="1">
      <c r="A529" s="81" t="s">
        <v>280</v>
      </c>
      <c r="B529" s="81" t="s">
        <v>281</v>
      </c>
      <c r="C529" s="81" t="s">
        <v>1354</v>
      </c>
      <c r="D529" s="81">
        <v>722</v>
      </c>
      <c r="E529" s="82">
        <v>0.13589120370370369</v>
      </c>
      <c r="F529" s="81" t="s">
        <v>289</v>
      </c>
      <c r="G529" s="81">
        <v>1.5762499999999999</v>
      </c>
      <c r="H529" s="81" t="s">
        <v>290</v>
      </c>
      <c r="I529" s="81" t="s">
        <v>291</v>
      </c>
      <c r="J529" s="81">
        <v>14.538</v>
      </c>
      <c r="K529" s="81" t="s">
        <v>290</v>
      </c>
      <c r="L529" s="81" t="s">
        <v>284</v>
      </c>
      <c r="M529" s="81" t="s">
        <v>284</v>
      </c>
    </row>
    <row r="530" spans="1:13" ht="15.75" customHeight="1">
      <c r="A530" s="81" t="s">
        <v>280</v>
      </c>
      <c r="B530" s="81" t="s">
        <v>281</v>
      </c>
      <c r="C530" s="81" t="s">
        <v>1356</v>
      </c>
      <c r="D530" s="81">
        <v>723</v>
      </c>
      <c r="E530" s="81" t="s">
        <v>2602</v>
      </c>
      <c r="F530" s="81" t="s">
        <v>289</v>
      </c>
      <c r="G530" s="81">
        <v>1.90937</v>
      </c>
      <c r="H530" s="81" t="s">
        <v>290</v>
      </c>
      <c r="I530" s="81" t="s">
        <v>291</v>
      </c>
      <c r="J530" s="81">
        <v>32.944000000000003</v>
      </c>
      <c r="K530" s="81" t="s">
        <v>290</v>
      </c>
      <c r="L530" s="81" t="s">
        <v>284</v>
      </c>
      <c r="M530" s="81" t="s">
        <v>284</v>
      </c>
    </row>
    <row r="531" spans="1:13" ht="15.75" customHeight="1">
      <c r="A531" s="81" t="s">
        <v>280</v>
      </c>
      <c r="B531" s="81" t="s">
        <v>281</v>
      </c>
      <c r="C531" s="81" t="s">
        <v>1358</v>
      </c>
      <c r="D531" s="81">
        <v>724</v>
      </c>
      <c r="E531" s="82">
        <v>0.1398263888888889</v>
      </c>
      <c r="F531" s="81" t="s">
        <v>289</v>
      </c>
      <c r="G531" s="81">
        <v>0.61860000000000004</v>
      </c>
      <c r="H531" s="81" t="s">
        <v>290</v>
      </c>
      <c r="I531" s="81" t="s">
        <v>291</v>
      </c>
      <c r="J531" s="81">
        <v>27.204000000000001</v>
      </c>
      <c r="K531" s="81" t="s">
        <v>290</v>
      </c>
      <c r="L531" s="81" t="s">
        <v>284</v>
      </c>
      <c r="M531" s="81" t="s">
        <v>284</v>
      </c>
    </row>
    <row r="532" spans="1:13" ht="15.75" customHeight="1">
      <c r="A532" s="81" t="s">
        <v>280</v>
      </c>
      <c r="B532" s="81" t="s">
        <v>281</v>
      </c>
      <c r="C532" s="81" t="s">
        <v>2603</v>
      </c>
      <c r="D532" s="81">
        <v>725</v>
      </c>
      <c r="E532" s="82">
        <v>0.1380902777777778</v>
      </c>
      <c r="F532" s="81" t="s">
        <v>289</v>
      </c>
      <c r="G532" s="81">
        <v>1.1732400000000001</v>
      </c>
      <c r="H532" s="81" t="s">
        <v>290</v>
      </c>
      <c r="I532" s="81" t="s">
        <v>291</v>
      </c>
      <c r="J532" s="81">
        <v>5.9720000000000004</v>
      </c>
      <c r="K532" s="81" t="s">
        <v>290</v>
      </c>
      <c r="L532" s="81" t="s">
        <v>284</v>
      </c>
      <c r="M532" s="81" t="s">
        <v>284</v>
      </c>
    </row>
    <row r="533" spans="1:13" ht="15.75" customHeight="1">
      <c r="A533" s="81" t="s">
        <v>280</v>
      </c>
      <c r="B533" s="81" t="s">
        <v>281</v>
      </c>
      <c r="C533" s="81" t="s">
        <v>1361</v>
      </c>
      <c r="D533" s="81">
        <v>726</v>
      </c>
      <c r="E533" s="81" t="s">
        <v>2604</v>
      </c>
      <c r="F533" s="81" t="s">
        <v>289</v>
      </c>
      <c r="G533" s="81">
        <v>1.6698299999999999</v>
      </c>
      <c r="H533" s="81" t="s">
        <v>290</v>
      </c>
      <c r="I533" s="81" t="s">
        <v>291</v>
      </c>
      <c r="J533" s="81">
        <v>11.173</v>
      </c>
      <c r="K533" s="81" t="s">
        <v>290</v>
      </c>
      <c r="L533" s="81" t="s">
        <v>284</v>
      </c>
      <c r="M533" s="81" t="s">
        <v>284</v>
      </c>
    </row>
    <row r="534" spans="1:13" ht="15.75" customHeight="1">
      <c r="A534" s="81" t="s">
        <v>280</v>
      </c>
      <c r="B534" s="81" t="s">
        <v>281</v>
      </c>
      <c r="C534" s="81" t="s">
        <v>2605</v>
      </c>
      <c r="D534" s="81">
        <v>727</v>
      </c>
      <c r="E534" s="82">
        <v>0.14283564814814814</v>
      </c>
      <c r="F534" s="81" t="s">
        <v>289</v>
      </c>
      <c r="G534" s="81">
        <v>0.41966999999999999</v>
      </c>
      <c r="H534" s="81" t="s">
        <v>290</v>
      </c>
      <c r="I534" s="81" t="s">
        <v>291</v>
      </c>
      <c r="J534" s="81">
        <v>27.09</v>
      </c>
      <c r="K534" s="81" t="s">
        <v>290</v>
      </c>
      <c r="L534" s="81" t="s">
        <v>284</v>
      </c>
      <c r="M534" s="81" t="s">
        <v>284</v>
      </c>
    </row>
    <row r="535" spans="1:13" ht="15.75" customHeight="1">
      <c r="A535" s="81" t="s">
        <v>280</v>
      </c>
      <c r="B535" s="81" t="s">
        <v>281</v>
      </c>
      <c r="C535" s="81" t="s">
        <v>1364</v>
      </c>
      <c r="D535" s="81">
        <v>728</v>
      </c>
      <c r="E535" s="82">
        <v>0.14063657407407407</v>
      </c>
      <c r="F535" s="81" t="s">
        <v>289</v>
      </c>
      <c r="G535" s="81">
        <v>1.0975299999999999</v>
      </c>
      <c r="H535" s="81" t="s">
        <v>290</v>
      </c>
      <c r="I535" s="81" t="s">
        <v>291</v>
      </c>
      <c r="J535" s="81">
        <v>8.4290000000000003</v>
      </c>
      <c r="K535" s="81" t="s">
        <v>290</v>
      </c>
      <c r="L535" s="81" t="s">
        <v>284</v>
      </c>
      <c r="M535" s="81" t="s">
        <v>284</v>
      </c>
    </row>
    <row r="536" spans="1:13" ht="15.75" customHeight="1">
      <c r="A536" s="81" t="s">
        <v>280</v>
      </c>
      <c r="B536" s="81" t="s">
        <v>281</v>
      </c>
      <c r="C536" s="81" t="s">
        <v>2606</v>
      </c>
      <c r="D536" s="81">
        <v>729</v>
      </c>
      <c r="E536" s="81" t="s">
        <v>2607</v>
      </c>
      <c r="F536" s="81" t="s">
        <v>289</v>
      </c>
      <c r="G536" s="81">
        <v>1.7939400000000001</v>
      </c>
      <c r="H536" s="81" t="s">
        <v>290</v>
      </c>
      <c r="I536" s="81" t="s">
        <v>291</v>
      </c>
      <c r="J536" s="81">
        <v>12.022</v>
      </c>
      <c r="K536" s="81" t="s">
        <v>290</v>
      </c>
      <c r="L536" s="81" t="s">
        <v>284</v>
      </c>
      <c r="M536" s="81" t="s">
        <v>284</v>
      </c>
    </row>
    <row r="537" spans="1:13" ht="15.75" customHeight="1">
      <c r="A537" s="81" t="s">
        <v>280</v>
      </c>
      <c r="B537" s="81" t="s">
        <v>281</v>
      </c>
      <c r="C537" s="81" t="s">
        <v>1367</v>
      </c>
      <c r="D537" s="81">
        <v>730</v>
      </c>
      <c r="E537" s="82">
        <v>0.13994212962962962</v>
      </c>
      <c r="F537" s="81" t="s">
        <v>289</v>
      </c>
      <c r="G537" s="81">
        <v>0.43897999999999998</v>
      </c>
      <c r="H537" s="81" t="s">
        <v>290</v>
      </c>
      <c r="I537" s="81" t="s">
        <v>291</v>
      </c>
      <c r="J537" s="81">
        <v>26.635000000000002</v>
      </c>
      <c r="K537" s="81" t="s">
        <v>290</v>
      </c>
      <c r="L537" s="81" t="s">
        <v>284</v>
      </c>
      <c r="M537" s="81" t="s">
        <v>284</v>
      </c>
    </row>
    <row r="538" spans="1:13" ht="15.75" customHeight="1">
      <c r="A538" s="81" t="s">
        <v>280</v>
      </c>
      <c r="B538" s="81" t="s">
        <v>281</v>
      </c>
      <c r="C538" s="81" t="s">
        <v>2608</v>
      </c>
      <c r="D538" s="81">
        <v>731</v>
      </c>
      <c r="E538" s="82">
        <v>0.14445601851851853</v>
      </c>
      <c r="F538" s="81" t="s">
        <v>289</v>
      </c>
      <c r="G538" s="81">
        <v>1.2544</v>
      </c>
      <c r="H538" s="81" t="s">
        <v>290</v>
      </c>
      <c r="I538" s="81" t="s">
        <v>291</v>
      </c>
      <c r="J538" s="81">
        <v>3.7149999999999999</v>
      </c>
      <c r="K538" s="81" t="s">
        <v>290</v>
      </c>
      <c r="L538" s="81" t="s">
        <v>284</v>
      </c>
      <c r="M538" s="81" t="s">
        <v>284</v>
      </c>
    </row>
    <row r="539" spans="1:13" ht="15.75" customHeight="1">
      <c r="A539" s="81" t="s">
        <v>280</v>
      </c>
      <c r="B539" s="81" t="s">
        <v>281</v>
      </c>
      <c r="C539" s="81" t="s">
        <v>1370</v>
      </c>
      <c r="D539" s="81">
        <v>732</v>
      </c>
      <c r="E539" s="81" t="s">
        <v>2609</v>
      </c>
      <c r="F539" s="81" t="s">
        <v>289</v>
      </c>
      <c r="G539" s="81">
        <v>1.8335600000000001</v>
      </c>
      <c r="H539" s="81" t="s">
        <v>290</v>
      </c>
      <c r="I539" s="81" t="s">
        <v>291</v>
      </c>
      <c r="J539" s="81">
        <v>13.696</v>
      </c>
      <c r="K539" s="81" t="s">
        <v>290</v>
      </c>
      <c r="L539" s="81" t="s">
        <v>284</v>
      </c>
      <c r="M539" s="81" t="s">
        <v>284</v>
      </c>
    </row>
    <row r="540" spans="1:13" ht="15.75" customHeight="1">
      <c r="A540" s="81" t="s">
        <v>280</v>
      </c>
      <c r="B540" s="81" t="s">
        <v>281</v>
      </c>
      <c r="C540" s="81" t="s">
        <v>1372</v>
      </c>
      <c r="D540" s="81">
        <v>733</v>
      </c>
      <c r="E540" s="82">
        <v>0.14318287037037036</v>
      </c>
      <c r="F540" s="81" t="s">
        <v>289</v>
      </c>
      <c r="G540" s="81">
        <v>0.47677000000000003</v>
      </c>
      <c r="H540" s="81" t="s">
        <v>290</v>
      </c>
      <c r="I540" s="81" t="s">
        <v>291</v>
      </c>
      <c r="J540" s="81">
        <v>28.411999999999999</v>
      </c>
      <c r="K540" s="81" t="s">
        <v>290</v>
      </c>
      <c r="L540" s="81" t="s">
        <v>284</v>
      </c>
      <c r="M540" s="81" t="s">
        <v>284</v>
      </c>
    </row>
    <row r="541" spans="1:13" ht="15.75" customHeight="1">
      <c r="A541" s="81" t="s">
        <v>280</v>
      </c>
      <c r="B541" s="81" t="s">
        <v>281</v>
      </c>
      <c r="C541" s="81" t="s">
        <v>1374</v>
      </c>
      <c r="D541" s="81">
        <v>734</v>
      </c>
      <c r="E541" s="82">
        <v>0.14434027777777778</v>
      </c>
      <c r="F541" s="81" t="s">
        <v>289</v>
      </c>
      <c r="G541" s="81">
        <v>0.70030999999999999</v>
      </c>
      <c r="H541" s="81" t="s">
        <v>290</v>
      </c>
      <c r="I541" s="81" t="s">
        <v>291</v>
      </c>
      <c r="J541" s="81">
        <v>22.006</v>
      </c>
      <c r="K541" s="81" t="s">
        <v>290</v>
      </c>
      <c r="L541" s="81" t="s">
        <v>284</v>
      </c>
      <c r="M541" s="81" t="s">
        <v>284</v>
      </c>
    </row>
    <row r="542" spans="1:13" ht="15.75" customHeight="1">
      <c r="A542" s="81" t="s">
        <v>280</v>
      </c>
      <c r="B542" s="81" t="s">
        <v>281</v>
      </c>
      <c r="C542" s="81" t="s">
        <v>2610</v>
      </c>
      <c r="D542" s="81">
        <v>735</v>
      </c>
      <c r="E542" s="81" t="s">
        <v>2611</v>
      </c>
      <c r="F542" s="81" t="s">
        <v>289</v>
      </c>
      <c r="G542" s="81">
        <v>1.3401700000000001</v>
      </c>
      <c r="H542" s="81" t="s">
        <v>290</v>
      </c>
      <c r="I542" s="81" t="s">
        <v>291</v>
      </c>
      <c r="J542" s="81">
        <v>2.786</v>
      </c>
      <c r="K542" s="81" t="s">
        <v>290</v>
      </c>
      <c r="L542" s="81" t="s">
        <v>284</v>
      </c>
      <c r="M542" s="81" t="s">
        <v>284</v>
      </c>
    </row>
    <row r="543" spans="1:13" ht="15.75" customHeight="1">
      <c r="A543" s="81" t="s">
        <v>280</v>
      </c>
      <c r="B543" s="81" t="s">
        <v>281</v>
      </c>
      <c r="C543" s="81" t="s">
        <v>1377</v>
      </c>
      <c r="D543" s="81">
        <v>736</v>
      </c>
      <c r="E543" s="82">
        <v>0.14688657407407407</v>
      </c>
      <c r="F543" s="81" t="s">
        <v>289</v>
      </c>
      <c r="G543" s="81">
        <v>1.7912300000000001</v>
      </c>
      <c r="H543" s="81" t="s">
        <v>290</v>
      </c>
      <c r="I543" s="81" t="s">
        <v>291</v>
      </c>
      <c r="J543" s="81">
        <v>15.648999999999999</v>
      </c>
      <c r="K543" s="81" t="s">
        <v>290</v>
      </c>
      <c r="L543" s="81" t="s">
        <v>284</v>
      </c>
      <c r="M543" s="81" t="s">
        <v>284</v>
      </c>
    </row>
    <row r="544" spans="1:13" ht="15.75" customHeight="1">
      <c r="A544" s="81" t="s">
        <v>280</v>
      </c>
      <c r="B544" s="81" t="s">
        <v>281</v>
      </c>
      <c r="C544" s="81" t="s">
        <v>1379</v>
      </c>
      <c r="D544" s="81">
        <v>737</v>
      </c>
      <c r="E544" s="82">
        <v>0.14885416666666665</v>
      </c>
      <c r="F544" s="81" t="s">
        <v>289</v>
      </c>
      <c r="G544" s="81">
        <v>0.87568999999999997</v>
      </c>
      <c r="H544" s="81" t="s">
        <v>290</v>
      </c>
      <c r="I544" s="81" t="s">
        <v>291</v>
      </c>
      <c r="J544" s="81">
        <v>29.297999999999998</v>
      </c>
      <c r="K544" s="81" t="s">
        <v>290</v>
      </c>
      <c r="L544" s="81" t="s">
        <v>284</v>
      </c>
      <c r="M544" s="81" t="s">
        <v>284</v>
      </c>
    </row>
    <row r="545" spans="1:13" ht="15.75" customHeight="1">
      <c r="A545" s="81" t="s">
        <v>280</v>
      </c>
      <c r="B545" s="81" t="s">
        <v>281</v>
      </c>
      <c r="C545" s="81" t="s">
        <v>1381</v>
      </c>
      <c r="D545" s="81">
        <v>738</v>
      </c>
      <c r="E545" s="82">
        <v>0.1466550925925926</v>
      </c>
      <c r="F545" s="81" t="s">
        <v>289</v>
      </c>
      <c r="G545" s="81">
        <v>1.3355399999999999</v>
      </c>
      <c r="H545" s="81" t="s">
        <v>290</v>
      </c>
      <c r="I545" s="81" t="s">
        <v>291</v>
      </c>
      <c r="J545" s="81">
        <v>5.29</v>
      </c>
      <c r="K545" s="81" t="s">
        <v>290</v>
      </c>
      <c r="L545" s="81" t="s">
        <v>284</v>
      </c>
      <c r="M545" s="81" t="s">
        <v>284</v>
      </c>
    </row>
    <row r="546" spans="1:13" ht="15.75" customHeight="1">
      <c r="A546" s="81" t="s">
        <v>280</v>
      </c>
      <c r="B546" s="81" t="s">
        <v>281</v>
      </c>
      <c r="C546" s="81" t="s">
        <v>1383</v>
      </c>
      <c r="D546" s="81">
        <v>739</v>
      </c>
      <c r="E546" s="82">
        <v>0.14954861111111112</v>
      </c>
      <c r="F546" s="81" t="s">
        <v>289</v>
      </c>
      <c r="G546" s="81">
        <v>1.52549</v>
      </c>
      <c r="H546" s="81" t="s">
        <v>290</v>
      </c>
      <c r="I546" s="81" t="s">
        <v>291</v>
      </c>
      <c r="J546" s="81">
        <v>10.335000000000001</v>
      </c>
      <c r="K546" s="81" t="s">
        <v>290</v>
      </c>
      <c r="L546" s="81" t="s">
        <v>284</v>
      </c>
      <c r="M546" s="81" t="s">
        <v>284</v>
      </c>
    </row>
    <row r="547" spans="1:13" ht="15.75" customHeight="1">
      <c r="A547" s="81" t="s">
        <v>280</v>
      </c>
      <c r="B547" s="81" t="s">
        <v>281</v>
      </c>
      <c r="C547" s="81" t="s">
        <v>1385</v>
      </c>
      <c r="D547" s="81">
        <v>740</v>
      </c>
      <c r="E547" s="81" t="s">
        <v>2453</v>
      </c>
      <c r="F547" s="81" t="s">
        <v>289</v>
      </c>
      <c r="G547" s="81">
        <v>1.05067</v>
      </c>
      <c r="H547" s="81" t="s">
        <v>290</v>
      </c>
      <c r="I547" s="81" t="s">
        <v>291</v>
      </c>
      <c r="J547" s="81">
        <v>33.06</v>
      </c>
      <c r="K547" s="81" t="s">
        <v>290</v>
      </c>
      <c r="L547" s="81" t="s">
        <v>284</v>
      </c>
      <c r="M547" s="81" t="s">
        <v>284</v>
      </c>
    </row>
    <row r="548" spans="1:13" ht="15.75" customHeight="1">
      <c r="A548" s="81" t="s">
        <v>280</v>
      </c>
      <c r="B548" s="81" t="s">
        <v>281</v>
      </c>
      <c r="C548" s="81" t="s">
        <v>1387</v>
      </c>
      <c r="D548" s="81">
        <v>741</v>
      </c>
      <c r="E548" s="82">
        <v>0.14989583333333334</v>
      </c>
      <c r="F548" s="81" t="s">
        <v>289</v>
      </c>
      <c r="G548" s="81">
        <v>1.3133600000000001</v>
      </c>
      <c r="H548" s="81" t="s">
        <v>290</v>
      </c>
      <c r="I548" s="81" t="s">
        <v>291</v>
      </c>
      <c r="J548" s="81">
        <v>6.2930000000000001</v>
      </c>
      <c r="K548" s="81" t="s">
        <v>290</v>
      </c>
      <c r="L548" s="81" t="s">
        <v>284</v>
      </c>
      <c r="M548" s="81" t="s">
        <v>284</v>
      </c>
    </row>
    <row r="549" spans="1:13" ht="15.75" customHeight="1">
      <c r="A549" s="81" t="s">
        <v>280</v>
      </c>
      <c r="B549" s="81" t="s">
        <v>281</v>
      </c>
      <c r="C549" s="81" t="s">
        <v>1389</v>
      </c>
      <c r="D549" s="81">
        <v>742</v>
      </c>
      <c r="E549" s="82">
        <v>0.14781249999999999</v>
      </c>
      <c r="F549" s="81" t="s">
        <v>289</v>
      </c>
      <c r="G549" s="81">
        <v>1.5118</v>
      </c>
      <c r="H549" s="81" t="s">
        <v>290</v>
      </c>
      <c r="I549" s="81" t="s">
        <v>291</v>
      </c>
      <c r="J549" s="81">
        <v>14.231</v>
      </c>
      <c r="K549" s="81" t="s">
        <v>290</v>
      </c>
      <c r="L549" s="81" t="s">
        <v>284</v>
      </c>
      <c r="M549" s="81" t="s">
        <v>284</v>
      </c>
    </row>
    <row r="550" spans="1:13" ht="15.75" customHeight="1">
      <c r="A550" s="81" t="s">
        <v>280</v>
      </c>
      <c r="B550" s="81" t="s">
        <v>281</v>
      </c>
      <c r="C550" s="81" t="s">
        <v>1391</v>
      </c>
      <c r="D550" s="81">
        <v>743</v>
      </c>
      <c r="E550" s="82">
        <v>0.15174768518518519</v>
      </c>
      <c r="F550" s="81" t="s">
        <v>289</v>
      </c>
      <c r="G550" s="81">
        <v>1.6968099999999999</v>
      </c>
      <c r="H550" s="81" t="s">
        <v>290</v>
      </c>
      <c r="I550" s="81" t="s">
        <v>291</v>
      </c>
      <c r="J550" s="81">
        <v>34.206000000000003</v>
      </c>
      <c r="K550" s="81" t="s">
        <v>290</v>
      </c>
      <c r="L550" s="81" t="s">
        <v>284</v>
      </c>
      <c r="M550" s="81" t="s">
        <v>284</v>
      </c>
    </row>
    <row r="551" spans="1:13" ht="15.75" customHeight="1">
      <c r="A551" s="81" t="s">
        <v>280</v>
      </c>
      <c r="B551" s="81" t="s">
        <v>281</v>
      </c>
      <c r="C551" s="81" t="s">
        <v>2612</v>
      </c>
      <c r="D551" s="81">
        <v>744</v>
      </c>
      <c r="E551" s="82">
        <v>0.14908564814814815</v>
      </c>
      <c r="F551" s="81" t="s">
        <v>289</v>
      </c>
      <c r="G551" s="81">
        <v>1.0755300000000001</v>
      </c>
      <c r="H551" s="81" t="s">
        <v>290</v>
      </c>
      <c r="I551" s="81" t="s">
        <v>291</v>
      </c>
      <c r="J551" s="81">
        <v>29.527999999999999</v>
      </c>
      <c r="K551" s="81" t="s">
        <v>290</v>
      </c>
      <c r="L551" s="81" t="s">
        <v>284</v>
      </c>
      <c r="M551" s="81" t="s">
        <v>284</v>
      </c>
    </row>
    <row r="552" spans="1:13" ht="15.75" customHeight="1">
      <c r="A552" s="81" t="s">
        <v>280</v>
      </c>
      <c r="B552" s="81" t="s">
        <v>281</v>
      </c>
      <c r="C552" s="81" t="s">
        <v>1394</v>
      </c>
      <c r="D552" s="81">
        <v>745</v>
      </c>
      <c r="E552" s="82">
        <v>0.15255787037037036</v>
      </c>
      <c r="F552" s="81" t="s">
        <v>289</v>
      </c>
      <c r="G552" s="81">
        <v>1.2885599999999999</v>
      </c>
      <c r="H552" s="81" t="s">
        <v>290</v>
      </c>
      <c r="I552" s="81" t="s">
        <v>291</v>
      </c>
      <c r="J552" s="81">
        <v>9.6189999999999998</v>
      </c>
      <c r="K552" s="81" t="s">
        <v>290</v>
      </c>
      <c r="L552" s="81" t="s">
        <v>284</v>
      </c>
      <c r="M552" s="81" t="s">
        <v>284</v>
      </c>
    </row>
    <row r="553" spans="1:13" ht="15.75" customHeight="1">
      <c r="A553" s="81" t="s">
        <v>280</v>
      </c>
      <c r="B553" s="81" t="s">
        <v>281</v>
      </c>
      <c r="C553" s="81" t="s">
        <v>1396</v>
      </c>
      <c r="D553" s="81">
        <v>746</v>
      </c>
      <c r="E553" s="82">
        <v>0.1492013888888889</v>
      </c>
      <c r="F553" s="81" t="s">
        <v>289</v>
      </c>
      <c r="G553" s="81">
        <v>1.4308700000000001</v>
      </c>
      <c r="H553" s="81" t="s">
        <v>290</v>
      </c>
      <c r="I553" s="81" t="s">
        <v>291</v>
      </c>
      <c r="J553" s="81">
        <v>4.4740000000000002</v>
      </c>
      <c r="K553" s="81" t="s">
        <v>290</v>
      </c>
      <c r="L553" s="81" t="s">
        <v>284</v>
      </c>
      <c r="M553" s="81" t="s">
        <v>284</v>
      </c>
    </row>
    <row r="554" spans="1:13" ht="15.75" customHeight="1">
      <c r="A554" s="81" t="s">
        <v>280</v>
      </c>
      <c r="B554" s="81" t="s">
        <v>281</v>
      </c>
      <c r="C554" s="81" t="s">
        <v>1398</v>
      </c>
      <c r="D554" s="81">
        <v>747</v>
      </c>
      <c r="E554" s="82">
        <v>0.15325231481481483</v>
      </c>
      <c r="F554" s="81" t="s">
        <v>289</v>
      </c>
      <c r="G554" s="81">
        <v>1.6939599999999999</v>
      </c>
      <c r="H554" s="81" t="s">
        <v>290</v>
      </c>
      <c r="I554" s="81" t="s">
        <v>291</v>
      </c>
      <c r="J554" s="81">
        <v>30.754999999999999</v>
      </c>
      <c r="K554" s="81" t="s">
        <v>290</v>
      </c>
      <c r="L554" s="81" t="s">
        <v>284</v>
      </c>
      <c r="M554" s="81" t="s">
        <v>284</v>
      </c>
    </row>
    <row r="555" spans="1:13" ht="15.75" customHeight="1">
      <c r="A555" s="81" t="s">
        <v>280</v>
      </c>
      <c r="B555" s="81" t="s">
        <v>281</v>
      </c>
      <c r="C555" s="81" t="s">
        <v>2613</v>
      </c>
      <c r="D555" s="81">
        <v>748</v>
      </c>
      <c r="E555" s="82">
        <v>0.15383101851851852</v>
      </c>
      <c r="F555" s="81" t="s">
        <v>289</v>
      </c>
      <c r="G555" s="81">
        <v>1.0778399999999999</v>
      </c>
      <c r="H555" s="81" t="s">
        <v>290</v>
      </c>
      <c r="I555" s="81" t="s">
        <v>291</v>
      </c>
      <c r="J555" s="81">
        <v>31.201000000000001</v>
      </c>
      <c r="K555" s="81" t="s">
        <v>290</v>
      </c>
      <c r="L555" s="81" t="s">
        <v>284</v>
      </c>
      <c r="M555" s="81" t="s">
        <v>284</v>
      </c>
    </row>
    <row r="556" spans="1:13" ht="15.75" customHeight="1">
      <c r="A556" s="81" t="s">
        <v>280</v>
      </c>
      <c r="B556" s="81" t="s">
        <v>281</v>
      </c>
      <c r="C556" s="81" t="s">
        <v>1401</v>
      </c>
      <c r="D556" s="81">
        <v>749</v>
      </c>
      <c r="E556" s="82">
        <v>0.15116898148148147</v>
      </c>
      <c r="F556" s="81" t="s">
        <v>289</v>
      </c>
      <c r="G556" s="81">
        <v>1.2693399999999999</v>
      </c>
      <c r="H556" s="81" t="s">
        <v>290</v>
      </c>
      <c r="I556" s="81" t="s">
        <v>291</v>
      </c>
      <c r="J556" s="81">
        <v>11.28</v>
      </c>
      <c r="K556" s="81" t="s">
        <v>290</v>
      </c>
      <c r="L556" s="81" t="s">
        <v>284</v>
      </c>
      <c r="M556" s="81" t="s">
        <v>284</v>
      </c>
    </row>
    <row r="557" spans="1:13" ht="15.75" customHeight="1">
      <c r="A557" s="81" t="s">
        <v>280</v>
      </c>
      <c r="B557" s="81" t="s">
        <v>281</v>
      </c>
      <c r="C557" s="81" t="s">
        <v>1403</v>
      </c>
      <c r="D557" s="81">
        <v>750</v>
      </c>
      <c r="E557" s="82">
        <v>0.15464120370370371</v>
      </c>
      <c r="F557" s="81" t="s">
        <v>289</v>
      </c>
      <c r="G557" s="81">
        <v>1.4687699999999999</v>
      </c>
      <c r="H557" s="81" t="s">
        <v>290</v>
      </c>
      <c r="I557" s="81" t="s">
        <v>291</v>
      </c>
      <c r="J557" s="81">
        <v>9.1649999999999991</v>
      </c>
      <c r="K557" s="81" t="s">
        <v>290</v>
      </c>
      <c r="L557" s="81" t="s">
        <v>284</v>
      </c>
      <c r="M557" s="81" t="s">
        <v>284</v>
      </c>
    </row>
    <row r="558" spans="1:13" ht="15.75" customHeight="1">
      <c r="A558" s="81" t="s">
        <v>280</v>
      </c>
      <c r="B558" s="81" t="s">
        <v>281</v>
      </c>
      <c r="C558" s="81" t="s">
        <v>1405</v>
      </c>
      <c r="D558" s="81">
        <v>751</v>
      </c>
      <c r="E558" s="82">
        <v>0.15174768518518519</v>
      </c>
      <c r="F558" s="81" t="s">
        <v>289</v>
      </c>
      <c r="G558" s="81">
        <v>1.6247100000000001</v>
      </c>
      <c r="H558" s="81" t="s">
        <v>290</v>
      </c>
      <c r="I558" s="81" t="s">
        <v>291</v>
      </c>
      <c r="J558" s="81">
        <v>24.503</v>
      </c>
      <c r="K558" s="81" t="s">
        <v>290</v>
      </c>
      <c r="L558" s="81" t="s">
        <v>284</v>
      </c>
      <c r="M558" s="81" t="s">
        <v>284</v>
      </c>
    </row>
    <row r="559" spans="1:13" ht="15.75" customHeight="1">
      <c r="A559" s="81" t="s">
        <v>280</v>
      </c>
      <c r="B559" s="81" t="s">
        <v>281</v>
      </c>
      <c r="C559" s="81" t="s">
        <v>1407</v>
      </c>
      <c r="D559" s="81">
        <v>752</v>
      </c>
      <c r="E559" s="82">
        <v>0.15406249999999999</v>
      </c>
      <c r="F559" s="81" t="s">
        <v>289</v>
      </c>
      <c r="G559" s="81">
        <v>1.04288</v>
      </c>
      <c r="H559" s="81" t="s">
        <v>290</v>
      </c>
      <c r="I559" s="81" t="s">
        <v>291</v>
      </c>
      <c r="J559" s="81">
        <v>31.408999999999999</v>
      </c>
      <c r="K559" s="81" t="s">
        <v>290</v>
      </c>
      <c r="L559" s="81" t="s">
        <v>284</v>
      </c>
      <c r="M559" s="81" t="s">
        <v>284</v>
      </c>
    </row>
    <row r="560" spans="1:13" ht="15.75" customHeight="1">
      <c r="A560" s="81" t="s">
        <v>280</v>
      </c>
      <c r="B560" s="81" t="s">
        <v>281</v>
      </c>
      <c r="C560" s="81" t="s">
        <v>1409</v>
      </c>
      <c r="D560" s="81">
        <v>753</v>
      </c>
      <c r="E560" s="81" t="s">
        <v>2577</v>
      </c>
      <c r="F560" s="81" t="s">
        <v>289</v>
      </c>
      <c r="G560" s="81">
        <v>1.2423999999999999</v>
      </c>
      <c r="H560" s="81" t="s">
        <v>290</v>
      </c>
      <c r="I560" s="81" t="s">
        <v>291</v>
      </c>
      <c r="J560" s="81">
        <v>13.574</v>
      </c>
      <c r="K560" s="81" t="s">
        <v>290</v>
      </c>
      <c r="L560" s="81" t="s">
        <v>284</v>
      </c>
      <c r="M560" s="81" t="s">
        <v>284</v>
      </c>
    </row>
    <row r="561" spans="1:13" ht="15.75" customHeight="1">
      <c r="A561" s="81" t="s">
        <v>280</v>
      </c>
      <c r="B561" s="81" t="s">
        <v>281</v>
      </c>
      <c r="C561" s="81" t="s">
        <v>1411</v>
      </c>
      <c r="D561" s="81">
        <v>754</v>
      </c>
      <c r="E561" s="82">
        <v>0.1554513888888889</v>
      </c>
      <c r="F561" s="81" t="s">
        <v>289</v>
      </c>
      <c r="G561" s="81">
        <v>1.4821299999999999</v>
      </c>
      <c r="H561" s="81" t="s">
        <v>290</v>
      </c>
      <c r="I561" s="81" t="s">
        <v>291</v>
      </c>
      <c r="J561" s="81">
        <v>8.9429999999999996</v>
      </c>
      <c r="K561" s="81" t="s">
        <v>290</v>
      </c>
      <c r="L561" s="81" t="s">
        <v>284</v>
      </c>
      <c r="M561" s="81" t="s">
        <v>284</v>
      </c>
    </row>
    <row r="562" spans="1:13" ht="15.75" customHeight="1">
      <c r="A562" s="81" t="s">
        <v>280</v>
      </c>
      <c r="B562" s="81" t="s">
        <v>281</v>
      </c>
      <c r="C562" s="81" t="s">
        <v>1413</v>
      </c>
      <c r="D562" s="81">
        <v>755</v>
      </c>
      <c r="E562" s="82">
        <v>0.1532523148148148</v>
      </c>
      <c r="F562" s="81" t="s">
        <v>289</v>
      </c>
      <c r="G562" s="81">
        <v>1.76085</v>
      </c>
      <c r="H562" s="81" t="s">
        <v>290</v>
      </c>
      <c r="I562" s="81" t="s">
        <v>291</v>
      </c>
      <c r="J562" s="81">
        <v>33.325000000000003</v>
      </c>
      <c r="K562" s="81" t="s">
        <v>290</v>
      </c>
      <c r="L562" s="81" t="s">
        <v>284</v>
      </c>
      <c r="M562" s="81" t="s">
        <v>284</v>
      </c>
    </row>
    <row r="563" spans="1:13" ht="15.75" customHeight="1">
      <c r="A563" s="81" t="s">
        <v>280</v>
      </c>
      <c r="B563" s="81" t="s">
        <v>281</v>
      </c>
      <c r="C563" s="81" t="s">
        <v>2614</v>
      </c>
      <c r="D563" s="81">
        <v>756</v>
      </c>
      <c r="E563" s="82">
        <v>0.15626157407407407</v>
      </c>
      <c r="F563" s="81" t="s">
        <v>289</v>
      </c>
      <c r="G563" s="81">
        <v>1.0587</v>
      </c>
      <c r="H563" s="81" t="s">
        <v>290</v>
      </c>
      <c r="I563" s="81" t="s">
        <v>291</v>
      </c>
      <c r="J563" s="81">
        <v>33.866</v>
      </c>
      <c r="K563" s="81" t="s">
        <v>290</v>
      </c>
      <c r="L563" s="81" t="s">
        <v>284</v>
      </c>
      <c r="M563" s="81" t="s">
        <v>284</v>
      </c>
    </row>
    <row r="564" spans="1:13" ht="15.75" customHeight="1">
      <c r="A564" s="81" t="s">
        <v>280</v>
      </c>
      <c r="B564" s="81" t="s">
        <v>281</v>
      </c>
      <c r="C564" s="81" t="s">
        <v>1416</v>
      </c>
      <c r="D564" s="81">
        <v>757</v>
      </c>
      <c r="E564" s="81" t="s">
        <v>2615</v>
      </c>
      <c r="F564" s="81" t="s">
        <v>289</v>
      </c>
      <c r="G564" s="81">
        <v>1.21861</v>
      </c>
      <c r="H564" s="81" t="s">
        <v>290</v>
      </c>
      <c r="I564" s="81" t="s">
        <v>291</v>
      </c>
      <c r="J564" s="81">
        <v>18.443999999999999</v>
      </c>
      <c r="K564" s="81" t="s">
        <v>290</v>
      </c>
      <c r="L564" s="81" t="s">
        <v>284</v>
      </c>
      <c r="M564" s="81" t="s">
        <v>284</v>
      </c>
    </row>
    <row r="565" spans="1:13" ht="15.75" customHeight="1">
      <c r="A565" s="81" t="s">
        <v>280</v>
      </c>
      <c r="B565" s="81" t="s">
        <v>281</v>
      </c>
      <c r="C565" s="81" t="s">
        <v>1418</v>
      </c>
      <c r="D565" s="81">
        <v>758</v>
      </c>
      <c r="E565" s="82">
        <v>0.15753472222222223</v>
      </c>
      <c r="F565" s="81" t="s">
        <v>289</v>
      </c>
      <c r="G565" s="81">
        <v>1.46411</v>
      </c>
      <c r="H565" s="81" t="s">
        <v>290</v>
      </c>
      <c r="I565" s="81" t="s">
        <v>291</v>
      </c>
      <c r="J565" s="81">
        <v>6.5659999999999998</v>
      </c>
      <c r="K565" s="81" t="s">
        <v>290</v>
      </c>
      <c r="L565" s="81" t="s">
        <v>284</v>
      </c>
      <c r="M565" s="81" t="s">
        <v>284</v>
      </c>
    </row>
    <row r="566" spans="1:13" ht="15.75" customHeight="1">
      <c r="A566" s="81" t="s">
        <v>280</v>
      </c>
      <c r="B566" s="81" t="s">
        <v>281</v>
      </c>
      <c r="C566" s="81" t="s">
        <v>1420</v>
      </c>
      <c r="D566" s="81">
        <v>759</v>
      </c>
      <c r="E566" s="81" t="s">
        <v>2616</v>
      </c>
      <c r="F566" s="81" t="s">
        <v>289</v>
      </c>
      <c r="G566" s="81">
        <v>1.59598</v>
      </c>
      <c r="H566" s="81" t="s">
        <v>290</v>
      </c>
      <c r="I566" s="81" t="s">
        <v>291</v>
      </c>
      <c r="J566" s="81">
        <v>19.623999999999999</v>
      </c>
      <c r="K566" s="81" t="s">
        <v>290</v>
      </c>
      <c r="L566" s="81" t="s">
        <v>284</v>
      </c>
      <c r="M566" s="81" t="s">
        <v>284</v>
      </c>
    </row>
    <row r="567" spans="1:13" ht="15.75" customHeight="1">
      <c r="A567" s="81" t="s">
        <v>280</v>
      </c>
      <c r="B567" s="81" t="s">
        <v>281</v>
      </c>
      <c r="C567" s="81" t="s">
        <v>1422</v>
      </c>
      <c r="D567" s="81">
        <v>760</v>
      </c>
      <c r="E567" s="82">
        <v>0.15707175925925926</v>
      </c>
      <c r="F567" s="81" t="s">
        <v>289</v>
      </c>
      <c r="G567" s="81">
        <v>1.17648</v>
      </c>
      <c r="H567" s="81" t="s">
        <v>290</v>
      </c>
      <c r="I567" s="81" t="s">
        <v>291</v>
      </c>
      <c r="J567" s="81">
        <v>21.968</v>
      </c>
      <c r="K567" s="81" t="s">
        <v>290</v>
      </c>
      <c r="L567" s="81" t="s">
        <v>284</v>
      </c>
      <c r="M567" s="81" t="s">
        <v>284</v>
      </c>
    </row>
    <row r="568" spans="1:13" ht="15.75" customHeight="1">
      <c r="A568" s="81" t="s">
        <v>280</v>
      </c>
      <c r="B568" s="81" t="s">
        <v>281</v>
      </c>
      <c r="C568" s="81" t="s">
        <v>1424</v>
      </c>
      <c r="D568" s="81">
        <v>761</v>
      </c>
      <c r="E568" s="82">
        <v>0.15741898148148148</v>
      </c>
      <c r="F568" s="81" t="s">
        <v>289</v>
      </c>
      <c r="G568" s="81">
        <v>1.68025</v>
      </c>
      <c r="H568" s="81" t="s">
        <v>290</v>
      </c>
      <c r="I568" s="81" t="s">
        <v>291</v>
      </c>
      <c r="J568" s="81">
        <v>28.193000000000001</v>
      </c>
      <c r="K568" s="81" t="s">
        <v>290</v>
      </c>
      <c r="L568" s="81" t="s">
        <v>284</v>
      </c>
      <c r="M568" s="81" t="s">
        <v>284</v>
      </c>
    </row>
    <row r="569" spans="1:13" ht="15.75" customHeight="1">
      <c r="A569" s="81" t="s">
        <v>280</v>
      </c>
      <c r="B569" s="81" t="s">
        <v>281</v>
      </c>
      <c r="C569" s="81" t="s">
        <v>1426</v>
      </c>
      <c r="D569" s="81">
        <v>762</v>
      </c>
      <c r="E569" s="82">
        <v>0.16019675925925927</v>
      </c>
      <c r="F569" s="81" t="s">
        <v>289</v>
      </c>
      <c r="G569" s="81">
        <v>1.1611899999999999</v>
      </c>
      <c r="H569" s="81" t="s">
        <v>290</v>
      </c>
      <c r="I569" s="81" t="s">
        <v>291</v>
      </c>
      <c r="J569" s="81">
        <v>24.026</v>
      </c>
      <c r="K569" s="81" t="s">
        <v>290</v>
      </c>
      <c r="L569" s="81" t="s">
        <v>284</v>
      </c>
      <c r="M569" s="81" t="s">
        <v>284</v>
      </c>
    </row>
    <row r="570" spans="1:13" ht="15.75" customHeight="1">
      <c r="A570" s="81" t="s">
        <v>280</v>
      </c>
      <c r="B570" s="81" t="s">
        <v>281</v>
      </c>
      <c r="C570" s="81" t="s">
        <v>1428</v>
      </c>
      <c r="D570" s="81">
        <v>763</v>
      </c>
      <c r="E570" s="82">
        <v>0.15927083333333333</v>
      </c>
      <c r="F570" s="81" t="s">
        <v>289</v>
      </c>
      <c r="G570" s="81">
        <v>1.66082</v>
      </c>
      <c r="H570" s="81" t="s">
        <v>290</v>
      </c>
      <c r="I570" s="81" t="s">
        <v>291</v>
      </c>
      <c r="J570" s="81">
        <v>26.106999999999999</v>
      </c>
      <c r="K570" s="81" t="s">
        <v>290</v>
      </c>
      <c r="L570" s="81" t="s">
        <v>284</v>
      </c>
      <c r="M570" s="81" t="s">
        <v>284</v>
      </c>
    </row>
    <row r="571" spans="1:13" ht="15.75" customHeight="1">
      <c r="A571" s="81" t="s">
        <v>280</v>
      </c>
      <c r="B571" s="81" t="s">
        <v>281</v>
      </c>
      <c r="C571" s="81" t="s">
        <v>1430</v>
      </c>
      <c r="D571" s="81">
        <v>764</v>
      </c>
      <c r="E571" s="82">
        <v>0.16239583333333332</v>
      </c>
      <c r="F571" s="81" t="s">
        <v>289</v>
      </c>
      <c r="G571" s="81">
        <v>1.07986</v>
      </c>
      <c r="H571" s="81" t="s">
        <v>290</v>
      </c>
      <c r="I571" s="81" t="s">
        <v>291</v>
      </c>
      <c r="J571" s="81">
        <v>32.213000000000001</v>
      </c>
      <c r="K571" s="81" t="s">
        <v>290</v>
      </c>
      <c r="L571" s="81" t="s">
        <v>284</v>
      </c>
      <c r="M571" s="81" t="s">
        <v>284</v>
      </c>
    </row>
    <row r="572" spans="1:13" ht="15.75" customHeight="1">
      <c r="A572" s="81" t="s">
        <v>280</v>
      </c>
      <c r="B572" s="81" t="s">
        <v>281</v>
      </c>
      <c r="C572" s="81" t="s">
        <v>1432</v>
      </c>
      <c r="D572" s="81">
        <v>765</v>
      </c>
      <c r="E572" s="82">
        <v>0.1622800925925926</v>
      </c>
      <c r="F572" s="81" t="s">
        <v>289</v>
      </c>
      <c r="G572" s="81">
        <v>1.5407500000000001</v>
      </c>
      <c r="H572" s="81" t="s">
        <v>290</v>
      </c>
      <c r="I572" s="81" t="s">
        <v>291</v>
      </c>
      <c r="J572" s="81">
        <v>14.246</v>
      </c>
      <c r="K572" s="81" t="s">
        <v>290</v>
      </c>
      <c r="L572" s="81" t="s">
        <v>284</v>
      </c>
      <c r="M572" s="81" t="s">
        <v>284</v>
      </c>
    </row>
    <row r="573" spans="1:13" ht="15.75" customHeight="1">
      <c r="A573" s="81" t="s">
        <v>280</v>
      </c>
      <c r="B573" s="81" t="s">
        <v>281</v>
      </c>
      <c r="C573" s="81" t="s">
        <v>2617</v>
      </c>
      <c r="D573" s="81">
        <v>766</v>
      </c>
      <c r="E573" s="82">
        <v>0.1603125</v>
      </c>
      <c r="F573" s="81" t="s">
        <v>289</v>
      </c>
      <c r="G573" s="81">
        <v>1.7411000000000001</v>
      </c>
      <c r="H573" s="81" t="s">
        <v>290</v>
      </c>
      <c r="I573" s="81" t="s">
        <v>291</v>
      </c>
      <c r="J573" s="81">
        <v>34.162999999999997</v>
      </c>
      <c r="K573" s="81" t="s">
        <v>290</v>
      </c>
      <c r="L573" s="81" t="s">
        <v>284</v>
      </c>
      <c r="M573" s="81" t="s">
        <v>284</v>
      </c>
    </row>
    <row r="574" spans="1:13" ht="15.75" customHeight="1">
      <c r="A574" s="81" t="s">
        <v>280</v>
      </c>
      <c r="B574" s="81" t="s">
        <v>281</v>
      </c>
      <c r="C574" s="81" t="s">
        <v>1435</v>
      </c>
      <c r="D574" s="81">
        <v>767</v>
      </c>
      <c r="E574" s="82">
        <v>0.16447916666666665</v>
      </c>
      <c r="F574" s="81" t="s">
        <v>289</v>
      </c>
      <c r="G574" s="81">
        <v>1.1068100000000001</v>
      </c>
      <c r="H574" s="81" t="s">
        <v>290</v>
      </c>
      <c r="I574" s="81" t="s">
        <v>291</v>
      </c>
      <c r="J574" s="81">
        <v>31.321999999999999</v>
      </c>
      <c r="K574" s="81" t="s">
        <v>290</v>
      </c>
      <c r="L574" s="81" t="s">
        <v>284</v>
      </c>
      <c r="M574" s="81" t="s">
        <v>284</v>
      </c>
    </row>
    <row r="575" spans="1:13" ht="15.75" customHeight="1">
      <c r="A575" s="81" t="s">
        <v>280</v>
      </c>
      <c r="B575" s="81" t="s">
        <v>281</v>
      </c>
      <c r="C575" s="81" t="s">
        <v>1437</v>
      </c>
      <c r="D575" s="81">
        <v>768</v>
      </c>
      <c r="E575" s="82">
        <v>0.16158564814814816</v>
      </c>
      <c r="F575" s="81" t="s">
        <v>289</v>
      </c>
      <c r="G575" s="81">
        <v>1.2882800000000001</v>
      </c>
      <c r="H575" s="81" t="s">
        <v>290</v>
      </c>
      <c r="I575" s="81" t="s">
        <v>291</v>
      </c>
      <c r="J575" s="81">
        <v>11.457000000000001</v>
      </c>
      <c r="K575" s="81" t="s">
        <v>290</v>
      </c>
      <c r="L575" s="81" t="s">
        <v>284</v>
      </c>
      <c r="M575" s="81" t="s">
        <v>284</v>
      </c>
    </row>
    <row r="576" spans="1:13" ht="15.75" customHeight="1">
      <c r="A576" s="81" t="s">
        <v>280</v>
      </c>
      <c r="B576" s="81" t="s">
        <v>281</v>
      </c>
      <c r="C576" s="81" t="s">
        <v>1439</v>
      </c>
      <c r="D576" s="81">
        <v>769</v>
      </c>
      <c r="E576" s="82">
        <v>0.1622800925925926</v>
      </c>
      <c r="F576" s="81" t="s">
        <v>289</v>
      </c>
      <c r="G576" s="81">
        <v>1.41276</v>
      </c>
      <c r="H576" s="81" t="s">
        <v>290</v>
      </c>
      <c r="I576" s="81" t="s">
        <v>291</v>
      </c>
      <c r="J576" s="81">
        <v>3.2639999999999998</v>
      </c>
      <c r="K576" s="81" t="s">
        <v>290</v>
      </c>
      <c r="L576" s="81" t="s">
        <v>284</v>
      </c>
      <c r="M576" s="81" t="s">
        <v>284</v>
      </c>
    </row>
    <row r="577" spans="1:13" ht="15.75" customHeight="1">
      <c r="A577" s="81" t="s">
        <v>280</v>
      </c>
      <c r="B577" s="81" t="s">
        <v>281</v>
      </c>
      <c r="C577" s="81" t="s">
        <v>1441</v>
      </c>
      <c r="D577" s="81">
        <v>770</v>
      </c>
      <c r="E577" s="82">
        <v>0.16609953703703703</v>
      </c>
      <c r="F577" s="81" t="s">
        <v>289</v>
      </c>
      <c r="G577" s="81">
        <v>1.56264</v>
      </c>
      <c r="H577" s="81" t="s">
        <v>290</v>
      </c>
      <c r="I577" s="81" t="s">
        <v>291</v>
      </c>
      <c r="J577" s="81">
        <v>18.797000000000001</v>
      </c>
      <c r="K577" s="81" t="s">
        <v>290</v>
      </c>
      <c r="L577" s="81" t="s">
        <v>284</v>
      </c>
      <c r="M577" s="81" t="s">
        <v>284</v>
      </c>
    </row>
    <row r="578" spans="1:13" ht="15.75" customHeight="1">
      <c r="A578" s="81" t="s">
        <v>280</v>
      </c>
      <c r="B578" s="81" t="s">
        <v>281</v>
      </c>
      <c r="C578" s="81" t="s">
        <v>1443</v>
      </c>
      <c r="D578" s="81">
        <v>771</v>
      </c>
      <c r="E578" s="82">
        <v>0.16829861111111111</v>
      </c>
      <c r="F578" s="81" t="s">
        <v>289</v>
      </c>
      <c r="G578" s="81">
        <v>1.20984</v>
      </c>
      <c r="H578" s="81" t="s">
        <v>290</v>
      </c>
      <c r="I578" s="81" t="s">
        <v>291</v>
      </c>
      <c r="J578" s="81">
        <v>17.405999999999999</v>
      </c>
      <c r="K578" s="81" t="s">
        <v>290</v>
      </c>
      <c r="L578" s="81" t="s">
        <v>284</v>
      </c>
      <c r="M578" s="81" t="s">
        <v>284</v>
      </c>
    </row>
    <row r="579" spans="1:13" ht="15.75" customHeight="1">
      <c r="A579" s="81" t="s">
        <v>280</v>
      </c>
      <c r="B579" s="81" t="s">
        <v>281</v>
      </c>
      <c r="C579" s="81" t="s">
        <v>1445</v>
      </c>
      <c r="D579" s="81">
        <v>772</v>
      </c>
      <c r="E579" s="82">
        <v>0.16609953703703703</v>
      </c>
      <c r="F579" s="81" t="s">
        <v>289</v>
      </c>
      <c r="G579" s="81">
        <v>1.39446</v>
      </c>
      <c r="H579" s="81" t="s">
        <v>290</v>
      </c>
      <c r="I579" s="81" t="s">
        <v>291</v>
      </c>
      <c r="J579" s="81">
        <v>3.403</v>
      </c>
      <c r="K579" s="81" t="s">
        <v>290</v>
      </c>
      <c r="L579" s="81" t="s">
        <v>284</v>
      </c>
      <c r="M579" s="81" t="s">
        <v>284</v>
      </c>
    </row>
    <row r="580" spans="1:13" ht="15.75" customHeight="1">
      <c r="A580" s="81" t="s">
        <v>280</v>
      </c>
      <c r="B580" s="81" t="s">
        <v>281</v>
      </c>
      <c r="C580" s="81" t="s">
        <v>2618</v>
      </c>
      <c r="D580" s="81">
        <v>773</v>
      </c>
      <c r="E580" s="82">
        <v>0.1693402777777778</v>
      </c>
      <c r="F580" s="81" t="s">
        <v>289</v>
      </c>
      <c r="G580" s="81">
        <v>1.4925999999999999</v>
      </c>
      <c r="H580" s="81" t="s">
        <v>290</v>
      </c>
      <c r="I580" s="81" t="s">
        <v>291</v>
      </c>
      <c r="J580" s="81">
        <v>12.769</v>
      </c>
      <c r="K580" s="81" t="s">
        <v>290</v>
      </c>
      <c r="L580" s="81" t="s">
        <v>284</v>
      </c>
      <c r="M580" s="81" t="s">
        <v>284</v>
      </c>
    </row>
    <row r="581" spans="1:13" ht="15.75" customHeight="1">
      <c r="A581" s="81" t="s">
        <v>280</v>
      </c>
      <c r="B581" s="81" t="s">
        <v>281</v>
      </c>
      <c r="C581" s="81" t="s">
        <v>1448</v>
      </c>
      <c r="D581" s="81">
        <v>774</v>
      </c>
      <c r="E581" s="82">
        <v>0.16968749999999999</v>
      </c>
      <c r="F581" s="81" t="s">
        <v>289</v>
      </c>
      <c r="G581" s="81">
        <v>1.4922800000000001</v>
      </c>
      <c r="H581" s="81" t="s">
        <v>290</v>
      </c>
      <c r="I581" s="81" t="s">
        <v>291</v>
      </c>
      <c r="J581" s="81">
        <v>12.75</v>
      </c>
      <c r="K581" s="81" t="s">
        <v>290</v>
      </c>
      <c r="L581" s="81" t="s">
        <v>284</v>
      </c>
      <c r="M581" s="81" t="s">
        <v>284</v>
      </c>
    </row>
    <row r="582" spans="1:13" ht="15.75" customHeight="1">
      <c r="A582" s="81" t="s">
        <v>280</v>
      </c>
      <c r="B582" s="81" t="s">
        <v>281</v>
      </c>
      <c r="C582" s="81" t="s">
        <v>1450</v>
      </c>
      <c r="D582" s="81">
        <v>775</v>
      </c>
      <c r="E582" s="82">
        <v>0.16968749999999999</v>
      </c>
      <c r="F582" s="81" t="s">
        <v>289</v>
      </c>
      <c r="G582" s="81">
        <v>1.38906</v>
      </c>
      <c r="H582" s="81" t="s">
        <v>290</v>
      </c>
      <c r="I582" s="81" t="s">
        <v>291</v>
      </c>
      <c r="J582" s="81">
        <v>3.2469999999999999</v>
      </c>
      <c r="K582" s="81" t="s">
        <v>290</v>
      </c>
      <c r="L582" s="81" t="s">
        <v>284</v>
      </c>
      <c r="M582" s="81" t="s">
        <v>284</v>
      </c>
    </row>
    <row r="583" spans="1:13" ht="15.75" customHeight="1">
      <c r="A583" s="81" t="s">
        <v>280</v>
      </c>
      <c r="B583" s="81" t="s">
        <v>281</v>
      </c>
      <c r="C583" s="81" t="s">
        <v>1452</v>
      </c>
      <c r="D583" s="81">
        <v>776</v>
      </c>
      <c r="E583" s="82">
        <v>0.16737268518518519</v>
      </c>
      <c r="F583" s="81" t="s">
        <v>289</v>
      </c>
      <c r="G583" s="81">
        <v>1.20807</v>
      </c>
      <c r="H583" s="81" t="s">
        <v>290</v>
      </c>
      <c r="I583" s="81" t="s">
        <v>291</v>
      </c>
      <c r="J583" s="81">
        <v>17.384</v>
      </c>
      <c r="K583" s="81" t="s">
        <v>290</v>
      </c>
      <c r="L583" s="81" t="s">
        <v>284</v>
      </c>
      <c r="M583" s="81" t="s">
        <v>284</v>
      </c>
    </row>
    <row r="584" spans="1:13" ht="15.75" customHeight="1">
      <c r="A584" s="81" t="s">
        <v>280</v>
      </c>
      <c r="B584" s="81" t="s">
        <v>281</v>
      </c>
      <c r="C584" s="81" t="s">
        <v>1454</v>
      </c>
      <c r="D584" s="81">
        <v>777</v>
      </c>
      <c r="E584" s="82">
        <v>0.17153935185185185</v>
      </c>
      <c r="F584" s="81" t="s">
        <v>289</v>
      </c>
      <c r="G584" s="81">
        <v>1.06562</v>
      </c>
      <c r="H584" s="81" t="s">
        <v>290</v>
      </c>
      <c r="I584" s="81" t="s">
        <v>291</v>
      </c>
      <c r="J584" s="81">
        <v>33.518000000000001</v>
      </c>
      <c r="K584" s="81" t="s">
        <v>290</v>
      </c>
      <c r="L584" s="81" t="s">
        <v>284</v>
      </c>
      <c r="M584" s="81" t="s">
        <v>284</v>
      </c>
    </row>
    <row r="585" spans="1:13" ht="15.75" customHeight="1">
      <c r="A585" s="81" t="s">
        <v>280</v>
      </c>
      <c r="B585" s="81" t="s">
        <v>281</v>
      </c>
      <c r="C585" s="81" t="s">
        <v>1456</v>
      </c>
      <c r="D585" s="81">
        <v>778</v>
      </c>
      <c r="E585" s="82">
        <v>0.17096064814814815</v>
      </c>
      <c r="F585" s="81" t="s">
        <v>289</v>
      </c>
      <c r="G585" s="81">
        <v>1.6912100000000001</v>
      </c>
      <c r="H585" s="81" t="s">
        <v>290</v>
      </c>
      <c r="I585" s="81" t="s">
        <v>291</v>
      </c>
      <c r="J585" s="81">
        <v>30.436</v>
      </c>
      <c r="K585" s="81" t="s">
        <v>290</v>
      </c>
      <c r="L585" s="81" t="s">
        <v>284</v>
      </c>
      <c r="M585" s="81" t="s">
        <v>284</v>
      </c>
    </row>
    <row r="586" spans="1:13" ht="15.75" customHeight="1">
      <c r="A586" s="81" t="s">
        <v>280</v>
      </c>
      <c r="B586" s="81" t="s">
        <v>281</v>
      </c>
      <c r="C586" s="81" t="s">
        <v>1458</v>
      </c>
      <c r="D586" s="81">
        <v>779</v>
      </c>
      <c r="E586" s="82">
        <v>0.17420138888888889</v>
      </c>
      <c r="F586" s="81" t="s">
        <v>289</v>
      </c>
      <c r="G586" s="81">
        <v>1.5643899999999999</v>
      </c>
      <c r="H586" s="81" t="s">
        <v>290</v>
      </c>
      <c r="I586" s="81" t="s">
        <v>291</v>
      </c>
      <c r="J586" s="81">
        <v>16.748000000000001</v>
      </c>
      <c r="K586" s="81" t="s">
        <v>290</v>
      </c>
      <c r="L586" s="81" t="s">
        <v>284</v>
      </c>
      <c r="M586" s="81" t="s">
        <v>284</v>
      </c>
    </row>
    <row r="587" spans="1:13" ht="15.75" customHeight="1">
      <c r="A587" s="81" t="s">
        <v>280</v>
      </c>
      <c r="B587" s="81" t="s">
        <v>281</v>
      </c>
      <c r="C587" s="81" t="s">
        <v>1460</v>
      </c>
      <c r="D587" s="81">
        <v>780</v>
      </c>
      <c r="E587" s="82">
        <v>0.17188657407407407</v>
      </c>
      <c r="F587" s="81" t="s">
        <v>289</v>
      </c>
      <c r="G587" s="81">
        <v>1.3773299999999999</v>
      </c>
      <c r="H587" s="81" t="s">
        <v>290</v>
      </c>
      <c r="I587" s="81" t="s">
        <v>291</v>
      </c>
      <c r="J587" s="81">
        <v>3.835</v>
      </c>
      <c r="K587" s="81" t="s">
        <v>290</v>
      </c>
      <c r="L587" s="81" t="s">
        <v>284</v>
      </c>
      <c r="M587" s="81" t="s">
        <v>284</v>
      </c>
    </row>
    <row r="588" spans="1:13" ht="15.75" customHeight="1">
      <c r="A588" s="81" t="s">
        <v>280</v>
      </c>
      <c r="B588" s="81" t="s">
        <v>281</v>
      </c>
      <c r="C588" s="81" t="s">
        <v>1462</v>
      </c>
      <c r="D588" s="81">
        <v>781</v>
      </c>
      <c r="E588" s="82">
        <v>0.17003472222222224</v>
      </c>
      <c r="F588" s="81" t="s">
        <v>289</v>
      </c>
      <c r="G588" s="81">
        <v>1.1789000000000001</v>
      </c>
      <c r="H588" s="81" t="s">
        <v>290</v>
      </c>
      <c r="I588" s="81" t="s">
        <v>291</v>
      </c>
      <c r="J588" s="81">
        <v>23.417999999999999</v>
      </c>
      <c r="K588" s="81" t="s">
        <v>290</v>
      </c>
      <c r="L588" s="81" t="s">
        <v>284</v>
      </c>
      <c r="M588" s="81" t="s">
        <v>284</v>
      </c>
    </row>
    <row r="589" spans="1:13" ht="15.75" customHeight="1">
      <c r="A589" s="81" t="s">
        <v>280</v>
      </c>
      <c r="B589" s="81" t="s">
        <v>281</v>
      </c>
      <c r="C589" s="81" t="s">
        <v>2619</v>
      </c>
      <c r="D589" s="81">
        <v>782</v>
      </c>
      <c r="E589" s="82">
        <v>0.17188657407407407</v>
      </c>
      <c r="F589" s="81" t="s">
        <v>289</v>
      </c>
      <c r="G589" s="81">
        <v>1.6046499999999999</v>
      </c>
      <c r="H589" s="81" t="s">
        <v>290</v>
      </c>
      <c r="I589" s="81" t="s">
        <v>291</v>
      </c>
      <c r="J589" s="81">
        <v>20.518000000000001</v>
      </c>
      <c r="K589" s="81" t="s">
        <v>290</v>
      </c>
      <c r="L589" s="81" t="s">
        <v>284</v>
      </c>
      <c r="M589" s="81" t="s">
        <v>284</v>
      </c>
    </row>
    <row r="590" spans="1:13" ht="15.75" customHeight="1">
      <c r="A590" s="81" t="s">
        <v>280</v>
      </c>
      <c r="B590" s="81" t="s">
        <v>281</v>
      </c>
      <c r="C590" s="81" t="s">
        <v>1465</v>
      </c>
      <c r="D590" s="81">
        <v>783</v>
      </c>
      <c r="E590" s="82">
        <v>0.17258101851851851</v>
      </c>
      <c r="F590" s="81" t="s">
        <v>289</v>
      </c>
      <c r="G590" s="81">
        <v>1.1437200000000001</v>
      </c>
      <c r="H590" s="81" t="s">
        <v>290</v>
      </c>
      <c r="I590" s="81" t="s">
        <v>291</v>
      </c>
      <c r="J590" s="81">
        <v>25.8</v>
      </c>
      <c r="K590" s="81" t="s">
        <v>290</v>
      </c>
      <c r="L590" s="81" t="s">
        <v>284</v>
      </c>
      <c r="M590" s="81" t="s">
        <v>284</v>
      </c>
    </row>
    <row r="591" spans="1:13" ht="15.75" customHeight="1">
      <c r="A591" s="81" t="s">
        <v>280</v>
      </c>
      <c r="B591" s="81" t="s">
        <v>281</v>
      </c>
      <c r="C591" s="81" t="s">
        <v>1467</v>
      </c>
      <c r="D591" s="81">
        <v>784</v>
      </c>
      <c r="E591" s="82">
        <v>0.1776736111111111</v>
      </c>
      <c r="F591" s="81" t="s">
        <v>289</v>
      </c>
      <c r="G591" s="81">
        <v>1.14408</v>
      </c>
      <c r="H591" s="81" t="s">
        <v>290</v>
      </c>
      <c r="I591" s="81" t="s">
        <v>291</v>
      </c>
      <c r="J591" s="81">
        <v>25.853000000000002</v>
      </c>
      <c r="K591" s="81" t="s">
        <v>290</v>
      </c>
      <c r="L591" s="81" t="s">
        <v>284</v>
      </c>
      <c r="M591" s="81" t="s">
        <v>284</v>
      </c>
    </row>
    <row r="592" spans="1:13" ht="15.75" customHeight="1">
      <c r="A592" s="81" t="s">
        <v>280</v>
      </c>
      <c r="B592" s="81" t="s">
        <v>281</v>
      </c>
      <c r="C592" s="81" t="s">
        <v>2620</v>
      </c>
      <c r="D592" s="81" t="s">
        <v>539</v>
      </c>
      <c r="F592" s="81" t="s">
        <v>540</v>
      </c>
      <c r="G592" s="81">
        <v>-56.1</v>
      </c>
      <c r="H592" s="81" t="s">
        <v>541</v>
      </c>
      <c r="I592" s="81" t="s">
        <v>542</v>
      </c>
      <c r="L592" s="81" t="s">
        <v>284</v>
      </c>
      <c r="M592" s="81" t="s">
        <v>284</v>
      </c>
    </row>
    <row r="593" spans="1:13" ht="15.75" customHeight="1">
      <c r="A593" s="81" t="s">
        <v>280</v>
      </c>
      <c r="B593" s="81" t="s">
        <v>281</v>
      </c>
      <c r="C593" s="81" t="s">
        <v>2621</v>
      </c>
      <c r="D593" s="81" t="s">
        <v>3149</v>
      </c>
      <c r="E593" s="83">
        <v>0.11983796296296297</v>
      </c>
      <c r="F593" s="81" t="s">
        <v>284</v>
      </c>
      <c r="I593" s="81" t="s">
        <v>284</v>
      </c>
      <c r="L593" s="81" t="s">
        <v>284</v>
      </c>
      <c r="M593" s="81" t="s">
        <v>284</v>
      </c>
    </row>
    <row r="594" spans="1:13" ht="15.75" customHeight="1">
      <c r="A594" s="81" t="s">
        <v>280</v>
      </c>
      <c r="B594" s="81" t="s">
        <v>281</v>
      </c>
      <c r="C594" s="81" t="s">
        <v>2622</v>
      </c>
      <c r="D594" s="81" t="s">
        <v>2443</v>
      </c>
      <c r="E594" s="81" t="s">
        <v>2444</v>
      </c>
      <c r="F594" s="81" t="s">
        <v>284</v>
      </c>
      <c r="I594" s="81" t="s">
        <v>284</v>
      </c>
      <c r="L594" s="81" t="s">
        <v>284</v>
      </c>
      <c r="M594" s="81" t="s">
        <v>284</v>
      </c>
    </row>
    <row r="595" spans="1:13" ht="15.75" customHeight="1">
      <c r="A595" s="81" t="s">
        <v>280</v>
      </c>
      <c r="B595" s="81" t="s">
        <v>281</v>
      </c>
      <c r="C595" s="81" t="s">
        <v>1475</v>
      </c>
      <c r="D595" s="81">
        <v>785</v>
      </c>
      <c r="E595" s="82">
        <v>0.13947916666666668</v>
      </c>
      <c r="F595" s="81" t="s">
        <v>289</v>
      </c>
      <c r="G595" s="81">
        <v>1.58358</v>
      </c>
      <c r="H595" s="81" t="s">
        <v>290</v>
      </c>
      <c r="I595" s="81" t="s">
        <v>291</v>
      </c>
      <c r="J595" s="81">
        <v>25.242000000000001</v>
      </c>
      <c r="K595" s="81" t="s">
        <v>290</v>
      </c>
      <c r="L595" s="81" t="s">
        <v>284</v>
      </c>
      <c r="M595" s="81" t="s">
        <v>284</v>
      </c>
    </row>
    <row r="596" spans="1:13" ht="15.75" customHeight="1">
      <c r="A596" s="81" t="s">
        <v>280</v>
      </c>
      <c r="B596" s="81" t="s">
        <v>281</v>
      </c>
      <c r="C596" s="81" t="s">
        <v>1477</v>
      </c>
      <c r="D596" s="81">
        <v>786</v>
      </c>
      <c r="E596" s="82">
        <v>0.14028935185185185</v>
      </c>
      <c r="F596" s="81" t="s">
        <v>289</v>
      </c>
      <c r="G596" s="81">
        <v>1.0850900000000001</v>
      </c>
      <c r="H596" s="81" t="s">
        <v>290</v>
      </c>
      <c r="I596" s="81" t="s">
        <v>291</v>
      </c>
      <c r="J596" s="81">
        <v>24.853000000000002</v>
      </c>
      <c r="K596" s="81" t="s">
        <v>290</v>
      </c>
      <c r="L596" s="81" t="s">
        <v>284</v>
      </c>
      <c r="M596" s="81" t="s">
        <v>284</v>
      </c>
    </row>
    <row r="597" spans="1:13" ht="15.75" customHeight="1">
      <c r="A597" s="81" t="s">
        <v>280</v>
      </c>
      <c r="B597" s="81" t="s">
        <v>281</v>
      </c>
      <c r="C597" s="81" t="s">
        <v>1479</v>
      </c>
      <c r="D597" s="81">
        <v>787</v>
      </c>
      <c r="E597" s="82">
        <v>0.13947916666666668</v>
      </c>
      <c r="F597" s="81" t="s">
        <v>289</v>
      </c>
      <c r="G597" s="81">
        <v>1.56542</v>
      </c>
      <c r="H597" s="81" t="s">
        <v>290</v>
      </c>
      <c r="I597" s="81" t="s">
        <v>291</v>
      </c>
      <c r="J597" s="81">
        <v>24.202999999999999</v>
      </c>
      <c r="K597" s="81" t="s">
        <v>290</v>
      </c>
      <c r="L597" s="81" t="s">
        <v>284</v>
      </c>
      <c r="M597" s="81" t="s">
        <v>284</v>
      </c>
    </row>
    <row r="598" spans="1:13" ht="15.75" customHeight="1">
      <c r="A598" s="81" t="s">
        <v>280</v>
      </c>
      <c r="B598" s="81" t="s">
        <v>281</v>
      </c>
      <c r="C598" s="81" t="s">
        <v>1481</v>
      </c>
      <c r="D598" s="81">
        <v>788</v>
      </c>
      <c r="E598" s="81" t="s">
        <v>2623</v>
      </c>
      <c r="F598" s="81" t="s">
        <v>289</v>
      </c>
      <c r="G598" s="81">
        <v>1.06002</v>
      </c>
      <c r="H598" s="81" t="s">
        <v>290</v>
      </c>
      <c r="I598" s="81" t="s">
        <v>291</v>
      </c>
      <c r="J598" s="81">
        <v>25.949000000000002</v>
      </c>
      <c r="K598" s="81" t="s">
        <v>290</v>
      </c>
      <c r="L598" s="81" t="s">
        <v>284</v>
      </c>
      <c r="M598" s="81" t="s">
        <v>284</v>
      </c>
    </row>
    <row r="599" spans="1:13" ht="15.75" customHeight="1">
      <c r="A599" s="81" t="s">
        <v>280</v>
      </c>
      <c r="B599" s="81" t="s">
        <v>281</v>
      </c>
      <c r="C599" s="81" t="s">
        <v>1483</v>
      </c>
      <c r="D599" s="81">
        <v>789</v>
      </c>
      <c r="E599" s="81" t="s">
        <v>2624</v>
      </c>
      <c r="F599" s="81" t="s">
        <v>289</v>
      </c>
      <c r="G599" s="81">
        <v>1.59311</v>
      </c>
      <c r="H599" s="81" t="s">
        <v>290</v>
      </c>
      <c r="I599" s="81" t="s">
        <v>291</v>
      </c>
      <c r="J599" s="81">
        <v>27.331</v>
      </c>
      <c r="K599" s="81" t="s">
        <v>290</v>
      </c>
      <c r="L599" s="81" t="s">
        <v>284</v>
      </c>
      <c r="M599" s="81" t="s">
        <v>284</v>
      </c>
    </row>
    <row r="600" spans="1:13" ht="15.75" customHeight="1">
      <c r="A600" s="81" t="s">
        <v>280</v>
      </c>
      <c r="B600" s="81" t="s">
        <v>281</v>
      </c>
      <c r="C600" s="81" t="s">
        <v>1485</v>
      </c>
      <c r="D600" s="81">
        <v>790</v>
      </c>
      <c r="E600" s="82">
        <v>0.1449189814814815</v>
      </c>
      <c r="F600" s="81" t="s">
        <v>289</v>
      </c>
      <c r="G600" s="81">
        <v>1.46224</v>
      </c>
      <c r="H600" s="81" t="s">
        <v>290</v>
      </c>
      <c r="I600" s="81" t="s">
        <v>291</v>
      </c>
      <c r="J600" s="81">
        <v>14.041</v>
      </c>
      <c r="K600" s="81" t="s">
        <v>290</v>
      </c>
      <c r="L600" s="81" t="s">
        <v>284</v>
      </c>
      <c r="M600" s="81" t="s">
        <v>284</v>
      </c>
    </row>
    <row r="601" spans="1:13" ht="15.75" customHeight="1">
      <c r="A601" s="81" t="s">
        <v>280</v>
      </c>
      <c r="B601" s="81" t="s">
        <v>281</v>
      </c>
      <c r="C601" s="81" t="s">
        <v>1487</v>
      </c>
      <c r="D601" s="81">
        <v>791</v>
      </c>
      <c r="E601" s="82">
        <v>0.14376157407407408</v>
      </c>
      <c r="F601" s="81" t="s">
        <v>289</v>
      </c>
      <c r="G601" s="81">
        <v>1.2158</v>
      </c>
      <c r="H601" s="81" t="s">
        <v>290</v>
      </c>
      <c r="I601" s="81" t="s">
        <v>291</v>
      </c>
      <c r="J601" s="81">
        <v>10.787000000000001</v>
      </c>
      <c r="K601" s="81" t="s">
        <v>290</v>
      </c>
      <c r="L601" s="81" t="s">
        <v>284</v>
      </c>
      <c r="M601" s="81" t="s">
        <v>284</v>
      </c>
    </row>
    <row r="602" spans="1:13" ht="15.75" customHeight="1">
      <c r="A602" s="81" t="s">
        <v>280</v>
      </c>
      <c r="B602" s="81" t="s">
        <v>281</v>
      </c>
      <c r="C602" s="81" t="s">
        <v>1489</v>
      </c>
      <c r="D602" s="81">
        <v>792</v>
      </c>
      <c r="E602" s="82">
        <v>0.14711805555555554</v>
      </c>
      <c r="F602" s="81" t="s">
        <v>289</v>
      </c>
      <c r="G602" s="81">
        <v>1.0562800000000001</v>
      </c>
      <c r="H602" s="81" t="s">
        <v>290</v>
      </c>
      <c r="I602" s="81" t="s">
        <v>291</v>
      </c>
      <c r="J602" s="81">
        <v>26.143999999999998</v>
      </c>
      <c r="K602" s="81" t="s">
        <v>290</v>
      </c>
      <c r="L602" s="81" t="s">
        <v>284</v>
      </c>
      <c r="M602" s="81" t="s">
        <v>284</v>
      </c>
    </row>
    <row r="603" spans="1:13" ht="15.75" customHeight="1">
      <c r="A603" s="81" t="s">
        <v>280</v>
      </c>
      <c r="B603" s="81" t="s">
        <v>281</v>
      </c>
      <c r="C603" s="81" t="s">
        <v>1491</v>
      </c>
      <c r="D603" s="81">
        <v>793</v>
      </c>
      <c r="E603" s="82">
        <v>0.14656250000000001</v>
      </c>
      <c r="F603" s="81" t="s">
        <v>289</v>
      </c>
      <c r="G603" s="81">
        <v>1.69062</v>
      </c>
      <c r="H603" s="81" t="s">
        <v>290</v>
      </c>
      <c r="I603" s="81" t="s">
        <v>291</v>
      </c>
      <c r="J603" s="81">
        <v>34.530999999999999</v>
      </c>
      <c r="K603" s="81" t="s">
        <v>290</v>
      </c>
      <c r="L603" s="81" t="s">
        <v>284</v>
      </c>
      <c r="M603" s="81" t="s">
        <v>284</v>
      </c>
    </row>
    <row r="604" spans="1:13" ht="15.75" customHeight="1">
      <c r="A604" s="81" t="s">
        <v>280</v>
      </c>
      <c r="B604" s="81" t="s">
        <v>281</v>
      </c>
      <c r="C604" s="81" t="s">
        <v>1493</v>
      </c>
      <c r="D604" s="81">
        <v>794</v>
      </c>
      <c r="E604" s="82">
        <v>0.14482638888888888</v>
      </c>
      <c r="F604" s="81" t="s">
        <v>289</v>
      </c>
      <c r="G604" s="81">
        <v>1.4108799999999999</v>
      </c>
      <c r="H604" s="81" t="s">
        <v>290</v>
      </c>
      <c r="I604" s="81" t="s">
        <v>291</v>
      </c>
      <c r="J604" s="81">
        <v>10.028</v>
      </c>
      <c r="K604" s="81" t="s">
        <v>290</v>
      </c>
      <c r="L604" s="81" t="s">
        <v>284</v>
      </c>
      <c r="M604" s="81" t="s">
        <v>284</v>
      </c>
    </row>
    <row r="605" spans="1:13" ht="15.75" customHeight="1">
      <c r="A605" s="81" t="s">
        <v>280</v>
      </c>
      <c r="B605" s="81" t="s">
        <v>281</v>
      </c>
      <c r="C605" s="81" t="s">
        <v>1495</v>
      </c>
      <c r="D605" s="81">
        <v>795</v>
      </c>
      <c r="E605" s="81" t="s">
        <v>2625</v>
      </c>
      <c r="F605" s="81" t="s">
        <v>289</v>
      </c>
      <c r="G605" s="81">
        <v>1.1693100000000001</v>
      </c>
      <c r="H605" s="81" t="s">
        <v>290</v>
      </c>
      <c r="I605" s="81" t="s">
        <v>291</v>
      </c>
      <c r="J605" s="81">
        <v>12.385</v>
      </c>
      <c r="K605" s="81" t="s">
        <v>290</v>
      </c>
      <c r="L605" s="81" t="s">
        <v>284</v>
      </c>
      <c r="M605" s="81" t="s">
        <v>284</v>
      </c>
    </row>
    <row r="606" spans="1:13" ht="15.75" customHeight="1">
      <c r="A606" s="81" t="s">
        <v>280</v>
      </c>
      <c r="B606" s="81" t="s">
        <v>281</v>
      </c>
      <c r="C606" s="81" t="s">
        <v>1497</v>
      </c>
      <c r="D606" s="81">
        <v>796</v>
      </c>
      <c r="E606" s="82">
        <v>0.14934027777777778</v>
      </c>
      <c r="F606" s="81" t="s">
        <v>289</v>
      </c>
      <c r="G606" s="81">
        <v>0.96947000000000005</v>
      </c>
      <c r="H606" s="81" t="s">
        <v>290</v>
      </c>
      <c r="I606" s="81" t="s">
        <v>291</v>
      </c>
      <c r="J606" s="81">
        <v>30.285</v>
      </c>
      <c r="K606" s="81" t="s">
        <v>290</v>
      </c>
      <c r="L606" s="81" t="s">
        <v>284</v>
      </c>
      <c r="M606" s="81" t="s">
        <v>284</v>
      </c>
    </row>
    <row r="607" spans="1:13" ht="15.75" customHeight="1">
      <c r="A607" s="81" t="s">
        <v>280</v>
      </c>
      <c r="B607" s="81" t="s">
        <v>281</v>
      </c>
      <c r="C607" s="81" t="s">
        <v>1499</v>
      </c>
      <c r="D607" s="81">
        <v>797</v>
      </c>
      <c r="E607" s="82">
        <v>0.14829861111111112</v>
      </c>
      <c r="F607" s="81" t="s">
        <v>289</v>
      </c>
      <c r="G607" s="81">
        <v>1.6320699999999999</v>
      </c>
      <c r="H607" s="81" t="s">
        <v>290</v>
      </c>
      <c r="I607" s="81" t="s">
        <v>291</v>
      </c>
      <c r="J607" s="81">
        <v>34.17</v>
      </c>
      <c r="K607" s="81" t="s">
        <v>290</v>
      </c>
      <c r="L607" s="81" t="s">
        <v>284</v>
      </c>
      <c r="M607" s="81" t="s">
        <v>284</v>
      </c>
    </row>
    <row r="608" spans="1:13" ht="15.75" customHeight="1">
      <c r="A608" s="81" t="s">
        <v>280</v>
      </c>
      <c r="B608" s="81" t="s">
        <v>281</v>
      </c>
      <c r="C608" s="81" t="s">
        <v>1501</v>
      </c>
      <c r="D608" s="81">
        <v>798</v>
      </c>
      <c r="E608" s="82">
        <v>0.14737268518518518</v>
      </c>
      <c r="F608" s="81" t="s">
        <v>289</v>
      </c>
      <c r="G608" s="81">
        <v>1.47505</v>
      </c>
      <c r="H608" s="81" t="s">
        <v>290</v>
      </c>
      <c r="I608" s="81" t="s">
        <v>291</v>
      </c>
      <c r="J608" s="81">
        <v>18.655000000000001</v>
      </c>
      <c r="K608" s="81" t="s">
        <v>290</v>
      </c>
      <c r="L608" s="81" t="s">
        <v>284</v>
      </c>
      <c r="M608" s="81" t="s">
        <v>284</v>
      </c>
    </row>
    <row r="609" spans="1:13" ht="15.75" customHeight="1">
      <c r="A609" s="81" t="s">
        <v>280</v>
      </c>
      <c r="B609" s="81" t="s">
        <v>281</v>
      </c>
      <c r="C609" s="81" t="s">
        <v>1503</v>
      </c>
      <c r="D609" s="81">
        <v>799</v>
      </c>
      <c r="E609" s="81" t="s">
        <v>2626</v>
      </c>
      <c r="F609" s="81" t="s">
        <v>289</v>
      </c>
      <c r="G609" s="81">
        <v>1.27681</v>
      </c>
      <c r="H609" s="81" t="s">
        <v>290</v>
      </c>
      <c r="I609" s="81" t="s">
        <v>291</v>
      </c>
      <c r="J609" s="81">
        <v>2.343</v>
      </c>
      <c r="K609" s="81" t="s">
        <v>290</v>
      </c>
      <c r="L609" s="81" t="s">
        <v>284</v>
      </c>
      <c r="M609" s="81" t="s">
        <v>284</v>
      </c>
    </row>
    <row r="610" spans="1:13" ht="15.75" customHeight="1">
      <c r="A610" s="81" t="s">
        <v>280</v>
      </c>
      <c r="B610" s="81" t="s">
        <v>281</v>
      </c>
      <c r="C610" s="81" t="s">
        <v>1505</v>
      </c>
      <c r="D610" s="81">
        <v>800</v>
      </c>
      <c r="E610" s="82">
        <v>0.15281249999999999</v>
      </c>
      <c r="F610" s="81" t="s">
        <v>289</v>
      </c>
      <c r="G610" s="81">
        <v>1.0760799999999999</v>
      </c>
      <c r="H610" s="81" t="s">
        <v>290</v>
      </c>
      <c r="I610" s="81" t="s">
        <v>291</v>
      </c>
      <c r="J610" s="81">
        <v>21.588999999999999</v>
      </c>
      <c r="K610" s="81" t="s">
        <v>290</v>
      </c>
      <c r="L610" s="81" t="s">
        <v>284</v>
      </c>
      <c r="M610" s="81" t="s">
        <v>284</v>
      </c>
    </row>
    <row r="611" spans="1:13" ht="15.75" customHeight="1">
      <c r="A611" s="81" t="s">
        <v>280</v>
      </c>
      <c r="B611" s="81" t="s">
        <v>281</v>
      </c>
      <c r="C611" s="81" t="s">
        <v>1507</v>
      </c>
      <c r="D611" s="81">
        <v>801</v>
      </c>
      <c r="E611" s="82">
        <v>0.15049768518518519</v>
      </c>
      <c r="F611" s="81" t="s">
        <v>289</v>
      </c>
      <c r="G611" s="81">
        <v>1.58585</v>
      </c>
      <c r="H611" s="81" t="s">
        <v>290</v>
      </c>
      <c r="I611" s="81" t="s">
        <v>291</v>
      </c>
      <c r="J611" s="81">
        <v>29.907</v>
      </c>
      <c r="K611" s="81" t="s">
        <v>290</v>
      </c>
      <c r="L611" s="81" t="s">
        <v>284</v>
      </c>
      <c r="M611" s="81" t="s">
        <v>284</v>
      </c>
    </row>
    <row r="612" spans="1:13" ht="15.75" customHeight="1">
      <c r="A612" s="81" t="s">
        <v>280</v>
      </c>
      <c r="B612" s="81" t="s">
        <v>281</v>
      </c>
      <c r="C612" s="81" t="s">
        <v>1509</v>
      </c>
      <c r="D612" s="81">
        <v>802</v>
      </c>
      <c r="E612" s="81" t="s">
        <v>2627</v>
      </c>
      <c r="F612" s="81" t="s">
        <v>289</v>
      </c>
      <c r="G612" s="81">
        <v>1.3276300000000001</v>
      </c>
      <c r="H612" s="81" t="s">
        <v>290</v>
      </c>
      <c r="I612" s="81" t="s">
        <v>291</v>
      </c>
      <c r="J612" s="81">
        <v>3.6059999999999999</v>
      </c>
      <c r="K612" s="81" t="s">
        <v>290</v>
      </c>
      <c r="L612" s="81" t="s">
        <v>284</v>
      </c>
      <c r="M612" s="81" t="s">
        <v>284</v>
      </c>
    </row>
    <row r="613" spans="1:13" ht="15.75" customHeight="1">
      <c r="A613" s="81" t="s">
        <v>280</v>
      </c>
      <c r="B613" s="81" t="s">
        <v>281</v>
      </c>
      <c r="C613" s="81" t="s">
        <v>1511</v>
      </c>
      <c r="D613" s="81">
        <v>803</v>
      </c>
      <c r="E613" s="82">
        <v>0.15362268518518518</v>
      </c>
      <c r="F613" s="81" t="s">
        <v>289</v>
      </c>
      <c r="G613" s="81">
        <v>1.1841900000000001</v>
      </c>
      <c r="H613" s="81" t="s">
        <v>290</v>
      </c>
      <c r="I613" s="81" t="s">
        <v>291</v>
      </c>
      <c r="J613" s="81">
        <v>10.456</v>
      </c>
      <c r="K613" s="81" t="s">
        <v>290</v>
      </c>
      <c r="L613" s="81" t="s">
        <v>284</v>
      </c>
      <c r="M613" s="81" t="s">
        <v>284</v>
      </c>
    </row>
    <row r="614" spans="1:13" ht="15.75" customHeight="1">
      <c r="A614" s="81" t="s">
        <v>280</v>
      </c>
      <c r="B614" s="81" t="s">
        <v>281</v>
      </c>
      <c r="C614" s="81" t="s">
        <v>1513</v>
      </c>
      <c r="D614" s="81">
        <v>804</v>
      </c>
      <c r="E614" s="82">
        <v>0.15466435185185187</v>
      </c>
      <c r="F614" s="81" t="s">
        <v>289</v>
      </c>
      <c r="G614" s="81">
        <v>0.98704999999999998</v>
      </c>
      <c r="H614" s="81" t="s">
        <v>290</v>
      </c>
      <c r="I614" s="81" t="s">
        <v>291</v>
      </c>
      <c r="J614" s="81">
        <v>30.396000000000001</v>
      </c>
      <c r="K614" s="81" t="s">
        <v>290</v>
      </c>
      <c r="L614" s="81" t="s">
        <v>284</v>
      </c>
      <c r="M614" s="81" t="s">
        <v>284</v>
      </c>
    </row>
    <row r="615" spans="1:13" ht="15.75" customHeight="1">
      <c r="A615" s="81" t="s">
        <v>280</v>
      </c>
      <c r="B615" s="81" t="s">
        <v>281</v>
      </c>
      <c r="C615" s="81" t="s">
        <v>1515</v>
      </c>
      <c r="D615" s="81">
        <v>805</v>
      </c>
      <c r="E615" s="82">
        <v>0.15350694444444443</v>
      </c>
      <c r="F615" s="81" t="s">
        <v>289</v>
      </c>
      <c r="G615" s="81">
        <v>1.60578</v>
      </c>
      <c r="H615" s="81" t="s">
        <v>290</v>
      </c>
      <c r="I615" s="81" t="s">
        <v>291</v>
      </c>
      <c r="J615" s="81">
        <v>32.792999999999999</v>
      </c>
      <c r="K615" s="81" t="s">
        <v>290</v>
      </c>
      <c r="L615" s="81" t="s">
        <v>284</v>
      </c>
      <c r="M615" s="81" t="s">
        <v>284</v>
      </c>
    </row>
    <row r="616" spans="1:13" ht="15.75" customHeight="1">
      <c r="A616" s="81" t="s">
        <v>280</v>
      </c>
      <c r="B616" s="81" t="s">
        <v>281</v>
      </c>
      <c r="C616" s="81" t="s">
        <v>1517</v>
      </c>
      <c r="D616" s="81">
        <v>806</v>
      </c>
      <c r="E616" s="81" t="s">
        <v>2628</v>
      </c>
      <c r="F616" s="81" t="s">
        <v>289</v>
      </c>
      <c r="G616" s="81">
        <v>1.40221</v>
      </c>
      <c r="H616" s="81" t="s">
        <v>290</v>
      </c>
      <c r="I616" s="81" t="s">
        <v>291</v>
      </c>
      <c r="J616" s="81">
        <v>12.84</v>
      </c>
      <c r="K616" s="81" t="s">
        <v>290</v>
      </c>
      <c r="L616" s="81" t="s">
        <v>284</v>
      </c>
      <c r="M616" s="81" t="s">
        <v>284</v>
      </c>
    </row>
    <row r="617" spans="1:13" ht="15.75" customHeight="1">
      <c r="A617" s="81" t="s">
        <v>280</v>
      </c>
      <c r="B617" s="81" t="s">
        <v>281</v>
      </c>
      <c r="C617" s="81" t="s">
        <v>1519</v>
      </c>
      <c r="D617" s="81">
        <v>807</v>
      </c>
      <c r="E617" s="82">
        <v>0.15744212962962964</v>
      </c>
      <c r="F617" s="81" t="s">
        <v>289</v>
      </c>
      <c r="G617" s="81">
        <v>1.20807</v>
      </c>
      <c r="H617" s="81" t="s">
        <v>290</v>
      </c>
      <c r="I617" s="81" t="s">
        <v>291</v>
      </c>
      <c r="J617" s="81">
        <v>7.5730000000000004</v>
      </c>
      <c r="K617" s="81" t="s">
        <v>290</v>
      </c>
      <c r="L617" s="81" t="s">
        <v>284</v>
      </c>
      <c r="M617" s="81" t="s">
        <v>284</v>
      </c>
    </row>
    <row r="618" spans="1:13" ht="15.75" customHeight="1">
      <c r="A618" s="81" t="s">
        <v>280</v>
      </c>
      <c r="B618" s="81" t="s">
        <v>281</v>
      </c>
      <c r="C618" s="81" t="s">
        <v>1521</v>
      </c>
      <c r="D618" s="81">
        <v>808</v>
      </c>
      <c r="E618" s="82">
        <v>0.1567476851851852</v>
      </c>
      <c r="F618" s="81" t="s">
        <v>289</v>
      </c>
      <c r="G618" s="81">
        <v>0.93967999999999996</v>
      </c>
      <c r="H618" s="81" t="s">
        <v>290</v>
      </c>
      <c r="I618" s="81" t="s">
        <v>291</v>
      </c>
      <c r="J618" s="81">
        <v>34.427999999999997</v>
      </c>
      <c r="K618" s="81" t="s">
        <v>290</v>
      </c>
      <c r="L618" s="81" t="s">
        <v>284</v>
      </c>
      <c r="M618" s="81" t="s">
        <v>284</v>
      </c>
    </row>
    <row r="619" spans="1:13" ht="15.75" customHeight="1">
      <c r="A619" s="81" t="s">
        <v>280</v>
      </c>
      <c r="B619" s="81" t="s">
        <v>281</v>
      </c>
      <c r="C619" s="81" t="s">
        <v>1523</v>
      </c>
      <c r="D619" s="81">
        <v>809</v>
      </c>
      <c r="E619" s="82">
        <v>0.15501157407407407</v>
      </c>
      <c r="F619" s="81" t="s">
        <v>289</v>
      </c>
      <c r="G619" s="81">
        <v>1.74068</v>
      </c>
      <c r="H619" s="81" t="s">
        <v>290</v>
      </c>
      <c r="I619" s="81" t="s">
        <v>291</v>
      </c>
      <c r="J619" s="81">
        <v>30.169</v>
      </c>
      <c r="K619" s="81" t="s">
        <v>290</v>
      </c>
      <c r="L619" s="81" t="s">
        <v>284</v>
      </c>
      <c r="M619" s="81" t="s">
        <v>284</v>
      </c>
    </row>
    <row r="620" spans="1:13" ht="15.75" customHeight="1">
      <c r="A620" s="81" t="s">
        <v>280</v>
      </c>
      <c r="B620" s="81" t="s">
        <v>281</v>
      </c>
      <c r="C620" s="81" t="s">
        <v>1525</v>
      </c>
      <c r="D620" s="81">
        <v>810</v>
      </c>
      <c r="E620" s="82">
        <v>0.15917824074074075</v>
      </c>
      <c r="F620" s="81" t="s">
        <v>289</v>
      </c>
      <c r="G620" s="81">
        <v>1.5587899999999999</v>
      </c>
      <c r="H620" s="81" t="s">
        <v>290</v>
      </c>
      <c r="I620" s="81" t="s">
        <v>291</v>
      </c>
      <c r="J620" s="81">
        <v>15.167</v>
      </c>
      <c r="K620" s="81" t="s">
        <v>290</v>
      </c>
      <c r="L620" s="81" t="s">
        <v>284</v>
      </c>
      <c r="M620" s="81" t="s">
        <v>284</v>
      </c>
    </row>
    <row r="621" spans="1:13" ht="15.75" customHeight="1">
      <c r="A621" s="81" t="s">
        <v>280</v>
      </c>
      <c r="B621" s="81" t="s">
        <v>281</v>
      </c>
      <c r="C621" s="81" t="s">
        <v>1527</v>
      </c>
      <c r="D621" s="81">
        <v>811</v>
      </c>
      <c r="E621" s="82">
        <v>0.15917824074074075</v>
      </c>
      <c r="F621" s="81" t="s">
        <v>289</v>
      </c>
      <c r="G621" s="81">
        <v>1.1134200000000001</v>
      </c>
      <c r="H621" s="81" t="s">
        <v>290</v>
      </c>
      <c r="I621" s="81" t="s">
        <v>291</v>
      </c>
      <c r="J621" s="81">
        <v>9.4339999999999993</v>
      </c>
      <c r="K621" s="81" t="s">
        <v>290</v>
      </c>
      <c r="L621" s="81" t="s">
        <v>284</v>
      </c>
      <c r="M621" s="81" t="s">
        <v>284</v>
      </c>
    </row>
    <row r="622" spans="1:13" ht="15.75" customHeight="1">
      <c r="A622" s="81" t="s">
        <v>280</v>
      </c>
      <c r="B622" s="81" t="s">
        <v>281</v>
      </c>
      <c r="C622" s="81" t="s">
        <v>1529</v>
      </c>
      <c r="D622" s="81">
        <v>812</v>
      </c>
      <c r="E622" s="82">
        <v>0.1584837962962963</v>
      </c>
      <c r="F622" s="81" t="s">
        <v>289</v>
      </c>
      <c r="G622" s="81">
        <v>0.67008000000000001</v>
      </c>
      <c r="H622" s="81" t="s">
        <v>290</v>
      </c>
      <c r="I622" s="81" t="s">
        <v>291</v>
      </c>
      <c r="J622" s="81">
        <v>26.856999999999999</v>
      </c>
      <c r="K622" s="81" t="s">
        <v>290</v>
      </c>
      <c r="L622" s="81" t="s">
        <v>284</v>
      </c>
      <c r="M622" s="81" t="s">
        <v>284</v>
      </c>
    </row>
    <row r="623" spans="1:13" ht="15.75" customHeight="1">
      <c r="A623" s="81" t="s">
        <v>280</v>
      </c>
      <c r="B623" s="81" t="s">
        <v>281</v>
      </c>
      <c r="C623" s="81" t="s">
        <v>1531</v>
      </c>
      <c r="D623" s="81">
        <v>813</v>
      </c>
      <c r="E623" s="82">
        <v>0.16195601851851851</v>
      </c>
      <c r="F623" s="81" t="s">
        <v>289</v>
      </c>
      <c r="G623" s="81">
        <v>1.8281000000000001</v>
      </c>
      <c r="H623" s="81" t="s">
        <v>290</v>
      </c>
      <c r="I623" s="81" t="s">
        <v>291</v>
      </c>
      <c r="J623" s="81">
        <v>16.212</v>
      </c>
      <c r="K623" s="81" t="s">
        <v>290</v>
      </c>
      <c r="L623" s="81" t="s">
        <v>284</v>
      </c>
      <c r="M623" s="81" t="s">
        <v>284</v>
      </c>
    </row>
    <row r="624" spans="1:13" ht="15.75" customHeight="1">
      <c r="A624" s="81" t="s">
        <v>280</v>
      </c>
      <c r="B624" s="81" t="s">
        <v>281</v>
      </c>
      <c r="C624" s="81" t="s">
        <v>1533</v>
      </c>
      <c r="D624" s="81">
        <v>814</v>
      </c>
      <c r="E624" s="82">
        <v>0.16172453703703704</v>
      </c>
      <c r="F624" s="81" t="s">
        <v>289</v>
      </c>
      <c r="G624" s="81">
        <v>1.19512</v>
      </c>
      <c r="H624" s="81" t="s">
        <v>290</v>
      </c>
      <c r="I624" s="81" t="s">
        <v>291</v>
      </c>
      <c r="J624" s="81">
        <v>4.2190000000000003</v>
      </c>
      <c r="K624" s="81" t="s">
        <v>290</v>
      </c>
      <c r="L624" s="81" t="s">
        <v>284</v>
      </c>
      <c r="M624" s="81" t="s">
        <v>284</v>
      </c>
    </row>
    <row r="625" spans="1:13" ht="15.75" customHeight="1">
      <c r="A625" s="81" t="s">
        <v>280</v>
      </c>
      <c r="B625" s="81" t="s">
        <v>281</v>
      </c>
      <c r="C625" s="81" t="s">
        <v>1535</v>
      </c>
      <c r="D625" s="81">
        <v>815</v>
      </c>
      <c r="E625" s="82">
        <v>0.16137731481481482</v>
      </c>
      <c r="F625" s="81" t="s">
        <v>289</v>
      </c>
      <c r="G625" s="81">
        <v>0.38869999999999999</v>
      </c>
      <c r="H625" s="81" t="s">
        <v>290</v>
      </c>
      <c r="I625" s="81" t="s">
        <v>291</v>
      </c>
      <c r="J625" s="81">
        <v>26.975000000000001</v>
      </c>
      <c r="K625" s="81" t="s">
        <v>290</v>
      </c>
      <c r="L625" s="81" t="s">
        <v>284</v>
      </c>
      <c r="M625" s="81" t="s">
        <v>284</v>
      </c>
    </row>
    <row r="626" spans="1:13" ht="15.75" customHeight="1">
      <c r="A626" s="81" t="s">
        <v>280</v>
      </c>
      <c r="B626" s="81" t="s">
        <v>281</v>
      </c>
      <c r="C626" s="81" t="s">
        <v>1537</v>
      </c>
      <c r="D626" s="81">
        <v>816</v>
      </c>
      <c r="E626" s="81" t="s">
        <v>2629</v>
      </c>
      <c r="F626" s="81" t="s">
        <v>289</v>
      </c>
      <c r="G626" s="81">
        <v>1.7910600000000001</v>
      </c>
      <c r="H626" s="81" t="s">
        <v>290</v>
      </c>
      <c r="I626" s="81" t="s">
        <v>291</v>
      </c>
      <c r="J626" s="81">
        <v>13.965</v>
      </c>
      <c r="K626" s="81" t="s">
        <v>290</v>
      </c>
      <c r="L626" s="81" t="s">
        <v>284</v>
      </c>
      <c r="M626" s="81" t="s">
        <v>284</v>
      </c>
    </row>
    <row r="627" spans="1:13" ht="15.75" customHeight="1">
      <c r="A627" s="81" t="s">
        <v>280</v>
      </c>
      <c r="B627" s="81" t="s">
        <v>281</v>
      </c>
      <c r="C627" s="81" t="s">
        <v>1539</v>
      </c>
      <c r="D627" s="81">
        <v>817</v>
      </c>
      <c r="E627" s="82">
        <v>0.16427083333333334</v>
      </c>
      <c r="F627" s="81" t="s">
        <v>289</v>
      </c>
      <c r="G627" s="81">
        <v>0.97048000000000001</v>
      </c>
      <c r="H627" s="81" t="s">
        <v>290</v>
      </c>
      <c r="I627" s="81" t="s">
        <v>291</v>
      </c>
      <c r="J627" s="81">
        <v>9.7639999999999993</v>
      </c>
      <c r="K627" s="81" t="s">
        <v>290</v>
      </c>
      <c r="L627" s="81" t="s">
        <v>284</v>
      </c>
      <c r="M627" s="81" t="s">
        <v>284</v>
      </c>
    </row>
    <row r="628" spans="1:13" ht="15.75" customHeight="1">
      <c r="A628" s="81" t="s">
        <v>280</v>
      </c>
      <c r="B628" s="81" t="s">
        <v>281</v>
      </c>
      <c r="C628" s="81" t="s">
        <v>1541</v>
      </c>
      <c r="D628" s="81">
        <v>818</v>
      </c>
      <c r="E628" s="82">
        <v>0.1627662037037037</v>
      </c>
      <c r="F628" s="81" t="s">
        <v>289</v>
      </c>
      <c r="G628" s="81">
        <v>0.27193000000000001</v>
      </c>
      <c r="H628" s="81" t="s">
        <v>290</v>
      </c>
      <c r="I628" s="81" t="s">
        <v>291</v>
      </c>
      <c r="J628" s="81">
        <v>29.681999999999999</v>
      </c>
      <c r="K628" s="81" t="s">
        <v>290</v>
      </c>
      <c r="L628" s="81" t="s">
        <v>284</v>
      </c>
      <c r="M628" s="81" t="s">
        <v>284</v>
      </c>
    </row>
    <row r="629" spans="1:13" ht="15.75" customHeight="1">
      <c r="A629" s="81" t="s">
        <v>280</v>
      </c>
      <c r="B629" s="81" t="s">
        <v>281</v>
      </c>
      <c r="C629" s="81" t="s">
        <v>1543</v>
      </c>
      <c r="D629" s="81">
        <v>819</v>
      </c>
      <c r="E629" s="82">
        <v>0.16646990740740741</v>
      </c>
      <c r="F629" s="81" t="s">
        <v>289</v>
      </c>
      <c r="G629" s="81">
        <v>1.89185</v>
      </c>
      <c r="H629" s="81" t="s">
        <v>290</v>
      </c>
      <c r="I629" s="81" t="s">
        <v>291</v>
      </c>
      <c r="J629" s="81">
        <v>18.212</v>
      </c>
      <c r="K629" s="81" t="s">
        <v>290</v>
      </c>
      <c r="L629" s="81" t="s">
        <v>284</v>
      </c>
      <c r="M629" s="81" t="s">
        <v>284</v>
      </c>
    </row>
    <row r="630" spans="1:13" ht="15.75" customHeight="1">
      <c r="A630" s="81" t="s">
        <v>280</v>
      </c>
      <c r="B630" s="81" t="s">
        <v>281</v>
      </c>
      <c r="C630" s="81" t="s">
        <v>1545</v>
      </c>
      <c r="D630" s="81">
        <v>820</v>
      </c>
      <c r="E630" s="82">
        <v>0.1675115740740741</v>
      </c>
      <c r="F630" s="81" t="s">
        <v>289</v>
      </c>
      <c r="G630" s="81">
        <v>0.69711999999999996</v>
      </c>
      <c r="H630" s="81" t="s">
        <v>290</v>
      </c>
      <c r="I630" s="81" t="s">
        <v>291</v>
      </c>
      <c r="J630" s="81">
        <v>17.475999999999999</v>
      </c>
      <c r="K630" s="81" t="s">
        <v>290</v>
      </c>
      <c r="L630" s="81" t="s">
        <v>284</v>
      </c>
      <c r="M630" s="81" t="s">
        <v>284</v>
      </c>
    </row>
    <row r="631" spans="1:13" ht="15.75" customHeight="1">
      <c r="A631" s="81" t="s">
        <v>280</v>
      </c>
      <c r="B631" s="81" t="s">
        <v>281</v>
      </c>
      <c r="C631" s="81" t="s">
        <v>1547</v>
      </c>
      <c r="D631" s="81">
        <v>821</v>
      </c>
      <c r="E631" s="82">
        <v>0.1675115740740741</v>
      </c>
      <c r="F631" s="81" t="s">
        <v>289</v>
      </c>
      <c r="G631" s="81">
        <v>0.17907000000000001</v>
      </c>
      <c r="H631" s="81" t="s">
        <v>290</v>
      </c>
      <c r="I631" s="81" t="s">
        <v>291</v>
      </c>
      <c r="J631" s="81">
        <v>37.526000000000003</v>
      </c>
      <c r="K631" s="81" t="s">
        <v>290</v>
      </c>
      <c r="L631" s="81" t="s">
        <v>284</v>
      </c>
      <c r="M631" s="81" t="s">
        <v>284</v>
      </c>
    </row>
    <row r="632" spans="1:13" ht="15.75" customHeight="1">
      <c r="A632" s="81" t="s">
        <v>280</v>
      </c>
      <c r="B632" s="81" t="s">
        <v>281</v>
      </c>
      <c r="C632" s="81" t="s">
        <v>1548</v>
      </c>
      <c r="D632" s="81">
        <v>822</v>
      </c>
      <c r="E632" s="82">
        <v>0.16820601851851849</v>
      </c>
      <c r="F632" s="81" t="s">
        <v>289</v>
      </c>
      <c r="G632" s="81">
        <v>1.7738799999999999</v>
      </c>
      <c r="H632" s="81" t="s">
        <v>290</v>
      </c>
      <c r="I632" s="81" t="s">
        <v>291</v>
      </c>
      <c r="J632" s="81">
        <v>31.32</v>
      </c>
      <c r="K632" s="81" t="s">
        <v>290</v>
      </c>
      <c r="L632" s="81" t="s">
        <v>284</v>
      </c>
      <c r="M632" s="81" t="s">
        <v>284</v>
      </c>
    </row>
    <row r="633" spans="1:13" ht="15.75" customHeight="1">
      <c r="A633" s="81" t="s">
        <v>280</v>
      </c>
      <c r="B633" s="81" t="s">
        <v>281</v>
      </c>
      <c r="C633" s="81" t="s">
        <v>1550</v>
      </c>
      <c r="D633" s="81">
        <v>823</v>
      </c>
      <c r="E633" s="82">
        <v>0.17063657407407407</v>
      </c>
      <c r="F633" s="81" t="s">
        <v>289</v>
      </c>
      <c r="G633" s="81">
        <v>1.0716399999999999</v>
      </c>
      <c r="H633" s="81" t="s">
        <v>290</v>
      </c>
      <c r="I633" s="81" t="s">
        <v>291</v>
      </c>
      <c r="J633" s="81">
        <v>29.800999999999998</v>
      </c>
      <c r="K633" s="81" t="s">
        <v>290</v>
      </c>
      <c r="L633" s="81" t="s">
        <v>284</v>
      </c>
      <c r="M633" s="81" t="s">
        <v>284</v>
      </c>
    </row>
    <row r="634" spans="1:13" ht="15.75" customHeight="1">
      <c r="A634" s="81" t="s">
        <v>280</v>
      </c>
      <c r="B634" s="81" t="s">
        <v>281</v>
      </c>
      <c r="C634" s="81" t="s">
        <v>1552</v>
      </c>
      <c r="D634" s="81">
        <v>824</v>
      </c>
      <c r="E634" s="82">
        <v>0.17005787037037037</v>
      </c>
      <c r="F634" s="81" t="s">
        <v>289</v>
      </c>
      <c r="G634" s="81">
        <v>1.3805099999999999</v>
      </c>
      <c r="H634" s="81" t="s">
        <v>290</v>
      </c>
      <c r="I634" s="81" t="s">
        <v>291</v>
      </c>
      <c r="J634" s="81">
        <v>34.607999999999997</v>
      </c>
      <c r="K634" s="81" t="s">
        <v>290</v>
      </c>
      <c r="L634" s="81" t="s">
        <v>284</v>
      </c>
      <c r="M634" s="81" t="s">
        <v>284</v>
      </c>
    </row>
    <row r="635" spans="1:13" ht="15.75" customHeight="1">
      <c r="A635" s="81" t="s">
        <v>280</v>
      </c>
      <c r="B635" s="81" t="s">
        <v>281</v>
      </c>
      <c r="C635" s="81" t="s">
        <v>1554</v>
      </c>
      <c r="D635" s="81">
        <v>825</v>
      </c>
      <c r="E635" s="82">
        <v>0.16866898148148149</v>
      </c>
      <c r="F635" s="81" t="s">
        <v>289</v>
      </c>
      <c r="G635" s="81">
        <v>1.3303100000000001</v>
      </c>
      <c r="H635" s="81" t="s">
        <v>290</v>
      </c>
      <c r="I635" s="81" t="s">
        <v>291</v>
      </c>
      <c r="J635" s="81">
        <v>19.827999999999999</v>
      </c>
      <c r="K635" s="81" t="s">
        <v>290</v>
      </c>
      <c r="L635" s="81" t="s">
        <v>284</v>
      </c>
      <c r="M635" s="81" t="s">
        <v>284</v>
      </c>
    </row>
    <row r="636" spans="1:13" ht="15.75" customHeight="1">
      <c r="A636" s="81" t="s">
        <v>280</v>
      </c>
      <c r="B636" s="81" t="s">
        <v>281</v>
      </c>
      <c r="C636" s="81" t="s">
        <v>1556</v>
      </c>
      <c r="D636" s="81">
        <v>826</v>
      </c>
      <c r="E636" s="82">
        <v>0.1721412037037037</v>
      </c>
      <c r="F636" s="81" t="s">
        <v>289</v>
      </c>
      <c r="G636" s="81">
        <v>1.3080700000000001</v>
      </c>
      <c r="H636" s="81" t="s">
        <v>290</v>
      </c>
      <c r="I636" s="81" t="s">
        <v>291</v>
      </c>
      <c r="J636" s="81">
        <v>32.594000000000001</v>
      </c>
      <c r="K636" s="81" t="s">
        <v>290</v>
      </c>
      <c r="L636" s="81" t="s">
        <v>284</v>
      </c>
      <c r="M636" s="81" t="s">
        <v>284</v>
      </c>
    </row>
    <row r="637" spans="1:13" ht="15.75" customHeight="1">
      <c r="A637" s="81" t="s">
        <v>280</v>
      </c>
      <c r="B637" s="81" t="s">
        <v>281</v>
      </c>
      <c r="C637" s="81" t="s">
        <v>1558</v>
      </c>
      <c r="D637" s="81">
        <v>827</v>
      </c>
      <c r="E637" s="82">
        <v>0.1723726851851852</v>
      </c>
      <c r="F637" s="81" t="s">
        <v>289</v>
      </c>
      <c r="G637" s="81">
        <v>1.4867900000000001</v>
      </c>
      <c r="H637" s="81" t="s">
        <v>290</v>
      </c>
      <c r="I637" s="81" t="s">
        <v>291</v>
      </c>
      <c r="J637" s="81">
        <v>28.814</v>
      </c>
      <c r="K637" s="81" t="s">
        <v>290</v>
      </c>
      <c r="L637" s="81" t="s">
        <v>284</v>
      </c>
      <c r="M637" s="81" t="s">
        <v>284</v>
      </c>
    </row>
    <row r="638" spans="1:13" ht="15.75" customHeight="1">
      <c r="A638" s="81" t="s">
        <v>280</v>
      </c>
      <c r="B638" s="81" t="s">
        <v>281</v>
      </c>
      <c r="C638" s="81" t="s">
        <v>1560</v>
      </c>
      <c r="D638" s="81">
        <v>828</v>
      </c>
      <c r="E638" s="82">
        <v>0.17387731481481483</v>
      </c>
      <c r="F638" s="81" t="s">
        <v>289</v>
      </c>
      <c r="G638" s="81">
        <v>1.3401099999999999</v>
      </c>
      <c r="H638" s="81" t="s">
        <v>290</v>
      </c>
      <c r="I638" s="81" t="s">
        <v>291</v>
      </c>
      <c r="J638" s="81">
        <v>19.187999999999999</v>
      </c>
      <c r="K638" s="81" t="s">
        <v>290</v>
      </c>
      <c r="L638" s="81" t="s">
        <v>284</v>
      </c>
      <c r="M638" s="81" t="s">
        <v>284</v>
      </c>
    </row>
    <row r="639" spans="1:13" ht="15.75" customHeight="1">
      <c r="A639" s="81" t="s">
        <v>280</v>
      </c>
      <c r="B639" s="81" t="s">
        <v>281</v>
      </c>
      <c r="C639" s="81" t="s">
        <v>1562</v>
      </c>
      <c r="D639" s="81">
        <v>829</v>
      </c>
      <c r="E639" s="82">
        <v>0.17526620370370372</v>
      </c>
      <c r="F639" s="81" t="s">
        <v>289</v>
      </c>
      <c r="G639" s="81">
        <v>1.5079</v>
      </c>
      <c r="H639" s="81" t="s">
        <v>290</v>
      </c>
      <c r="I639" s="81" t="s">
        <v>291</v>
      </c>
      <c r="J639" s="81">
        <v>28.684999999999999</v>
      </c>
      <c r="K639" s="81" t="s">
        <v>290</v>
      </c>
      <c r="L639" s="81" t="s">
        <v>284</v>
      </c>
      <c r="M639" s="81" t="s">
        <v>284</v>
      </c>
    </row>
    <row r="640" spans="1:13" ht="15.75" customHeight="1">
      <c r="A640" s="81" t="s">
        <v>280</v>
      </c>
      <c r="B640" s="81" t="s">
        <v>281</v>
      </c>
      <c r="C640" s="81" t="s">
        <v>1564</v>
      </c>
      <c r="D640" s="81">
        <v>830</v>
      </c>
      <c r="E640" s="82">
        <v>0.17688657407407407</v>
      </c>
      <c r="F640" s="81" t="s">
        <v>289</v>
      </c>
      <c r="G640" s="81">
        <v>1.2661199999999999</v>
      </c>
      <c r="H640" s="81" t="s">
        <v>290</v>
      </c>
      <c r="I640" s="81" t="s">
        <v>291</v>
      </c>
      <c r="J640" s="81">
        <v>19.062999999999999</v>
      </c>
      <c r="K640" s="81" t="s">
        <v>290</v>
      </c>
      <c r="L640" s="81" t="s">
        <v>284</v>
      </c>
      <c r="M640" s="81" t="s">
        <v>284</v>
      </c>
    </row>
    <row r="641" spans="1:13" ht="15.75" customHeight="1">
      <c r="A641" s="81" t="s">
        <v>280</v>
      </c>
      <c r="B641" s="81" t="s">
        <v>281</v>
      </c>
      <c r="C641" s="81" t="s">
        <v>1566</v>
      </c>
      <c r="D641" s="81">
        <v>831</v>
      </c>
      <c r="E641" s="82">
        <v>0.17677083333333332</v>
      </c>
      <c r="F641" s="81" t="s">
        <v>289</v>
      </c>
      <c r="G641" s="81">
        <v>1.0853900000000001</v>
      </c>
      <c r="H641" s="81" t="s">
        <v>290</v>
      </c>
      <c r="I641" s="81" t="s">
        <v>291</v>
      </c>
      <c r="J641" s="81">
        <v>30.742000000000001</v>
      </c>
      <c r="K641" s="81" t="s">
        <v>290</v>
      </c>
      <c r="L641" s="81" t="s">
        <v>284</v>
      </c>
      <c r="M641" s="81" t="s">
        <v>284</v>
      </c>
    </row>
    <row r="642" spans="1:13" ht="15.75" customHeight="1">
      <c r="A642" s="81" t="s">
        <v>280</v>
      </c>
      <c r="B642" s="81" t="s">
        <v>281</v>
      </c>
      <c r="C642" s="81" t="s">
        <v>1568</v>
      </c>
      <c r="D642" s="81">
        <v>832</v>
      </c>
      <c r="E642" s="82">
        <v>0.17515046296296297</v>
      </c>
      <c r="F642" s="81" t="s">
        <v>289</v>
      </c>
      <c r="G642" s="81">
        <v>1.18299</v>
      </c>
      <c r="H642" s="81" t="s">
        <v>290</v>
      </c>
      <c r="I642" s="81" t="s">
        <v>291</v>
      </c>
      <c r="J642" s="81">
        <v>10.949</v>
      </c>
      <c r="K642" s="81" t="s">
        <v>290</v>
      </c>
      <c r="L642" s="81" t="s">
        <v>284</v>
      </c>
      <c r="M642" s="81" t="s">
        <v>284</v>
      </c>
    </row>
    <row r="643" spans="1:13" ht="15.75" customHeight="1">
      <c r="A643" s="81" t="s">
        <v>280</v>
      </c>
      <c r="B643" s="81" t="s">
        <v>281</v>
      </c>
      <c r="C643" s="81" t="s">
        <v>1570</v>
      </c>
      <c r="D643" s="81">
        <v>833</v>
      </c>
      <c r="E643" s="82">
        <v>0.18001157407407409</v>
      </c>
      <c r="F643" s="81" t="s">
        <v>289</v>
      </c>
      <c r="G643" s="81">
        <v>1.4135800000000001</v>
      </c>
      <c r="H643" s="81" t="s">
        <v>290</v>
      </c>
      <c r="I643" s="81" t="s">
        <v>291</v>
      </c>
      <c r="J643" s="81">
        <v>9.7349999999999994</v>
      </c>
      <c r="K643" s="81" t="s">
        <v>290</v>
      </c>
      <c r="L643" s="81" t="s">
        <v>284</v>
      </c>
      <c r="M643" s="81" t="s">
        <v>284</v>
      </c>
    </row>
    <row r="644" spans="1:13" ht="15.75" customHeight="1">
      <c r="A644" s="81" t="s">
        <v>280</v>
      </c>
      <c r="B644" s="81" t="s">
        <v>281</v>
      </c>
      <c r="C644" s="81" t="s">
        <v>1571</v>
      </c>
      <c r="D644" s="81">
        <v>834</v>
      </c>
      <c r="E644" s="81" t="s">
        <v>2630</v>
      </c>
      <c r="F644" s="81" t="s">
        <v>289</v>
      </c>
      <c r="G644" s="81">
        <v>0.68406</v>
      </c>
      <c r="H644" s="81" t="s">
        <v>290</v>
      </c>
      <c r="I644" s="81" t="s">
        <v>291</v>
      </c>
      <c r="J644" s="81">
        <v>30.047999999999998</v>
      </c>
      <c r="K644" s="81" t="s">
        <v>290</v>
      </c>
      <c r="L644" s="81" t="s">
        <v>284</v>
      </c>
      <c r="M644" s="81" t="s">
        <v>284</v>
      </c>
    </row>
    <row r="645" spans="1:13" ht="15.75" customHeight="1">
      <c r="A645" s="81" t="s">
        <v>280</v>
      </c>
      <c r="B645" s="81" t="s">
        <v>281</v>
      </c>
      <c r="C645" s="81" t="s">
        <v>1573</v>
      </c>
      <c r="D645" s="81">
        <v>835</v>
      </c>
      <c r="E645" s="81" t="s">
        <v>2631</v>
      </c>
      <c r="F645" s="81" t="s">
        <v>289</v>
      </c>
      <c r="G645" s="81">
        <v>1.7169399999999999</v>
      </c>
      <c r="H645" s="81" t="s">
        <v>290</v>
      </c>
      <c r="I645" s="81" t="s">
        <v>291</v>
      </c>
      <c r="J645" s="81">
        <v>13.112</v>
      </c>
      <c r="K645" s="81" t="s">
        <v>290</v>
      </c>
      <c r="L645" s="81" t="s">
        <v>284</v>
      </c>
      <c r="M645" s="81" t="s">
        <v>284</v>
      </c>
    </row>
    <row r="646" spans="1:13" ht="15.75" customHeight="1">
      <c r="A646" s="81" t="s">
        <v>280</v>
      </c>
      <c r="B646" s="81" t="s">
        <v>281</v>
      </c>
      <c r="C646" s="81" t="s">
        <v>1575</v>
      </c>
      <c r="D646" s="81">
        <v>836</v>
      </c>
      <c r="E646" s="82">
        <v>0.18024305555555556</v>
      </c>
      <c r="F646" s="81" t="s">
        <v>289</v>
      </c>
      <c r="G646" s="81">
        <v>0.51356999999999997</v>
      </c>
      <c r="H646" s="81" t="s">
        <v>290</v>
      </c>
      <c r="I646" s="81" t="s">
        <v>291</v>
      </c>
      <c r="J646" s="81">
        <v>27.199000000000002</v>
      </c>
      <c r="K646" s="81" t="s">
        <v>290</v>
      </c>
      <c r="L646" s="81" t="s">
        <v>284</v>
      </c>
      <c r="M646" s="81" t="s">
        <v>284</v>
      </c>
    </row>
    <row r="647" spans="1:13" ht="15.75" customHeight="1">
      <c r="A647" s="81" t="s">
        <v>280</v>
      </c>
      <c r="B647" s="81" t="s">
        <v>281</v>
      </c>
      <c r="C647" s="81" t="s">
        <v>1577</v>
      </c>
      <c r="D647" s="81">
        <v>837</v>
      </c>
      <c r="E647" s="82">
        <v>0.18174768518518516</v>
      </c>
      <c r="F647" s="81" t="s">
        <v>289</v>
      </c>
      <c r="G647" s="81">
        <v>1.72465</v>
      </c>
      <c r="H647" s="81" t="s">
        <v>290</v>
      </c>
      <c r="I647" s="81" t="s">
        <v>291</v>
      </c>
      <c r="J647" s="81">
        <v>12.872999999999999</v>
      </c>
      <c r="K647" s="81" t="s">
        <v>290</v>
      </c>
      <c r="L647" s="81" t="s">
        <v>284</v>
      </c>
      <c r="M647" s="81" t="s">
        <v>284</v>
      </c>
    </row>
    <row r="648" spans="1:13" ht="15.75" customHeight="1">
      <c r="A648" s="81" t="s">
        <v>280</v>
      </c>
      <c r="B648" s="81" t="s">
        <v>281</v>
      </c>
      <c r="C648" s="81" t="s">
        <v>1579</v>
      </c>
      <c r="D648" s="81">
        <v>838</v>
      </c>
      <c r="E648" s="82">
        <v>0.18452546296296299</v>
      </c>
      <c r="F648" s="81" t="s">
        <v>289</v>
      </c>
      <c r="G648" s="81">
        <v>0.20407</v>
      </c>
      <c r="H648" s="81" t="s">
        <v>290</v>
      </c>
      <c r="I648" s="81" t="s">
        <v>291</v>
      </c>
      <c r="J648" s="81">
        <v>30.895</v>
      </c>
      <c r="K648" s="81" t="s">
        <v>290</v>
      </c>
      <c r="L648" s="81" t="s">
        <v>284</v>
      </c>
      <c r="M648" s="81" t="s">
        <v>284</v>
      </c>
    </row>
    <row r="649" spans="1:13" ht="15.75" customHeight="1">
      <c r="A649" s="81" t="s">
        <v>280</v>
      </c>
      <c r="B649" s="81" t="s">
        <v>281</v>
      </c>
      <c r="C649" s="81" t="s">
        <v>1581</v>
      </c>
      <c r="D649" s="81">
        <v>839</v>
      </c>
      <c r="E649" s="82">
        <v>0.18406250000000002</v>
      </c>
      <c r="F649" s="81" t="s">
        <v>289</v>
      </c>
      <c r="G649" s="81">
        <v>0.80335999999999996</v>
      </c>
      <c r="H649" s="81" t="s">
        <v>290</v>
      </c>
      <c r="I649" s="81" t="s">
        <v>291</v>
      </c>
      <c r="J649" s="81">
        <v>13.164999999999999</v>
      </c>
      <c r="K649" s="81" t="s">
        <v>290</v>
      </c>
      <c r="L649" s="81" t="s">
        <v>284</v>
      </c>
      <c r="M649" s="81" t="s">
        <v>284</v>
      </c>
    </row>
    <row r="650" spans="1:13" ht="15.75" customHeight="1">
      <c r="A650" s="81" t="s">
        <v>280</v>
      </c>
      <c r="B650" s="81" t="s">
        <v>281</v>
      </c>
      <c r="C650" s="81" t="s">
        <v>1583</v>
      </c>
      <c r="D650" s="81">
        <v>840</v>
      </c>
      <c r="E650" s="82">
        <v>0.18406250000000002</v>
      </c>
      <c r="F650" s="81" t="s">
        <v>289</v>
      </c>
      <c r="G650" s="81">
        <v>1.50569</v>
      </c>
      <c r="H650" s="81" t="s">
        <v>290</v>
      </c>
      <c r="I650" s="81" t="s">
        <v>291</v>
      </c>
      <c r="J650" s="81">
        <v>7.234</v>
      </c>
      <c r="K650" s="81" t="s">
        <v>290</v>
      </c>
      <c r="L650" s="81" t="s">
        <v>284</v>
      </c>
      <c r="M650" s="81" t="s">
        <v>284</v>
      </c>
    </row>
    <row r="651" spans="1:13" ht="15.75" customHeight="1">
      <c r="A651" s="81" t="s">
        <v>280</v>
      </c>
      <c r="B651" s="81" t="s">
        <v>281</v>
      </c>
      <c r="C651" s="81" t="s">
        <v>1585</v>
      </c>
      <c r="D651" s="81">
        <v>841</v>
      </c>
      <c r="E651" s="82">
        <v>0.1877662037037037</v>
      </c>
      <c r="F651" s="81" t="s">
        <v>289</v>
      </c>
      <c r="G651" s="81">
        <v>0.89542999999999995</v>
      </c>
      <c r="H651" s="81" t="s">
        <v>290</v>
      </c>
      <c r="I651" s="81" t="s">
        <v>291</v>
      </c>
      <c r="J651" s="81">
        <v>10.627000000000001</v>
      </c>
      <c r="K651" s="81" t="s">
        <v>290</v>
      </c>
      <c r="L651" s="81" t="s">
        <v>284</v>
      </c>
      <c r="M651" s="81" t="s">
        <v>284</v>
      </c>
    </row>
    <row r="652" spans="1:13" ht="15.75" customHeight="1">
      <c r="A652" s="81" t="s">
        <v>280</v>
      </c>
      <c r="B652" s="81" t="s">
        <v>281</v>
      </c>
      <c r="C652" s="81" t="s">
        <v>1587</v>
      </c>
      <c r="D652" s="81">
        <v>842</v>
      </c>
      <c r="E652" s="82">
        <v>0.18649305555555554</v>
      </c>
      <c r="F652" s="81" t="s">
        <v>289</v>
      </c>
      <c r="G652" s="81">
        <v>1.5589299999999999</v>
      </c>
      <c r="H652" s="81" t="s">
        <v>290</v>
      </c>
      <c r="I652" s="81" t="s">
        <v>291</v>
      </c>
      <c r="J652" s="81">
        <v>8.6159999999999997</v>
      </c>
      <c r="K652" s="81" t="s">
        <v>290</v>
      </c>
      <c r="L652" s="81" t="s">
        <v>284</v>
      </c>
      <c r="M652" s="81" t="s">
        <v>284</v>
      </c>
    </row>
    <row r="653" spans="1:13" ht="15.75" customHeight="1">
      <c r="A653" s="81" t="s">
        <v>280</v>
      </c>
      <c r="B653" s="81" t="s">
        <v>281</v>
      </c>
      <c r="C653" s="81" t="s">
        <v>1589</v>
      </c>
      <c r="D653" s="81">
        <v>843</v>
      </c>
      <c r="E653" s="82">
        <v>0.1877662037037037</v>
      </c>
      <c r="F653" s="81" t="s">
        <v>289</v>
      </c>
      <c r="G653" s="81">
        <v>1.55081</v>
      </c>
      <c r="H653" s="81" t="s">
        <v>290</v>
      </c>
      <c r="I653" s="81" t="s">
        <v>291</v>
      </c>
      <c r="J653" s="81">
        <v>8.6660000000000004</v>
      </c>
      <c r="K653" s="81" t="s">
        <v>290</v>
      </c>
      <c r="L653" s="81" t="s">
        <v>284</v>
      </c>
      <c r="M653" s="81" t="s">
        <v>284</v>
      </c>
    </row>
    <row r="654" spans="1:13" ht="15.75" customHeight="1">
      <c r="A654" s="81" t="s">
        <v>280</v>
      </c>
      <c r="B654" s="81" t="s">
        <v>281</v>
      </c>
      <c r="C654" s="81" t="s">
        <v>1591</v>
      </c>
      <c r="D654" s="81">
        <v>611001</v>
      </c>
      <c r="E654" s="82">
        <v>0.11542824074074075</v>
      </c>
      <c r="F654" s="81" t="s">
        <v>289</v>
      </c>
      <c r="G654" s="81">
        <v>0.29341</v>
      </c>
      <c r="H654" s="81" t="s">
        <v>290</v>
      </c>
      <c r="I654" s="81" t="s">
        <v>291</v>
      </c>
      <c r="J654" s="81">
        <v>29.628</v>
      </c>
      <c r="K654" s="81" t="s">
        <v>290</v>
      </c>
      <c r="L654" s="81" t="s">
        <v>284</v>
      </c>
      <c r="M654" s="81" t="s">
        <v>284</v>
      </c>
    </row>
    <row r="655" spans="1:13" ht="15.75" customHeight="1">
      <c r="A655" s="81" t="s">
        <v>280</v>
      </c>
      <c r="B655" s="81" t="s">
        <v>281</v>
      </c>
      <c r="C655" s="81" t="s">
        <v>1593</v>
      </c>
      <c r="D655" s="81">
        <v>611002</v>
      </c>
      <c r="E655" s="82">
        <v>0.11508101851851853</v>
      </c>
      <c r="F655" s="81" t="s">
        <v>289</v>
      </c>
      <c r="G655" s="81">
        <v>1.0405199999999999</v>
      </c>
      <c r="H655" s="81" t="s">
        <v>290</v>
      </c>
      <c r="I655" s="81" t="s">
        <v>291</v>
      </c>
      <c r="J655" s="81">
        <v>8.7550000000000008</v>
      </c>
      <c r="K655" s="81" t="s">
        <v>290</v>
      </c>
      <c r="L655" s="81" t="s">
        <v>284</v>
      </c>
      <c r="M655" s="81" t="s">
        <v>284</v>
      </c>
    </row>
    <row r="656" spans="1:13" ht="15.75" customHeight="1">
      <c r="A656" s="81" t="s">
        <v>280</v>
      </c>
      <c r="B656" s="81" t="s">
        <v>281</v>
      </c>
      <c r="C656" s="81" t="s">
        <v>1595</v>
      </c>
      <c r="D656" s="81">
        <v>611003</v>
      </c>
      <c r="E656" s="82">
        <v>0.12028935185185186</v>
      </c>
      <c r="F656" s="81" t="s">
        <v>289</v>
      </c>
      <c r="G656" s="81">
        <v>1.47587</v>
      </c>
      <c r="H656" s="81" t="s">
        <v>290</v>
      </c>
      <c r="I656" s="81" t="s">
        <v>291</v>
      </c>
      <c r="J656" s="81">
        <v>4.51</v>
      </c>
      <c r="K656" s="81" t="s">
        <v>290</v>
      </c>
      <c r="L656" s="81" t="s">
        <v>284</v>
      </c>
      <c r="M656" s="81" t="s">
        <v>284</v>
      </c>
    </row>
    <row r="657" spans="1:13" ht="15.75" customHeight="1">
      <c r="A657" s="81" t="s">
        <v>280</v>
      </c>
      <c r="B657" s="81" t="s">
        <v>281</v>
      </c>
      <c r="C657" s="81" t="s">
        <v>1597</v>
      </c>
      <c r="D657" s="81">
        <v>611004</v>
      </c>
      <c r="E657" s="82">
        <v>0.11866898148148149</v>
      </c>
      <c r="F657" s="81" t="s">
        <v>289</v>
      </c>
      <c r="G657" s="81">
        <v>1.7730900000000001</v>
      </c>
      <c r="H657" s="81" t="s">
        <v>290</v>
      </c>
      <c r="I657" s="81" t="s">
        <v>291</v>
      </c>
      <c r="J657" s="81">
        <v>12.739000000000001</v>
      </c>
      <c r="K657" s="81" t="s">
        <v>290</v>
      </c>
      <c r="L657" s="81" t="s">
        <v>284</v>
      </c>
      <c r="M657" s="81" t="s">
        <v>284</v>
      </c>
    </row>
    <row r="658" spans="1:13" ht="15.75" customHeight="1">
      <c r="A658" s="81" t="s">
        <v>280</v>
      </c>
      <c r="B658" s="81" t="s">
        <v>281</v>
      </c>
      <c r="C658" s="81" t="s">
        <v>1599</v>
      </c>
      <c r="D658" s="81">
        <v>611005</v>
      </c>
      <c r="E658" s="82">
        <v>0.11797453703703703</v>
      </c>
      <c r="F658" s="81" t="s">
        <v>289</v>
      </c>
      <c r="G658" s="81">
        <v>0.18607000000000001</v>
      </c>
      <c r="H658" s="81" t="s">
        <v>290</v>
      </c>
      <c r="I658" s="81" t="s">
        <v>291</v>
      </c>
      <c r="J658" s="81">
        <v>33.158000000000001</v>
      </c>
      <c r="K658" s="81" t="s">
        <v>290</v>
      </c>
      <c r="L658" s="81" t="s">
        <v>284</v>
      </c>
      <c r="M658" s="81" t="s">
        <v>284</v>
      </c>
    </row>
    <row r="659" spans="1:13" ht="15.75" customHeight="1">
      <c r="A659" s="81" t="s">
        <v>280</v>
      </c>
      <c r="B659" s="81" t="s">
        <v>281</v>
      </c>
      <c r="C659" s="81" t="s">
        <v>1601</v>
      </c>
      <c r="D659" s="81">
        <v>611006</v>
      </c>
      <c r="E659" s="82">
        <v>0.1215625</v>
      </c>
      <c r="F659" s="81" t="s">
        <v>289</v>
      </c>
      <c r="G659" s="81">
        <v>0.88177000000000005</v>
      </c>
      <c r="H659" s="81" t="s">
        <v>290</v>
      </c>
      <c r="I659" s="81" t="s">
        <v>291</v>
      </c>
      <c r="J659" s="81">
        <v>13.231999999999999</v>
      </c>
      <c r="K659" s="81" t="s">
        <v>290</v>
      </c>
      <c r="L659" s="81" t="s">
        <v>284</v>
      </c>
      <c r="M659" s="81" t="s">
        <v>284</v>
      </c>
    </row>
    <row r="660" spans="1:13" ht="15.75" customHeight="1">
      <c r="A660" s="81" t="s">
        <v>280</v>
      </c>
      <c r="B660" s="81" t="s">
        <v>281</v>
      </c>
      <c r="C660" s="81" t="s">
        <v>1603</v>
      </c>
      <c r="D660" s="81">
        <v>611007</v>
      </c>
      <c r="E660" s="82">
        <v>0.11890046296296297</v>
      </c>
      <c r="F660" s="81" t="s">
        <v>289</v>
      </c>
      <c r="G660" s="81">
        <v>1.45702</v>
      </c>
      <c r="H660" s="81" t="s">
        <v>290</v>
      </c>
      <c r="I660" s="81" t="s">
        <v>291</v>
      </c>
      <c r="J660" s="81">
        <v>3.3809999999999998</v>
      </c>
      <c r="K660" s="81" t="s">
        <v>290</v>
      </c>
      <c r="L660" s="81" t="s">
        <v>284</v>
      </c>
      <c r="M660" s="81" t="s">
        <v>284</v>
      </c>
    </row>
    <row r="661" spans="1:13" ht="15.75" customHeight="1">
      <c r="A661" s="81" t="s">
        <v>280</v>
      </c>
      <c r="B661" s="81" t="s">
        <v>281</v>
      </c>
      <c r="C661" s="81" t="s">
        <v>1605</v>
      </c>
      <c r="D661" s="81">
        <v>611008</v>
      </c>
      <c r="E661" s="82">
        <v>0.1215625</v>
      </c>
      <c r="F661" s="81" t="s">
        <v>289</v>
      </c>
      <c r="G661" s="81">
        <v>1.57118</v>
      </c>
      <c r="H661" s="81" t="s">
        <v>290</v>
      </c>
      <c r="I661" s="81" t="s">
        <v>291</v>
      </c>
      <c r="J661" s="81">
        <v>7.1219999999999999</v>
      </c>
      <c r="K661" s="81" t="s">
        <v>290</v>
      </c>
      <c r="L661" s="81" t="s">
        <v>284</v>
      </c>
      <c r="M661" s="81" t="s">
        <v>284</v>
      </c>
    </row>
    <row r="662" spans="1:13" ht="15.75" customHeight="1">
      <c r="A662" s="81" t="s">
        <v>280</v>
      </c>
      <c r="B662" s="81" t="s">
        <v>281</v>
      </c>
      <c r="C662" s="81" t="s">
        <v>1607</v>
      </c>
      <c r="D662" s="81">
        <v>611009</v>
      </c>
      <c r="E662" s="81" t="s">
        <v>2632</v>
      </c>
      <c r="F662" s="81" t="s">
        <v>289</v>
      </c>
      <c r="G662" s="81">
        <v>0.19402</v>
      </c>
      <c r="H662" s="81" t="s">
        <v>290</v>
      </c>
      <c r="I662" s="81" t="s">
        <v>291</v>
      </c>
      <c r="J662" s="81">
        <v>32.756999999999998</v>
      </c>
      <c r="K662" s="81" t="s">
        <v>290</v>
      </c>
      <c r="L662" s="81" t="s">
        <v>284</v>
      </c>
      <c r="M662" s="81" t="s">
        <v>284</v>
      </c>
    </row>
    <row r="663" spans="1:13" ht="15.75" customHeight="1">
      <c r="A663" s="81" t="s">
        <v>280</v>
      </c>
      <c r="B663" s="81" t="s">
        <v>281</v>
      </c>
      <c r="C663" s="81" t="s">
        <v>1609</v>
      </c>
      <c r="D663" s="81">
        <v>611010</v>
      </c>
      <c r="E663" s="82">
        <v>0.12086805555555556</v>
      </c>
      <c r="F663" s="81" t="s">
        <v>289</v>
      </c>
      <c r="G663" s="81">
        <v>1.9082600000000001</v>
      </c>
      <c r="H663" s="81" t="s">
        <v>290</v>
      </c>
      <c r="I663" s="81" t="s">
        <v>291</v>
      </c>
      <c r="J663" s="81">
        <v>15.43</v>
      </c>
      <c r="K663" s="81" t="s">
        <v>290</v>
      </c>
      <c r="L663" s="81" t="s">
        <v>284</v>
      </c>
      <c r="M663" s="81" t="s">
        <v>284</v>
      </c>
    </row>
    <row r="664" spans="1:13" ht="15.75" customHeight="1">
      <c r="A664" s="81" t="s">
        <v>280</v>
      </c>
      <c r="B664" s="81" t="s">
        <v>281</v>
      </c>
      <c r="C664" s="81" t="s">
        <v>1611</v>
      </c>
      <c r="D664" s="81">
        <v>611011</v>
      </c>
      <c r="E664" s="82">
        <v>0.12422453703703702</v>
      </c>
      <c r="F664" s="81" t="s">
        <v>289</v>
      </c>
      <c r="G664" s="81">
        <v>0.92847000000000002</v>
      </c>
      <c r="H664" s="81" t="s">
        <v>290</v>
      </c>
      <c r="I664" s="81" t="s">
        <v>291</v>
      </c>
      <c r="J664" s="81">
        <v>36.189</v>
      </c>
      <c r="K664" s="81" t="s">
        <v>290</v>
      </c>
      <c r="L664" s="81" t="s">
        <v>284</v>
      </c>
      <c r="M664" s="81" t="s">
        <v>284</v>
      </c>
    </row>
    <row r="665" spans="1:13" ht="15.75" customHeight="1">
      <c r="A665" s="81" t="s">
        <v>280</v>
      </c>
      <c r="B665" s="81" t="s">
        <v>281</v>
      </c>
      <c r="C665" s="81" t="s">
        <v>1613</v>
      </c>
      <c r="D665" s="81">
        <v>611012</v>
      </c>
      <c r="E665" s="82">
        <v>0.12480324074074074</v>
      </c>
      <c r="F665" s="81" t="s">
        <v>289</v>
      </c>
      <c r="G665" s="81">
        <v>1.3206899999999999</v>
      </c>
      <c r="H665" s="81" t="s">
        <v>290</v>
      </c>
      <c r="I665" s="81" t="s">
        <v>291</v>
      </c>
      <c r="J665" s="81">
        <v>6.3739999999999997</v>
      </c>
      <c r="K665" s="81" t="s">
        <v>290</v>
      </c>
      <c r="L665" s="81" t="s">
        <v>284</v>
      </c>
      <c r="M665" s="81" t="s">
        <v>284</v>
      </c>
    </row>
    <row r="666" spans="1:13" ht="15.75" customHeight="1">
      <c r="A666" s="81" t="s">
        <v>280</v>
      </c>
      <c r="B666" s="81" t="s">
        <v>281</v>
      </c>
      <c r="C666" s="81" t="s">
        <v>1615</v>
      </c>
      <c r="D666" s="81">
        <v>611013</v>
      </c>
      <c r="E666" s="82">
        <v>0.12399305555555555</v>
      </c>
      <c r="F666" s="81" t="s">
        <v>289</v>
      </c>
      <c r="G666" s="81">
        <v>1.55644</v>
      </c>
      <c r="H666" s="81" t="s">
        <v>290</v>
      </c>
      <c r="I666" s="81" t="s">
        <v>291</v>
      </c>
      <c r="J666" s="81">
        <v>34.445</v>
      </c>
      <c r="K666" s="81" t="s">
        <v>290</v>
      </c>
      <c r="L666" s="81" t="s">
        <v>284</v>
      </c>
      <c r="M666" s="81" t="s">
        <v>284</v>
      </c>
    </row>
    <row r="667" spans="1:13" ht="15.75" customHeight="1">
      <c r="A667" s="81" t="s">
        <v>280</v>
      </c>
      <c r="B667" s="81" t="s">
        <v>281</v>
      </c>
      <c r="C667" s="81" t="s">
        <v>1617</v>
      </c>
      <c r="D667" s="81">
        <v>611014</v>
      </c>
      <c r="E667" s="82">
        <v>0.1270023148148148</v>
      </c>
      <c r="F667" s="81" t="s">
        <v>289</v>
      </c>
      <c r="G667" s="81">
        <v>1.3902699999999999</v>
      </c>
      <c r="H667" s="81" t="s">
        <v>290</v>
      </c>
      <c r="I667" s="81" t="s">
        <v>291</v>
      </c>
      <c r="J667" s="81">
        <v>19.87</v>
      </c>
      <c r="K667" s="81" t="s">
        <v>290</v>
      </c>
      <c r="L667" s="81" t="s">
        <v>284</v>
      </c>
      <c r="M667" s="81" t="s">
        <v>284</v>
      </c>
    </row>
    <row r="668" spans="1:13" ht="15.75" customHeight="1">
      <c r="A668" s="81" t="s">
        <v>280</v>
      </c>
      <c r="B668" s="81" t="s">
        <v>281</v>
      </c>
      <c r="C668" s="81" t="s">
        <v>1619</v>
      </c>
      <c r="D668" s="81">
        <v>611015</v>
      </c>
      <c r="E668" s="81" t="s">
        <v>2633</v>
      </c>
      <c r="F668" s="81" t="s">
        <v>289</v>
      </c>
      <c r="G668" s="81">
        <v>1.24197</v>
      </c>
      <c r="H668" s="81" t="s">
        <v>290</v>
      </c>
      <c r="I668" s="81" t="s">
        <v>291</v>
      </c>
      <c r="J668" s="81">
        <v>20.030999999999999</v>
      </c>
      <c r="K668" s="81" t="s">
        <v>290</v>
      </c>
      <c r="L668" s="81" t="s">
        <v>284</v>
      </c>
      <c r="M668" s="81" t="s">
        <v>284</v>
      </c>
    </row>
    <row r="669" spans="1:13" ht="15.75" customHeight="1">
      <c r="A669" s="81" t="s">
        <v>280</v>
      </c>
      <c r="B669" s="81" t="s">
        <v>281</v>
      </c>
      <c r="C669" s="81" t="s">
        <v>1621</v>
      </c>
      <c r="D669" s="81">
        <v>611016</v>
      </c>
      <c r="E669" s="82">
        <v>0.12896990740740741</v>
      </c>
      <c r="F669" s="81" t="s">
        <v>289</v>
      </c>
      <c r="G669" s="81">
        <v>1.3920699999999999</v>
      </c>
      <c r="H669" s="81" t="s">
        <v>290</v>
      </c>
      <c r="I669" s="81" t="s">
        <v>291</v>
      </c>
      <c r="J669" s="81">
        <v>30.387</v>
      </c>
      <c r="K669" s="81" t="s">
        <v>290</v>
      </c>
      <c r="L669" s="81" t="s">
        <v>284</v>
      </c>
      <c r="M669" s="81" t="s">
        <v>284</v>
      </c>
    </row>
    <row r="670" spans="1:13" ht="15.75" customHeight="1">
      <c r="A670" s="81" t="s">
        <v>280</v>
      </c>
      <c r="B670" s="81" t="s">
        <v>281</v>
      </c>
      <c r="C670" s="81" t="s">
        <v>1623</v>
      </c>
      <c r="D670" s="81">
        <v>611017</v>
      </c>
      <c r="E670" s="82">
        <v>0.1270023148148148</v>
      </c>
      <c r="F670" s="81" t="s">
        <v>289</v>
      </c>
      <c r="G670" s="81">
        <v>1.2555799999999999</v>
      </c>
      <c r="H670" s="81" t="s">
        <v>290</v>
      </c>
      <c r="I670" s="81" t="s">
        <v>291</v>
      </c>
      <c r="J670" s="81">
        <v>24.38</v>
      </c>
      <c r="K670" s="81" t="s">
        <v>290</v>
      </c>
      <c r="L670" s="81" t="s">
        <v>284</v>
      </c>
      <c r="M670" s="81" t="s">
        <v>284</v>
      </c>
    </row>
    <row r="671" spans="1:13" ht="15.75" customHeight="1">
      <c r="A671" s="81" t="s">
        <v>280</v>
      </c>
      <c r="B671" s="81" t="s">
        <v>281</v>
      </c>
      <c r="C671" s="81" t="s">
        <v>1625</v>
      </c>
      <c r="D671" s="81">
        <v>611018</v>
      </c>
      <c r="E671" s="82">
        <v>0.12665509259259258</v>
      </c>
      <c r="F671" s="81" t="s">
        <v>289</v>
      </c>
      <c r="G671" s="81">
        <v>1.4074599999999999</v>
      </c>
      <c r="H671" s="81" t="s">
        <v>290</v>
      </c>
      <c r="I671" s="81" t="s">
        <v>291</v>
      </c>
      <c r="J671" s="81">
        <v>25.835000000000001</v>
      </c>
      <c r="K671" s="81" t="s">
        <v>290</v>
      </c>
      <c r="L671" s="81" t="s">
        <v>284</v>
      </c>
      <c r="M671" s="81" t="s">
        <v>284</v>
      </c>
    </row>
    <row r="672" spans="1:13" ht="15.75" customHeight="1">
      <c r="A672" s="81" t="s">
        <v>280</v>
      </c>
      <c r="B672" s="81" t="s">
        <v>281</v>
      </c>
      <c r="C672" s="81" t="s">
        <v>1627</v>
      </c>
      <c r="D672" s="81">
        <v>611019</v>
      </c>
      <c r="E672" s="81" t="s">
        <v>2634</v>
      </c>
      <c r="F672" s="81" t="s">
        <v>289</v>
      </c>
      <c r="G672" s="81">
        <v>1.2146699999999999</v>
      </c>
      <c r="H672" s="81" t="s">
        <v>290</v>
      </c>
      <c r="I672" s="81" t="s">
        <v>291</v>
      </c>
      <c r="J672" s="81">
        <v>30.861999999999998</v>
      </c>
      <c r="K672" s="81" t="s">
        <v>290</v>
      </c>
      <c r="L672" s="81" t="s">
        <v>284</v>
      </c>
      <c r="M672" s="81" t="s">
        <v>284</v>
      </c>
    </row>
    <row r="673" spans="1:13" ht="15.75" customHeight="1">
      <c r="A673" s="81" t="s">
        <v>280</v>
      </c>
      <c r="B673" s="81" t="s">
        <v>281</v>
      </c>
      <c r="C673" s="81" t="s">
        <v>1629</v>
      </c>
      <c r="D673" s="81">
        <v>611020</v>
      </c>
      <c r="E673" s="81" t="s">
        <v>2635</v>
      </c>
      <c r="F673" s="81" t="s">
        <v>289</v>
      </c>
      <c r="G673" s="81">
        <v>1.3297099999999999</v>
      </c>
      <c r="H673" s="81" t="s">
        <v>290</v>
      </c>
      <c r="I673" s="81" t="s">
        <v>291</v>
      </c>
      <c r="J673" s="81">
        <v>8.82</v>
      </c>
      <c r="K673" s="81" t="s">
        <v>290</v>
      </c>
      <c r="L673" s="81" t="s">
        <v>284</v>
      </c>
      <c r="M673" s="81" t="s">
        <v>284</v>
      </c>
    </row>
    <row r="674" spans="1:13" ht="15.75" customHeight="1">
      <c r="A674" s="81" t="s">
        <v>280</v>
      </c>
      <c r="B674" s="81" t="s">
        <v>281</v>
      </c>
      <c r="C674" s="81" t="s">
        <v>1631</v>
      </c>
      <c r="D674" s="81">
        <v>611021</v>
      </c>
      <c r="E674" s="82">
        <v>0.13128472222222223</v>
      </c>
      <c r="F674" s="81" t="s">
        <v>289</v>
      </c>
      <c r="G674" s="81">
        <v>0.89154999999999995</v>
      </c>
      <c r="H674" s="81" t="s">
        <v>290</v>
      </c>
      <c r="I674" s="81" t="s">
        <v>291</v>
      </c>
      <c r="J674" s="81">
        <v>34.341999999999999</v>
      </c>
      <c r="K674" s="81" t="s">
        <v>290</v>
      </c>
      <c r="L674" s="81" t="s">
        <v>284</v>
      </c>
      <c r="M674" s="81" t="s">
        <v>284</v>
      </c>
    </row>
    <row r="675" spans="1:13" ht="15.75" customHeight="1">
      <c r="A675" s="81" t="s">
        <v>280</v>
      </c>
      <c r="B675" s="81" t="s">
        <v>281</v>
      </c>
      <c r="C675" s="81" t="s">
        <v>1633</v>
      </c>
      <c r="D675" s="81">
        <v>611022</v>
      </c>
      <c r="E675" s="82">
        <v>0.13024305555555557</v>
      </c>
      <c r="F675" s="81" t="s">
        <v>289</v>
      </c>
      <c r="G675" s="81">
        <v>1.3303400000000001</v>
      </c>
      <c r="H675" s="81" t="s">
        <v>290</v>
      </c>
      <c r="I675" s="81" t="s">
        <v>291</v>
      </c>
      <c r="J675" s="81">
        <v>2.2320000000000002</v>
      </c>
      <c r="K675" s="81" t="s">
        <v>290</v>
      </c>
      <c r="L675" s="81" t="s">
        <v>284</v>
      </c>
      <c r="M675" s="81" t="s">
        <v>284</v>
      </c>
    </row>
    <row r="676" spans="1:13" ht="15.75" customHeight="1">
      <c r="A676" s="81" t="s">
        <v>280</v>
      </c>
      <c r="B676" s="81" t="s">
        <v>281</v>
      </c>
      <c r="C676" s="81" t="s">
        <v>1635</v>
      </c>
      <c r="D676" s="81">
        <v>611023</v>
      </c>
      <c r="E676" s="82">
        <v>0.13452546296296297</v>
      </c>
      <c r="F676" s="81" t="s">
        <v>289</v>
      </c>
      <c r="G676" s="81">
        <v>1.85629</v>
      </c>
      <c r="H676" s="81" t="s">
        <v>290</v>
      </c>
      <c r="I676" s="81" t="s">
        <v>291</v>
      </c>
      <c r="J676" s="81">
        <v>21.459</v>
      </c>
      <c r="K676" s="81" t="s">
        <v>290</v>
      </c>
      <c r="L676" s="81" t="s">
        <v>284</v>
      </c>
      <c r="M676" s="81" t="s">
        <v>284</v>
      </c>
    </row>
    <row r="677" spans="1:13" ht="15.75" customHeight="1">
      <c r="A677" s="81" t="s">
        <v>280</v>
      </c>
      <c r="B677" s="81" t="s">
        <v>281</v>
      </c>
      <c r="C677" s="81" t="s">
        <v>1637</v>
      </c>
      <c r="D677" s="81">
        <v>611024</v>
      </c>
      <c r="E677" s="82">
        <v>0.13626157407407408</v>
      </c>
      <c r="F677" s="81" t="s">
        <v>289</v>
      </c>
      <c r="G677" s="81">
        <v>0.88632999999999995</v>
      </c>
      <c r="H677" s="81" t="s">
        <v>290</v>
      </c>
      <c r="I677" s="81" t="s">
        <v>291</v>
      </c>
      <c r="J677" s="81">
        <v>13.430999999999999</v>
      </c>
      <c r="K677" s="81" t="s">
        <v>290</v>
      </c>
      <c r="L677" s="81" t="s">
        <v>284</v>
      </c>
      <c r="M677" s="81" t="s">
        <v>284</v>
      </c>
    </row>
    <row r="678" spans="1:13" ht="15.75" customHeight="1">
      <c r="A678" s="81" t="s">
        <v>280</v>
      </c>
      <c r="B678" s="81" t="s">
        <v>281</v>
      </c>
      <c r="C678" s="81" t="s">
        <v>1639</v>
      </c>
      <c r="D678" s="81">
        <v>611025</v>
      </c>
      <c r="E678" s="82">
        <v>0.13440972222222222</v>
      </c>
      <c r="F678" s="81" t="s">
        <v>289</v>
      </c>
      <c r="G678" s="81">
        <v>1.0516300000000001</v>
      </c>
      <c r="H678" s="81" t="s">
        <v>290</v>
      </c>
      <c r="I678" s="81" t="s">
        <v>291</v>
      </c>
      <c r="J678" s="81">
        <v>8.33</v>
      </c>
      <c r="K678" s="81" t="s">
        <v>290</v>
      </c>
      <c r="L678" s="81" t="s">
        <v>284</v>
      </c>
      <c r="M678" s="81" t="s">
        <v>284</v>
      </c>
    </row>
    <row r="679" spans="1:13" ht="15.75" customHeight="1">
      <c r="A679" s="81" t="s">
        <v>280</v>
      </c>
      <c r="B679" s="81" t="s">
        <v>281</v>
      </c>
      <c r="C679" s="81" t="s">
        <v>1641</v>
      </c>
      <c r="D679" s="81">
        <v>611026</v>
      </c>
      <c r="E679" s="81" t="s">
        <v>2636</v>
      </c>
      <c r="F679" s="81" t="s">
        <v>289</v>
      </c>
      <c r="G679" s="81">
        <v>1.55097</v>
      </c>
      <c r="H679" s="81" t="s">
        <v>290</v>
      </c>
      <c r="I679" s="81" t="s">
        <v>291</v>
      </c>
      <c r="J679" s="81">
        <v>6.9029999999999996</v>
      </c>
      <c r="K679" s="81" t="s">
        <v>290</v>
      </c>
      <c r="L679" s="81" t="s">
        <v>284</v>
      </c>
      <c r="M679" s="81" t="s">
        <v>284</v>
      </c>
    </row>
    <row r="680" spans="1:13" ht="15.75" customHeight="1">
      <c r="A680" s="81" t="s">
        <v>280</v>
      </c>
      <c r="B680" s="81" t="s">
        <v>281</v>
      </c>
      <c r="C680" s="81" t="s">
        <v>1643</v>
      </c>
      <c r="D680" s="81">
        <v>611027</v>
      </c>
      <c r="E680" s="82">
        <v>0.13684027777777777</v>
      </c>
      <c r="F680" s="81" t="s">
        <v>289</v>
      </c>
      <c r="G680" s="81">
        <v>1.8973899999999999</v>
      </c>
      <c r="H680" s="81" t="s">
        <v>290</v>
      </c>
      <c r="I680" s="81" t="s">
        <v>291</v>
      </c>
      <c r="J680" s="81">
        <v>16.513000000000002</v>
      </c>
      <c r="K680" s="81" t="s">
        <v>290</v>
      </c>
      <c r="L680" s="81" t="s">
        <v>284</v>
      </c>
      <c r="M680" s="81" t="s">
        <v>284</v>
      </c>
    </row>
    <row r="681" spans="1:13" ht="15.75" customHeight="1">
      <c r="A681" s="81" t="s">
        <v>280</v>
      </c>
      <c r="B681" s="81" t="s">
        <v>281</v>
      </c>
      <c r="C681" s="81" t="s">
        <v>1645</v>
      </c>
      <c r="D681" s="81">
        <v>611028</v>
      </c>
      <c r="E681" s="82">
        <v>0.13452546296296297</v>
      </c>
      <c r="F681" s="81" t="s">
        <v>289</v>
      </c>
      <c r="G681" s="81">
        <v>0.11094</v>
      </c>
      <c r="H681" s="81" t="s">
        <v>290</v>
      </c>
      <c r="I681" s="81" t="s">
        <v>291</v>
      </c>
      <c r="J681" s="81">
        <v>33.597999999999999</v>
      </c>
      <c r="K681" s="81" t="s">
        <v>290</v>
      </c>
      <c r="L681" s="81" t="s">
        <v>284</v>
      </c>
      <c r="M681" s="81" t="s">
        <v>284</v>
      </c>
    </row>
    <row r="682" spans="1:13" ht="15.75" customHeight="1">
      <c r="A682" s="81" t="s">
        <v>280</v>
      </c>
      <c r="B682" s="81" t="s">
        <v>281</v>
      </c>
      <c r="C682" s="81" t="s">
        <v>1647</v>
      </c>
      <c r="D682" s="81">
        <v>611029</v>
      </c>
      <c r="E682" s="82">
        <v>0.13811342592592593</v>
      </c>
      <c r="F682" s="81" t="s">
        <v>289</v>
      </c>
      <c r="G682" s="81">
        <v>0.45219999999999999</v>
      </c>
      <c r="H682" s="81" t="s">
        <v>290</v>
      </c>
      <c r="I682" s="81" t="s">
        <v>291</v>
      </c>
      <c r="J682" s="81">
        <v>23.631</v>
      </c>
      <c r="K682" s="81" t="s">
        <v>290</v>
      </c>
      <c r="L682" s="81" t="s">
        <v>284</v>
      </c>
      <c r="M682" s="81" t="s">
        <v>284</v>
      </c>
    </row>
    <row r="683" spans="1:13" ht="15.75" customHeight="1">
      <c r="A683" s="81" t="s">
        <v>280</v>
      </c>
      <c r="B683" s="81" t="s">
        <v>281</v>
      </c>
      <c r="C683" s="81" t="s">
        <v>1649</v>
      </c>
      <c r="D683" s="81">
        <v>611030</v>
      </c>
      <c r="E683" s="82">
        <v>0.13626157407407408</v>
      </c>
      <c r="F683" s="81" t="s">
        <v>289</v>
      </c>
      <c r="G683" s="81">
        <v>1.17422</v>
      </c>
      <c r="H683" s="81" t="s">
        <v>290</v>
      </c>
      <c r="I683" s="81" t="s">
        <v>291</v>
      </c>
      <c r="J683" s="81">
        <v>3.98</v>
      </c>
      <c r="K683" s="81" t="s">
        <v>290</v>
      </c>
      <c r="L683" s="81" t="s">
        <v>284</v>
      </c>
      <c r="M683" s="81" t="s">
        <v>284</v>
      </c>
    </row>
    <row r="684" spans="1:13" ht="15.75" customHeight="1">
      <c r="A684" s="81" t="s">
        <v>280</v>
      </c>
      <c r="B684" s="81" t="s">
        <v>281</v>
      </c>
      <c r="C684" s="81" t="s">
        <v>1651</v>
      </c>
      <c r="D684" s="81">
        <v>611031</v>
      </c>
      <c r="E684" s="82">
        <v>0.13637731481481483</v>
      </c>
      <c r="F684" s="81" t="s">
        <v>289</v>
      </c>
      <c r="G684" s="81">
        <v>1.88697</v>
      </c>
      <c r="H684" s="81" t="s">
        <v>290</v>
      </c>
      <c r="I684" s="81" t="s">
        <v>291</v>
      </c>
      <c r="J684" s="81">
        <v>12.673999999999999</v>
      </c>
      <c r="K684" s="81" t="s">
        <v>290</v>
      </c>
      <c r="L684" s="81" t="s">
        <v>284</v>
      </c>
      <c r="M684" s="81" t="s">
        <v>284</v>
      </c>
    </row>
    <row r="685" spans="1:13" ht="15.75" customHeight="1">
      <c r="A685" s="81" t="s">
        <v>280</v>
      </c>
      <c r="B685" s="81" t="s">
        <v>281</v>
      </c>
      <c r="C685" s="81" t="s">
        <v>1653</v>
      </c>
      <c r="D685" s="81">
        <v>611032</v>
      </c>
      <c r="E685" s="81" t="s">
        <v>2637</v>
      </c>
      <c r="F685" s="81" t="s">
        <v>289</v>
      </c>
      <c r="G685" s="81">
        <v>0.29581000000000002</v>
      </c>
      <c r="H685" s="81" t="s">
        <v>290</v>
      </c>
      <c r="I685" s="81" t="s">
        <v>291</v>
      </c>
      <c r="J685" s="81">
        <v>33.304000000000002</v>
      </c>
      <c r="K685" s="81" t="s">
        <v>290</v>
      </c>
      <c r="L685" s="81" t="s">
        <v>284</v>
      </c>
      <c r="M685" s="81" t="s">
        <v>284</v>
      </c>
    </row>
    <row r="686" spans="1:13" ht="15.75" customHeight="1">
      <c r="A686" s="81" t="s">
        <v>280</v>
      </c>
      <c r="B686" s="81" t="s">
        <v>281</v>
      </c>
      <c r="C686" s="81" t="s">
        <v>1654</v>
      </c>
      <c r="D686" s="81">
        <v>611033</v>
      </c>
      <c r="E686" s="82">
        <v>0.14065972222222223</v>
      </c>
      <c r="F686" s="81" t="s">
        <v>289</v>
      </c>
      <c r="G686" s="81">
        <v>1.1383799999999999</v>
      </c>
      <c r="H686" s="81" t="s">
        <v>290</v>
      </c>
      <c r="I686" s="81" t="s">
        <v>291</v>
      </c>
      <c r="J686" s="81">
        <v>5.484</v>
      </c>
      <c r="K686" s="81" t="s">
        <v>290</v>
      </c>
      <c r="L686" s="81" t="s">
        <v>284</v>
      </c>
      <c r="M686" s="81" t="s">
        <v>284</v>
      </c>
    </row>
    <row r="687" spans="1:13" ht="15.75" customHeight="1">
      <c r="A687" s="81" t="s">
        <v>280</v>
      </c>
      <c r="B687" s="81" t="s">
        <v>281</v>
      </c>
      <c r="C687" s="81" t="s">
        <v>1656</v>
      </c>
      <c r="D687" s="81">
        <v>611034</v>
      </c>
      <c r="E687" s="82">
        <v>0.13938657407407407</v>
      </c>
      <c r="F687" s="81" t="s">
        <v>289</v>
      </c>
      <c r="G687" s="81">
        <v>1.7591300000000001</v>
      </c>
      <c r="H687" s="81" t="s">
        <v>290</v>
      </c>
      <c r="I687" s="81" t="s">
        <v>291</v>
      </c>
      <c r="J687" s="81">
        <v>12.863</v>
      </c>
      <c r="K687" s="81" t="s">
        <v>290</v>
      </c>
      <c r="L687" s="81" t="s">
        <v>284</v>
      </c>
      <c r="M687" s="81" t="s">
        <v>284</v>
      </c>
    </row>
    <row r="688" spans="1:13" ht="15.75" customHeight="1">
      <c r="A688" s="81" t="s">
        <v>280</v>
      </c>
      <c r="B688" s="81" t="s">
        <v>281</v>
      </c>
      <c r="C688" s="81" t="s">
        <v>1658</v>
      </c>
      <c r="D688" s="81">
        <v>611035</v>
      </c>
      <c r="E688" s="81" t="s">
        <v>2638</v>
      </c>
      <c r="F688" s="81" t="s">
        <v>289</v>
      </c>
      <c r="G688" s="81">
        <v>0.27565000000000001</v>
      </c>
      <c r="H688" s="81" t="s">
        <v>290</v>
      </c>
      <c r="I688" s="81" t="s">
        <v>291</v>
      </c>
      <c r="J688" s="81">
        <v>30.003</v>
      </c>
      <c r="K688" s="81" t="s">
        <v>290</v>
      </c>
      <c r="L688" s="81" t="s">
        <v>284</v>
      </c>
      <c r="M688" s="81" t="s">
        <v>284</v>
      </c>
    </row>
    <row r="689" spans="1:13" ht="15.75" customHeight="1">
      <c r="A689" s="81" t="s">
        <v>280</v>
      </c>
      <c r="B689" s="81" t="s">
        <v>281</v>
      </c>
      <c r="C689" s="81" t="s">
        <v>1660</v>
      </c>
      <c r="D689" s="81">
        <v>611036</v>
      </c>
      <c r="E689" s="82">
        <v>0.14100694444444445</v>
      </c>
      <c r="F689" s="81" t="s">
        <v>289</v>
      </c>
      <c r="G689" s="81">
        <v>0.62214000000000003</v>
      </c>
      <c r="H689" s="81" t="s">
        <v>290</v>
      </c>
      <c r="I689" s="81" t="s">
        <v>291</v>
      </c>
      <c r="J689" s="81">
        <v>20.027000000000001</v>
      </c>
      <c r="K689" s="81" t="s">
        <v>290</v>
      </c>
      <c r="L689" s="81" t="s">
        <v>284</v>
      </c>
      <c r="M689" s="81" t="s">
        <v>284</v>
      </c>
    </row>
    <row r="690" spans="1:13" ht="15.75" customHeight="1">
      <c r="A690" s="81" t="s">
        <v>280</v>
      </c>
      <c r="B690" s="81" t="s">
        <v>281</v>
      </c>
      <c r="C690" s="81" t="s">
        <v>1662</v>
      </c>
      <c r="D690" s="81">
        <v>611037</v>
      </c>
      <c r="E690" s="81" t="s">
        <v>2639</v>
      </c>
      <c r="F690" s="81" t="s">
        <v>289</v>
      </c>
      <c r="G690" s="81">
        <v>1.0213000000000001</v>
      </c>
      <c r="H690" s="81" t="s">
        <v>290</v>
      </c>
      <c r="I690" s="81" t="s">
        <v>291</v>
      </c>
      <c r="J690" s="81">
        <v>8.7479999999999993</v>
      </c>
      <c r="K690" s="81" t="s">
        <v>290</v>
      </c>
      <c r="L690" s="81" t="s">
        <v>284</v>
      </c>
      <c r="M690" s="81" t="s">
        <v>284</v>
      </c>
    </row>
    <row r="691" spans="1:13" ht="15.75" customHeight="1">
      <c r="A691" s="81" t="s">
        <v>280</v>
      </c>
      <c r="B691" s="81" t="s">
        <v>281</v>
      </c>
      <c r="C691" s="81" t="s">
        <v>1664</v>
      </c>
      <c r="D691" s="81">
        <v>611038</v>
      </c>
      <c r="E691" s="81" t="s">
        <v>2640</v>
      </c>
      <c r="F691" s="81" t="s">
        <v>289</v>
      </c>
      <c r="G691" s="81">
        <v>1.6950400000000001</v>
      </c>
      <c r="H691" s="81" t="s">
        <v>290</v>
      </c>
      <c r="I691" s="81" t="s">
        <v>291</v>
      </c>
      <c r="J691" s="81">
        <v>11.683999999999999</v>
      </c>
      <c r="K691" s="81" t="s">
        <v>290</v>
      </c>
      <c r="L691" s="81" t="s">
        <v>284</v>
      </c>
      <c r="M691" s="81" t="s">
        <v>284</v>
      </c>
    </row>
    <row r="692" spans="1:13" ht="15.75" customHeight="1">
      <c r="A692" s="81" t="s">
        <v>280</v>
      </c>
      <c r="B692" s="81" t="s">
        <v>281</v>
      </c>
      <c r="C692" s="81" t="s">
        <v>1666</v>
      </c>
      <c r="D692" s="81">
        <v>611039</v>
      </c>
      <c r="E692" s="82">
        <v>0.14170138888888889</v>
      </c>
      <c r="F692" s="81" t="s">
        <v>289</v>
      </c>
      <c r="G692" s="81">
        <v>0.30790000000000001</v>
      </c>
      <c r="H692" s="81" t="s">
        <v>290</v>
      </c>
      <c r="I692" s="81" t="s">
        <v>291</v>
      </c>
      <c r="J692" s="81">
        <v>30.113</v>
      </c>
      <c r="K692" s="81" t="s">
        <v>290</v>
      </c>
      <c r="L692" s="81" t="s">
        <v>284</v>
      </c>
      <c r="M692" s="81" t="s">
        <v>284</v>
      </c>
    </row>
    <row r="693" spans="1:13" ht="15.75" customHeight="1">
      <c r="A693" s="81" t="s">
        <v>280</v>
      </c>
      <c r="B693" s="81" t="s">
        <v>281</v>
      </c>
      <c r="C693" s="81" t="s">
        <v>1668</v>
      </c>
      <c r="D693" s="81">
        <v>611040</v>
      </c>
      <c r="E693" s="81" t="s">
        <v>2641</v>
      </c>
      <c r="F693" s="81" t="s">
        <v>289</v>
      </c>
      <c r="G693" s="81">
        <v>0.95721999999999996</v>
      </c>
      <c r="H693" s="81" t="s">
        <v>290</v>
      </c>
      <c r="I693" s="81" t="s">
        <v>291</v>
      </c>
      <c r="J693" s="81">
        <v>11.071</v>
      </c>
      <c r="K693" s="81" t="s">
        <v>290</v>
      </c>
      <c r="L693" s="81" t="s">
        <v>284</v>
      </c>
      <c r="M693" s="81" t="s">
        <v>284</v>
      </c>
    </row>
    <row r="694" spans="1:13" ht="15.75" customHeight="1">
      <c r="A694" s="81" t="s">
        <v>280</v>
      </c>
      <c r="B694" s="81" t="s">
        <v>281</v>
      </c>
      <c r="C694" s="81" t="s">
        <v>1670</v>
      </c>
      <c r="D694" s="81">
        <v>611041</v>
      </c>
      <c r="E694" s="82">
        <v>0.14633101851851851</v>
      </c>
      <c r="F694" s="81" t="s">
        <v>289</v>
      </c>
      <c r="G694" s="81">
        <v>1.64916</v>
      </c>
      <c r="H694" s="81" t="s">
        <v>290</v>
      </c>
      <c r="I694" s="81" t="s">
        <v>291</v>
      </c>
      <c r="J694" s="81">
        <v>11.603</v>
      </c>
      <c r="K694" s="81" t="s">
        <v>290</v>
      </c>
      <c r="L694" s="81" t="s">
        <v>284</v>
      </c>
      <c r="M694" s="81" t="s">
        <v>284</v>
      </c>
    </row>
    <row r="695" spans="1:13" ht="15.75" customHeight="1">
      <c r="A695" s="81" t="s">
        <v>280</v>
      </c>
      <c r="B695" s="81" t="s">
        <v>281</v>
      </c>
      <c r="C695" s="81" t="s">
        <v>1672</v>
      </c>
      <c r="D695" s="81">
        <v>611042</v>
      </c>
      <c r="E695" s="82">
        <v>0.14748842592592593</v>
      </c>
      <c r="F695" s="81" t="s">
        <v>289</v>
      </c>
      <c r="G695" s="81">
        <v>0.37733</v>
      </c>
      <c r="H695" s="81" t="s">
        <v>290</v>
      </c>
      <c r="I695" s="81" t="s">
        <v>291</v>
      </c>
      <c r="J695" s="81">
        <v>35.624000000000002</v>
      </c>
      <c r="K695" s="81" t="s">
        <v>290</v>
      </c>
      <c r="L695" s="81" t="s">
        <v>284</v>
      </c>
      <c r="M695" s="81" t="s">
        <v>284</v>
      </c>
    </row>
    <row r="696" spans="1:13" ht="15.75" customHeight="1">
      <c r="A696" s="81" t="s">
        <v>280</v>
      </c>
      <c r="B696" s="81" t="s">
        <v>281</v>
      </c>
      <c r="C696" s="81" t="s">
        <v>1674</v>
      </c>
      <c r="D696" s="81">
        <v>611043</v>
      </c>
      <c r="E696" s="82">
        <v>0.14552083333333335</v>
      </c>
      <c r="F696" s="81" t="s">
        <v>289</v>
      </c>
      <c r="G696" s="81">
        <v>0.86351999999999995</v>
      </c>
      <c r="H696" s="81" t="s">
        <v>290</v>
      </c>
      <c r="I696" s="81" t="s">
        <v>291</v>
      </c>
      <c r="J696" s="81">
        <v>18.135999999999999</v>
      </c>
      <c r="K696" s="81" t="s">
        <v>290</v>
      </c>
      <c r="L696" s="81" t="s">
        <v>284</v>
      </c>
      <c r="M696" s="81" t="s">
        <v>284</v>
      </c>
    </row>
    <row r="697" spans="1:13" ht="15.75" customHeight="1">
      <c r="A697" s="81" t="s">
        <v>280</v>
      </c>
      <c r="B697" s="81" t="s">
        <v>281</v>
      </c>
      <c r="C697" s="81" t="s">
        <v>1676</v>
      </c>
      <c r="D697" s="81">
        <v>611044</v>
      </c>
      <c r="E697" s="82">
        <v>0.14459490740740741</v>
      </c>
      <c r="F697" s="81" t="s">
        <v>289</v>
      </c>
      <c r="G697" s="81">
        <v>1.35409</v>
      </c>
      <c r="H697" s="81" t="s">
        <v>290</v>
      </c>
      <c r="I697" s="81" t="s">
        <v>291</v>
      </c>
      <c r="J697" s="81">
        <v>3.2719999999999998</v>
      </c>
      <c r="K697" s="81" t="s">
        <v>290</v>
      </c>
      <c r="L697" s="81" t="s">
        <v>284</v>
      </c>
      <c r="M697" s="81" t="s">
        <v>284</v>
      </c>
    </row>
    <row r="698" spans="1:13" ht="15.75" customHeight="1">
      <c r="A698" s="81" t="s">
        <v>280</v>
      </c>
      <c r="B698" s="81" t="s">
        <v>281</v>
      </c>
      <c r="C698" s="81" t="s">
        <v>1678</v>
      </c>
      <c r="D698" s="81">
        <v>611045</v>
      </c>
      <c r="E698" s="82">
        <v>0.1499189814814815</v>
      </c>
      <c r="F698" s="81" t="s">
        <v>289</v>
      </c>
      <c r="G698" s="81">
        <v>1.7610600000000001</v>
      </c>
      <c r="H698" s="81" t="s">
        <v>290</v>
      </c>
      <c r="I698" s="81" t="s">
        <v>291</v>
      </c>
      <c r="J698" s="81">
        <v>23.161000000000001</v>
      </c>
      <c r="K698" s="81" t="s">
        <v>290</v>
      </c>
      <c r="L698" s="81" t="s">
        <v>284</v>
      </c>
      <c r="M698" s="81" t="s">
        <v>284</v>
      </c>
    </row>
    <row r="699" spans="1:13" ht="15.75" customHeight="1">
      <c r="A699" s="81" t="s">
        <v>280</v>
      </c>
      <c r="B699" s="81" t="s">
        <v>281</v>
      </c>
      <c r="C699" s="81" t="s">
        <v>1680</v>
      </c>
      <c r="D699" s="81">
        <v>611046</v>
      </c>
      <c r="E699" s="82">
        <v>0.14818287037037037</v>
      </c>
      <c r="F699" s="81" t="s">
        <v>289</v>
      </c>
      <c r="G699" s="81">
        <v>0.79466000000000003</v>
      </c>
      <c r="H699" s="81" t="s">
        <v>290</v>
      </c>
      <c r="I699" s="81" t="s">
        <v>291</v>
      </c>
      <c r="J699" s="81">
        <v>34.4</v>
      </c>
      <c r="K699" s="81" t="s">
        <v>290</v>
      </c>
      <c r="L699" s="81" t="s">
        <v>284</v>
      </c>
      <c r="M699" s="81" t="s">
        <v>284</v>
      </c>
    </row>
    <row r="700" spans="1:13" ht="15.75" customHeight="1">
      <c r="A700" s="81" t="s">
        <v>280</v>
      </c>
      <c r="B700" s="81" t="s">
        <v>281</v>
      </c>
      <c r="C700" s="81" t="s">
        <v>1682</v>
      </c>
      <c r="D700" s="81">
        <v>611047</v>
      </c>
      <c r="E700" s="81" t="s">
        <v>2642</v>
      </c>
      <c r="F700" s="81" t="s">
        <v>289</v>
      </c>
      <c r="G700" s="81">
        <v>1.11849</v>
      </c>
      <c r="H700" s="81" t="s">
        <v>290</v>
      </c>
      <c r="I700" s="81" t="s">
        <v>291</v>
      </c>
      <c r="J700" s="81">
        <v>15.14</v>
      </c>
      <c r="K700" s="81" t="s">
        <v>290</v>
      </c>
      <c r="L700" s="81" t="s">
        <v>284</v>
      </c>
      <c r="M700" s="81" t="s">
        <v>284</v>
      </c>
    </row>
    <row r="701" spans="1:13" ht="15.75" customHeight="1">
      <c r="A701" s="81" t="s">
        <v>280</v>
      </c>
      <c r="B701" s="81" t="s">
        <v>281</v>
      </c>
      <c r="C701" s="81" t="s">
        <v>1684</v>
      </c>
      <c r="D701" s="81">
        <v>611048</v>
      </c>
      <c r="E701" s="82">
        <v>0.15038194444444444</v>
      </c>
      <c r="F701" s="81" t="s">
        <v>289</v>
      </c>
      <c r="G701" s="81">
        <v>1.36649</v>
      </c>
      <c r="H701" s="81" t="s">
        <v>290</v>
      </c>
      <c r="I701" s="81" t="s">
        <v>291</v>
      </c>
      <c r="J701" s="81">
        <v>6.7510000000000003</v>
      </c>
      <c r="K701" s="81" t="s">
        <v>290</v>
      </c>
      <c r="L701" s="81" t="s">
        <v>284</v>
      </c>
      <c r="M701" s="81" t="s">
        <v>284</v>
      </c>
    </row>
    <row r="702" spans="1:13" ht="15.75" customHeight="1">
      <c r="A702" s="81" t="s">
        <v>280</v>
      </c>
      <c r="B702" s="81" t="s">
        <v>281</v>
      </c>
      <c r="C702" s="81" t="s">
        <v>1686</v>
      </c>
      <c r="D702" s="81">
        <v>611049</v>
      </c>
      <c r="E702" s="82">
        <v>0.14806712962962962</v>
      </c>
      <c r="F702" s="81" t="s">
        <v>289</v>
      </c>
      <c r="G702" s="81">
        <v>1.5191600000000001</v>
      </c>
      <c r="H702" s="81" t="s">
        <v>290</v>
      </c>
      <c r="I702" s="81" t="s">
        <v>291</v>
      </c>
      <c r="J702" s="81">
        <v>25.65</v>
      </c>
      <c r="K702" s="81" t="s">
        <v>290</v>
      </c>
      <c r="L702" s="81" t="s">
        <v>284</v>
      </c>
      <c r="M702" s="81" t="s">
        <v>284</v>
      </c>
    </row>
    <row r="703" spans="1:13" ht="15.75" customHeight="1">
      <c r="A703" s="81" t="s">
        <v>280</v>
      </c>
      <c r="B703" s="81" t="s">
        <v>281</v>
      </c>
      <c r="C703" s="81" t="s">
        <v>1688</v>
      </c>
      <c r="D703" s="81">
        <v>611050</v>
      </c>
      <c r="E703" s="82">
        <v>0.15258101851851852</v>
      </c>
      <c r="F703" s="81" t="s">
        <v>289</v>
      </c>
      <c r="G703" s="81">
        <v>1.2334799999999999</v>
      </c>
      <c r="H703" s="81" t="s">
        <v>290</v>
      </c>
      <c r="I703" s="81" t="s">
        <v>291</v>
      </c>
      <c r="J703" s="81">
        <v>35.414000000000001</v>
      </c>
      <c r="K703" s="81" t="s">
        <v>290</v>
      </c>
      <c r="L703" s="81" t="s">
        <v>284</v>
      </c>
      <c r="M703" s="81" t="s">
        <v>284</v>
      </c>
    </row>
    <row r="704" spans="1:13" ht="15.75" customHeight="1">
      <c r="A704" s="81" t="s">
        <v>280</v>
      </c>
      <c r="B704" s="81" t="s">
        <v>281</v>
      </c>
      <c r="C704" s="81" t="s">
        <v>1690</v>
      </c>
      <c r="D704" s="81">
        <v>611051</v>
      </c>
      <c r="E704" s="82">
        <v>0.15119212962962963</v>
      </c>
      <c r="F704" s="81" t="s">
        <v>289</v>
      </c>
      <c r="G704" s="81">
        <v>1.31871</v>
      </c>
      <c r="H704" s="81" t="s">
        <v>290</v>
      </c>
      <c r="I704" s="81" t="s">
        <v>291</v>
      </c>
      <c r="J704" s="81">
        <v>15.452</v>
      </c>
      <c r="K704" s="81" t="s">
        <v>290</v>
      </c>
      <c r="L704" s="81" t="s">
        <v>284</v>
      </c>
      <c r="M704" s="81" t="s">
        <v>284</v>
      </c>
    </row>
    <row r="705" spans="1:13" ht="15.75" customHeight="1">
      <c r="A705" s="81" t="s">
        <v>280</v>
      </c>
      <c r="B705" s="81" t="s">
        <v>281</v>
      </c>
      <c r="C705" s="81" t="s">
        <v>1692</v>
      </c>
      <c r="D705" s="81">
        <v>611052</v>
      </c>
      <c r="E705" s="82">
        <v>0.14922453703703703</v>
      </c>
      <c r="F705" s="81" t="s">
        <v>289</v>
      </c>
      <c r="G705" s="81">
        <v>1.31945</v>
      </c>
      <c r="H705" s="81" t="s">
        <v>290</v>
      </c>
      <c r="I705" s="81" t="s">
        <v>291</v>
      </c>
      <c r="J705" s="81">
        <v>4.95</v>
      </c>
      <c r="K705" s="81" t="s">
        <v>290</v>
      </c>
      <c r="L705" s="81" t="s">
        <v>284</v>
      </c>
      <c r="M705" s="81" t="s">
        <v>284</v>
      </c>
    </row>
    <row r="706" spans="1:13" ht="15.75" customHeight="1">
      <c r="A706" s="81" t="s">
        <v>280</v>
      </c>
      <c r="B706" s="81" t="s">
        <v>281</v>
      </c>
      <c r="C706" s="81" t="s">
        <v>1694</v>
      </c>
      <c r="D706" s="81">
        <v>611053</v>
      </c>
      <c r="E706" s="82">
        <v>0.15327546296296296</v>
      </c>
      <c r="F706" s="81" t="s">
        <v>289</v>
      </c>
      <c r="G706" s="81">
        <v>1.2821899999999999</v>
      </c>
      <c r="H706" s="81" t="s">
        <v>290</v>
      </c>
      <c r="I706" s="81" t="s">
        <v>291</v>
      </c>
      <c r="J706" s="81">
        <v>24.681999999999999</v>
      </c>
      <c r="K706" s="81" t="s">
        <v>290</v>
      </c>
      <c r="L706" s="81" t="s">
        <v>284</v>
      </c>
      <c r="M706" s="81" t="s">
        <v>284</v>
      </c>
    </row>
    <row r="707" spans="1:13" ht="15.75" customHeight="1">
      <c r="A707" s="81" t="s">
        <v>280</v>
      </c>
      <c r="B707" s="81" t="s">
        <v>281</v>
      </c>
      <c r="C707" s="81" t="s">
        <v>1696</v>
      </c>
      <c r="D707" s="81">
        <v>611054</v>
      </c>
      <c r="E707" s="82">
        <v>0.15119212962962963</v>
      </c>
      <c r="F707" s="81" t="s">
        <v>289</v>
      </c>
      <c r="G707" s="81">
        <v>1.44224</v>
      </c>
      <c r="H707" s="81" t="s">
        <v>290</v>
      </c>
      <c r="I707" s="81" t="s">
        <v>291</v>
      </c>
      <c r="J707" s="81">
        <v>33.94</v>
      </c>
      <c r="K707" s="81" t="s">
        <v>290</v>
      </c>
      <c r="L707" s="81" t="s">
        <v>284</v>
      </c>
      <c r="M707" s="81" t="s">
        <v>284</v>
      </c>
    </row>
    <row r="708" spans="1:13" ht="15.75" customHeight="1">
      <c r="A708" s="81" t="s">
        <v>280</v>
      </c>
      <c r="B708" s="81" t="s">
        <v>281</v>
      </c>
      <c r="C708" s="81" t="s">
        <v>1698</v>
      </c>
      <c r="D708" s="81">
        <v>611055</v>
      </c>
      <c r="E708" s="82">
        <v>0.15501157407407407</v>
      </c>
      <c r="F708" s="81" t="s">
        <v>289</v>
      </c>
      <c r="G708" s="81">
        <v>1.37802</v>
      </c>
      <c r="H708" s="81" t="s">
        <v>290</v>
      </c>
      <c r="I708" s="81" t="s">
        <v>291</v>
      </c>
      <c r="J708" s="81">
        <v>13.285</v>
      </c>
      <c r="K708" s="81" t="s">
        <v>290</v>
      </c>
      <c r="L708" s="81" t="s">
        <v>284</v>
      </c>
      <c r="M708" s="81" t="s">
        <v>284</v>
      </c>
    </row>
    <row r="709" spans="1:13" ht="15.75" customHeight="1">
      <c r="A709" s="81" t="s">
        <v>280</v>
      </c>
      <c r="B709" s="81" t="s">
        <v>281</v>
      </c>
      <c r="C709" s="81" t="s">
        <v>1700</v>
      </c>
      <c r="D709" s="81">
        <v>611056</v>
      </c>
      <c r="E709" s="82">
        <v>0.15570601851851854</v>
      </c>
      <c r="F709" s="81" t="s">
        <v>289</v>
      </c>
      <c r="G709" s="81">
        <v>1.22739</v>
      </c>
      <c r="H709" s="81" t="s">
        <v>290</v>
      </c>
      <c r="I709" s="81" t="s">
        <v>291</v>
      </c>
      <c r="J709" s="81">
        <v>36.859000000000002</v>
      </c>
      <c r="K709" s="81" t="s">
        <v>290</v>
      </c>
      <c r="L709" s="81" t="s">
        <v>284</v>
      </c>
      <c r="M709" s="81" t="s">
        <v>284</v>
      </c>
    </row>
    <row r="710" spans="1:13" ht="15.75" customHeight="1">
      <c r="A710" s="81" t="s">
        <v>280</v>
      </c>
      <c r="B710" s="81" t="s">
        <v>281</v>
      </c>
      <c r="C710" s="81" t="s">
        <v>1702</v>
      </c>
      <c r="D710" s="81">
        <v>611057</v>
      </c>
      <c r="E710" s="82">
        <v>0.15431712962962962</v>
      </c>
      <c r="F710" s="81" t="s">
        <v>289</v>
      </c>
      <c r="G710" s="81">
        <v>1.4296500000000001</v>
      </c>
      <c r="H710" s="81" t="s">
        <v>290</v>
      </c>
      <c r="I710" s="81" t="s">
        <v>291</v>
      </c>
      <c r="J710" s="81">
        <v>33.44</v>
      </c>
      <c r="K710" s="81" t="s">
        <v>290</v>
      </c>
      <c r="L710" s="81" t="s">
        <v>284</v>
      </c>
      <c r="M710" s="81" t="s">
        <v>284</v>
      </c>
    </row>
    <row r="711" spans="1:13" ht="15.75" customHeight="1">
      <c r="A711" s="81" t="s">
        <v>280</v>
      </c>
      <c r="B711" s="81" t="s">
        <v>281</v>
      </c>
      <c r="C711" s="81" t="s">
        <v>1704</v>
      </c>
      <c r="D711" s="81">
        <v>611058</v>
      </c>
      <c r="E711" s="81" t="s">
        <v>2643</v>
      </c>
      <c r="F711" s="81" t="s">
        <v>289</v>
      </c>
      <c r="G711" s="81">
        <v>1.33057</v>
      </c>
      <c r="H711" s="81" t="s">
        <v>290</v>
      </c>
      <c r="I711" s="81" t="s">
        <v>291</v>
      </c>
      <c r="J711" s="81">
        <v>2.4329999999999998</v>
      </c>
      <c r="K711" s="81" t="s">
        <v>290</v>
      </c>
      <c r="L711" s="81" t="s">
        <v>284</v>
      </c>
      <c r="M711" s="81" t="s">
        <v>284</v>
      </c>
    </row>
    <row r="712" spans="1:13" ht="15.75" customHeight="1">
      <c r="A712" s="81" t="s">
        <v>280</v>
      </c>
      <c r="B712" s="81" t="s">
        <v>281</v>
      </c>
      <c r="C712" s="81" t="s">
        <v>1706</v>
      </c>
      <c r="D712" s="81">
        <v>611059</v>
      </c>
      <c r="E712" s="82">
        <v>0.1584837962962963</v>
      </c>
      <c r="F712" s="81" t="s">
        <v>289</v>
      </c>
      <c r="G712" s="81">
        <v>1.2753699999999999</v>
      </c>
      <c r="H712" s="81" t="s">
        <v>290</v>
      </c>
      <c r="I712" s="81" t="s">
        <v>291</v>
      </c>
      <c r="J712" s="81">
        <v>16.666</v>
      </c>
      <c r="K712" s="81" t="s">
        <v>290</v>
      </c>
      <c r="L712" s="81" t="s">
        <v>284</v>
      </c>
      <c r="M712" s="81" t="s">
        <v>284</v>
      </c>
    </row>
    <row r="713" spans="1:13" ht="15.75" customHeight="1">
      <c r="A713" s="81" t="s">
        <v>280</v>
      </c>
      <c r="B713" s="81" t="s">
        <v>281</v>
      </c>
      <c r="C713" s="81" t="s">
        <v>1708</v>
      </c>
      <c r="D713" s="81">
        <v>611060</v>
      </c>
      <c r="E713" s="82">
        <v>0.1582523148148148</v>
      </c>
      <c r="F713" s="81" t="s">
        <v>289</v>
      </c>
      <c r="G713" s="81">
        <v>1.2199199999999999</v>
      </c>
      <c r="H713" s="81" t="s">
        <v>290</v>
      </c>
      <c r="I713" s="81" t="s">
        <v>291</v>
      </c>
      <c r="J713" s="81">
        <v>38.506</v>
      </c>
      <c r="K713" s="81" t="s">
        <v>290</v>
      </c>
      <c r="L713" s="81" t="s">
        <v>284</v>
      </c>
      <c r="M713" s="81" t="s">
        <v>284</v>
      </c>
    </row>
    <row r="714" spans="1:13" ht="15.75" customHeight="1">
      <c r="A714" s="81" t="s">
        <v>280</v>
      </c>
      <c r="B714" s="81" t="s">
        <v>281</v>
      </c>
      <c r="C714" s="81" t="s">
        <v>1710</v>
      </c>
      <c r="D714" s="81">
        <v>611061</v>
      </c>
      <c r="E714" s="82">
        <v>0.15790509259259258</v>
      </c>
      <c r="F714" s="81" t="s">
        <v>289</v>
      </c>
      <c r="G714" s="81">
        <v>1.4210100000000001</v>
      </c>
      <c r="H714" s="81" t="s">
        <v>290</v>
      </c>
      <c r="I714" s="81" t="s">
        <v>291</v>
      </c>
      <c r="J714" s="81">
        <v>32.070999999999998</v>
      </c>
      <c r="K714" s="81" t="s">
        <v>290</v>
      </c>
      <c r="L714" s="81" t="s">
        <v>284</v>
      </c>
      <c r="M714" s="81" t="s">
        <v>284</v>
      </c>
    </row>
    <row r="715" spans="1:13" ht="15.75" customHeight="1">
      <c r="A715" s="81" t="s">
        <v>280</v>
      </c>
      <c r="B715" s="81" t="s">
        <v>281</v>
      </c>
      <c r="C715" s="81" t="s">
        <v>1712</v>
      </c>
      <c r="D715" s="81">
        <v>611062</v>
      </c>
      <c r="E715" s="81" t="s">
        <v>2644</v>
      </c>
      <c r="F715" s="81" t="s">
        <v>289</v>
      </c>
      <c r="G715" s="81">
        <v>1.3525</v>
      </c>
      <c r="H715" s="81" t="s">
        <v>290</v>
      </c>
      <c r="I715" s="81" t="s">
        <v>291</v>
      </c>
      <c r="J715" s="81">
        <v>12.163</v>
      </c>
      <c r="K715" s="81" t="s">
        <v>290</v>
      </c>
      <c r="L715" s="81" t="s">
        <v>284</v>
      </c>
      <c r="M715" s="81" t="s">
        <v>284</v>
      </c>
    </row>
    <row r="716" spans="1:13" ht="15.75" customHeight="1">
      <c r="A716" s="81" t="s">
        <v>280</v>
      </c>
      <c r="B716" s="81" t="s">
        <v>281</v>
      </c>
      <c r="C716" s="81" t="s">
        <v>1714</v>
      </c>
      <c r="D716" s="81">
        <v>611063</v>
      </c>
      <c r="E716" s="82">
        <v>0.16056712962962963</v>
      </c>
      <c r="F716" s="81" t="s">
        <v>289</v>
      </c>
      <c r="G716" s="81">
        <v>1.2935000000000001</v>
      </c>
      <c r="H716" s="81" t="s">
        <v>290</v>
      </c>
      <c r="I716" s="81" t="s">
        <v>291</v>
      </c>
      <c r="J716" s="81">
        <v>8.1110000000000007</v>
      </c>
      <c r="K716" s="81" t="s">
        <v>290</v>
      </c>
      <c r="L716" s="81" t="s">
        <v>284</v>
      </c>
      <c r="M716" s="81" t="s">
        <v>284</v>
      </c>
    </row>
    <row r="717" spans="1:13" ht="15.75" customHeight="1">
      <c r="A717" s="81" t="s">
        <v>280</v>
      </c>
      <c r="B717" s="81" t="s">
        <v>281</v>
      </c>
      <c r="C717" s="81" t="s">
        <v>1716</v>
      </c>
      <c r="D717" s="81">
        <v>611064</v>
      </c>
      <c r="E717" s="82">
        <v>0.1582523148148148</v>
      </c>
      <c r="F717" s="81" t="s">
        <v>289</v>
      </c>
      <c r="G717" s="81">
        <v>1.2363299999999999</v>
      </c>
      <c r="H717" s="81" t="s">
        <v>290</v>
      </c>
      <c r="I717" s="81" t="s">
        <v>291</v>
      </c>
      <c r="J717" s="81">
        <v>27.946999999999999</v>
      </c>
      <c r="K717" s="81" t="s">
        <v>290</v>
      </c>
      <c r="L717" s="81" t="s">
        <v>284</v>
      </c>
      <c r="M717" s="81" t="s">
        <v>284</v>
      </c>
    </row>
    <row r="718" spans="1:13" ht="15.75" customHeight="1">
      <c r="A718" s="81" t="s">
        <v>280</v>
      </c>
      <c r="B718" s="81" t="s">
        <v>281</v>
      </c>
      <c r="C718" s="81" t="s">
        <v>1718</v>
      </c>
      <c r="D718" s="81">
        <v>611065</v>
      </c>
      <c r="E718" s="82">
        <v>0.16184027777777779</v>
      </c>
      <c r="F718" s="81" t="s">
        <v>289</v>
      </c>
      <c r="G718" s="81">
        <v>1.4347700000000001</v>
      </c>
      <c r="H718" s="81" t="s">
        <v>290</v>
      </c>
      <c r="I718" s="81" t="s">
        <v>291</v>
      </c>
      <c r="J718" s="81">
        <v>33.584000000000003</v>
      </c>
      <c r="K718" s="81" t="s">
        <v>290</v>
      </c>
      <c r="L718" s="81" t="s">
        <v>284</v>
      </c>
      <c r="M718" s="81" t="s">
        <v>284</v>
      </c>
    </row>
    <row r="719" spans="1:13" ht="15.75" customHeight="1">
      <c r="A719" s="81" t="s">
        <v>280</v>
      </c>
      <c r="B719" s="81" t="s">
        <v>281</v>
      </c>
      <c r="C719" s="81" t="s">
        <v>1720</v>
      </c>
      <c r="D719" s="81">
        <v>611066</v>
      </c>
      <c r="E719" s="82">
        <v>0.16010416666666666</v>
      </c>
      <c r="F719" s="81" t="s">
        <v>289</v>
      </c>
      <c r="G719" s="81">
        <v>1.3805700000000001</v>
      </c>
      <c r="H719" s="81" t="s">
        <v>290</v>
      </c>
      <c r="I719" s="81" t="s">
        <v>291</v>
      </c>
      <c r="J719" s="81">
        <v>15.542</v>
      </c>
      <c r="K719" s="81" t="s">
        <v>290</v>
      </c>
      <c r="L719" s="81" t="s">
        <v>284</v>
      </c>
      <c r="M719" s="81" t="s">
        <v>284</v>
      </c>
    </row>
    <row r="720" spans="1:13" ht="15.75" customHeight="1">
      <c r="A720" s="81" t="s">
        <v>280</v>
      </c>
      <c r="B720" s="81" t="s">
        <v>281</v>
      </c>
      <c r="C720" s="81" t="s">
        <v>1722</v>
      </c>
      <c r="D720" s="81">
        <v>611067</v>
      </c>
      <c r="E720" s="82">
        <v>0.16438657407407406</v>
      </c>
      <c r="F720" s="81" t="s">
        <v>289</v>
      </c>
      <c r="G720" s="81">
        <v>1.3156699999999999</v>
      </c>
      <c r="H720" s="81" t="s">
        <v>290</v>
      </c>
      <c r="I720" s="81" t="s">
        <v>291</v>
      </c>
      <c r="J720" s="81">
        <v>6.6509999999999998</v>
      </c>
      <c r="K720" s="81" t="s">
        <v>290</v>
      </c>
      <c r="L720" s="81" t="s">
        <v>284</v>
      </c>
      <c r="M720" s="81" t="s">
        <v>284</v>
      </c>
    </row>
    <row r="721" spans="1:13" ht="15.75" customHeight="1">
      <c r="A721" s="81" t="s">
        <v>280</v>
      </c>
      <c r="B721" s="81" t="s">
        <v>281</v>
      </c>
      <c r="C721" s="81" t="s">
        <v>1724</v>
      </c>
      <c r="D721" s="81">
        <v>611068</v>
      </c>
      <c r="E721" s="82">
        <v>0.16230324074074073</v>
      </c>
      <c r="F721" s="81" t="s">
        <v>289</v>
      </c>
      <c r="G721" s="81">
        <v>1.2555499999999999</v>
      </c>
      <c r="H721" s="81" t="s">
        <v>290</v>
      </c>
      <c r="I721" s="81" t="s">
        <v>291</v>
      </c>
      <c r="J721" s="81">
        <v>26.422999999999998</v>
      </c>
      <c r="K721" s="81" t="s">
        <v>290</v>
      </c>
      <c r="L721" s="81" t="s">
        <v>284</v>
      </c>
      <c r="M721" s="81" t="s">
        <v>284</v>
      </c>
    </row>
    <row r="722" spans="1:13" ht="15.75" customHeight="1">
      <c r="A722" s="81" t="s">
        <v>280</v>
      </c>
      <c r="B722" s="81" t="s">
        <v>281</v>
      </c>
      <c r="C722" s="81" t="s">
        <v>1726</v>
      </c>
      <c r="D722" s="81">
        <v>611069</v>
      </c>
      <c r="E722" s="82">
        <v>0.16473379629629628</v>
      </c>
      <c r="F722" s="81" t="s">
        <v>289</v>
      </c>
      <c r="G722" s="81">
        <v>1.4100299999999999</v>
      </c>
      <c r="H722" s="81" t="s">
        <v>290</v>
      </c>
      <c r="I722" s="81" t="s">
        <v>291</v>
      </c>
      <c r="J722" s="81">
        <v>33.200000000000003</v>
      </c>
      <c r="K722" s="81" t="s">
        <v>290</v>
      </c>
      <c r="L722" s="81" t="s">
        <v>284</v>
      </c>
      <c r="M722" s="81" t="s">
        <v>284</v>
      </c>
    </row>
    <row r="723" spans="1:13" ht="15.75" customHeight="1">
      <c r="A723" s="81" t="s">
        <v>280</v>
      </c>
      <c r="B723" s="81" t="s">
        <v>281</v>
      </c>
      <c r="C723" s="81" t="s">
        <v>1728</v>
      </c>
      <c r="D723" s="81">
        <v>611070</v>
      </c>
      <c r="E723" s="82">
        <v>0.16288194444444445</v>
      </c>
      <c r="F723" s="81" t="s">
        <v>289</v>
      </c>
      <c r="G723" s="81">
        <v>1.3480300000000001</v>
      </c>
      <c r="H723" s="81" t="s">
        <v>290</v>
      </c>
      <c r="I723" s="81" t="s">
        <v>291</v>
      </c>
      <c r="J723" s="81">
        <v>13.311999999999999</v>
      </c>
      <c r="K723" s="81" t="s">
        <v>290</v>
      </c>
      <c r="L723" s="81" t="s">
        <v>284</v>
      </c>
      <c r="M723" s="81" t="s">
        <v>284</v>
      </c>
    </row>
    <row r="724" spans="1:13" ht="15.75" customHeight="1">
      <c r="A724" s="81" t="s">
        <v>280</v>
      </c>
      <c r="B724" s="81" t="s">
        <v>281</v>
      </c>
      <c r="C724" s="81" t="s">
        <v>1730</v>
      </c>
      <c r="D724" s="81">
        <v>611071</v>
      </c>
      <c r="E724" s="82">
        <v>0.16728009259259258</v>
      </c>
      <c r="F724" s="81" t="s">
        <v>289</v>
      </c>
      <c r="G724" s="81">
        <v>1.2925500000000001</v>
      </c>
      <c r="H724" s="81" t="s">
        <v>290</v>
      </c>
      <c r="I724" s="81" t="s">
        <v>291</v>
      </c>
      <c r="J724" s="81">
        <v>7.069</v>
      </c>
      <c r="K724" s="81" t="s">
        <v>290</v>
      </c>
      <c r="L724" s="81" t="s">
        <v>284</v>
      </c>
      <c r="M724" s="81" t="s">
        <v>284</v>
      </c>
    </row>
    <row r="725" spans="1:13" ht="15.75" customHeight="1">
      <c r="A725" s="81" t="s">
        <v>280</v>
      </c>
      <c r="B725" s="81" t="s">
        <v>281</v>
      </c>
      <c r="C725" s="81" t="s">
        <v>1732</v>
      </c>
      <c r="D725" s="81">
        <v>611072</v>
      </c>
      <c r="E725" s="82">
        <v>0.16484953703703703</v>
      </c>
      <c r="F725" s="81" t="s">
        <v>289</v>
      </c>
      <c r="G725" s="81">
        <v>1.2367300000000001</v>
      </c>
      <c r="H725" s="81" t="s">
        <v>290</v>
      </c>
      <c r="I725" s="81" t="s">
        <v>291</v>
      </c>
      <c r="J725" s="81">
        <v>24.917999999999999</v>
      </c>
      <c r="K725" s="81" t="s">
        <v>290</v>
      </c>
      <c r="L725" s="81" t="s">
        <v>284</v>
      </c>
      <c r="M725" s="81" t="s">
        <v>284</v>
      </c>
    </row>
    <row r="726" spans="1:13" ht="15.75" customHeight="1">
      <c r="A726" s="81" t="s">
        <v>280</v>
      </c>
      <c r="B726" s="81" t="s">
        <v>281</v>
      </c>
      <c r="C726" s="81" t="s">
        <v>2645</v>
      </c>
      <c r="D726" s="81">
        <v>611073</v>
      </c>
      <c r="E726" s="82">
        <v>0.16461805555555556</v>
      </c>
      <c r="F726" s="81" t="s">
        <v>289</v>
      </c>
      <c r="G726" s="81">
        <v>1.4135800000000001</v>
      </c>
      <c r="H726" s="81" t="s">
        <v>290</v>
      </c>
      <c r="I726" s="81" t="s">
        <v>291</v>
      </c>
      <c r="J726" s="81">
        <v>30.536000000000001</v>
      </c>
      <c r="K726" s="81" t="s">
        <v>290</v>
      </c>
      <c r="L726" s="81" t="s">
        <v>284</v>
      </c>
      <c r="M726" s="81" t="s">
        <v>284</v>
      </c>
    </row>
    <row r="727" spans="1:13" ht="15.75" customHeight="1">
      <c r="A727" s="81" t="s">
        <v>280</v>
      </c>
      <c r="B727" s="81" t="s">
        <v>281</v>
      </c>
      <c r="C727" s="81" t="s">
        <v>2646</v>
      </c>
      <c r="D727" s="81">
        <v>611074</v>
      </c>
      <c r="E727" s="82">
        <v>0.16901620370370371</v>
      </c>
      <c r="F727" s="81" t="s">
        <v>289</v>
      </c>
      <c r="G727" s="81">
        <v>1.3515999999999999</v>
      </c>
      <c r="H727" s="81" t="s">
        <v>290</v>
      </c>
      <c r="I727" s="81" t="s">
        <v>291</v>
      </c>
      <c r="J727" s="81">
        <v>8.8119999999999994</v>
      </c>
      <c r="K727" s="81" t="s">
        <v>290</v>
      </c>
      <c r="L727" s="81" t="s">
        <v>284</v>
      </c>
      <c r="M727" s="81" t="s">
        <v>284</v>
      </c>
    </row>
    <row r="728" spans="1:13" ht="15.75" customHeight="1">
      <c r="A728" s="81" t="s">
        <v>280</v>
      </c>
      <c r="B728" s="81" t="s">
        <v>281</v>
      </c>
      <c r="C728" s="81" t="s">
        <v>2647</v>
      </c>
      <c r="D728" s="81">
        <v>611075</v>
      </c>
      <c r="E728" s="82">
        <v>0.16704861111111111</v>
      </c>
      <c r="F728" s="81" t="s">
        <v>289</v>
      </c>
      <c r="G728" s="81">
        <v>1.2860799999999999</v>
      </c>
      <c r="H728" s="81" t="s">
        <v>290</v>
      </c>
      <c r="I728" s="81" t="s">
        <v>291</v>
      </c>
      <c r="J728" s="81">
        <v>11.525</v>
      </c>
      <c r="K728" s="81" t="s">
        <v>290</v>
      </c>
      <c r="L728" s="81" t="s">
        <v>284</v>
      </c>
      <c r="M728" s="81" t="s">
        <v>284</v>
      </c>
    </row>
    <row r="729" spans="1:13" ht="15.75" customHeight="1">
      <c r="A729" s="81" t="s">
        <v>280</v>
      </c>
      <c r="B729" s="81" t="s">
        <v>281</v>
      </c>
      <c r="C729" s="81" t="s">
        <v>2648</v>
      </c>
      <c r="D729" s="81">
        <v>611076</v>
      </c>
      <c r="E729" s="81" t="s">
        <v>2649</v>
      </c>
      <c r="F729" s="81" t="s">
        <v>289</v>
      </c>
      <c r="G729" s="81">
        <v>1.24492</v>
      </c>
      <c r="H729" s="81" t="s">
        <v>290</v>
      </c>
      <c r="I729" s="81" t="s">
        <v>291</v>
      </c>
      <c r="J729" s="81">
        <v>29.427</v>
      </c>
      <c r="K729" s="81" t="s">
        <v>290</v>
      </c>
      <c r="L729" s="81" t="s">
        <v>284</v>
      </c>
      <c r="M729" s="81" t="s">
        <v>284</v>
      </c>
    </row>
    <row r="730" spans="1:13" ht="15.75" customHeight="1">
      <c r="A730" s="81" t="s">
        <v>280</v>
      </c>
      <c r="B730" s="81" t="s">
        <v>281</v>
      </c>
      <c r="C730" s="81" t="s">
        <v>2650</v>
      </c>
      <c r="D730" s="81">
        <v>611077</v>
      </c>
      <c r="E730" s="82">
        <v>0.16936342592592593</v>
      </c>
      <c r="F730" s="81" t="s">
        <v>289</v>
      </c>
      <c r="G730" s="81">
        <v>1.52504</v>
      </c>
      <c r="H730" s="81" t="s">
        <v>290</v>
      </c>
      <c r="I730" s="81" t="s">
        <v>291</v>
      </c>
      <c r="J730" s="81">
        <v>28.837</v>
      </c>
      <c r="K730" s="81" t="s">
        <v>290</v>
      </c>
      <c r="L730" s="81" t="s">
        <v>284</v>
      </c>
      <c r="M730" s="81" t="s">
        <v>284</v>
      </c>
    </row>
    <row r="731" spans="1:13" ht="15.75" customHeight="1">
      <c r="A731" s="81" t="s">
        <v>280</v>
      </c>
      <c r="B731" s="81" t="s">
        <v>281</v>
      </c>
      <c r="C731" s="81" t="s">
        <v>2651</v>
      </c>
      <c r="D731" s="81">
        <v>611078</v>
      </c>
      <c r="E731" s="82">
        <v>0.16693287037037038</v>
      </c>
      <c r="F731" s="81" t="s">
        <v>289</v>
      </c>
      <c r="G731" s="81">
        <v>1.4314</v>
      </c>
      <c r="H731" s="81" t="s">
        <v>290</v>
      </c>
      <c r="I731" s="81" t="s">
        <v>291</v>
      </c>
      <c r="J731" s="81">
        <v>11.452999999999999</v>
      </c>
      <c r="K731" s="81" t="s">
        <v>290</v>
      </c>
      <c r="L731" s="81" t="s">
        <v>284</v>
      </c>
      <c r="M731" s="81" t="s">
        <v>284</v>
      </c>
    </row>
    <row r="732" spans="1:13" ht="15.75" customHeight="1">
      <c r="A732" s="81" t="s">
        <v>280</v>
      </c>
      <c r="B732" s="81" t="s">
        <v>281</v>
      </c>
      <c r="C732" s="81" t="s">
        <v>2652</v>
      </c>
      <c r="D732" s="81">
        <v>611079</v>
      </c>
      <c r="E732" s="82">
        <v>0.17133101851851851</v>
      </c>
      <c r="F732" s="81" t="s">
        <v>289</v>
      </c>
      <c r="G732" s="81">
        <v>1.24061</v>
      </c>
      <c r="H732" s="81" t="s">
        <v>290</v>
      </c>
      <c r="I732" s="81" t="s">
        <v>291</v>
      </c>
      <c r="J732" s="81">
        <v>11.393000000000001</v>
      </c>
      <c r="K732" s="81" t="s">
        <v>290</v>
      </c>
      <c r="L732" s="81" t="s">
        <v>284</v>
      </c>
      <c r="M732" s="81" t="s">
        <v>284</v>
      </c>
    </row>
    <row r="733" spans="1:13" ht="15.75" customHeight="1">
      <c r="A733" s="81" t="s">
        <v>280</v>
      </c>
      <c r="B733" s="81" t="s">
        <v>281</v>
      </c>
      <c r="C733" s="81" t="s">
        <v>1745</v>
      </c>
      <c r="D733" s="81">
        <v>611080</v>
      </c>
      <c r="E733" s="82">
        <v>0.1698263888888889</v>
      </c>
      <c r="F733" s="81" t="s">
        <v>289</v>
      </c>
      <c r="G733" s="81">
        <v>1.0178700000000001</v>
      </c>
      <c r="H733" s="81" t="s">
        <v>290</v>
      </c>
      <c r="I733" s="81" t="s">
        <v>291</v>
      </c>
      <c r="J733" s="81">
        <v>33.146000000000001</v>
      </c>
      <c r="K733" s="81" t="s">
        <v>290</v>
      </c>
      <c r="L733" s="81" t="s">
        <v>284</v>
      </c>
      <c r="M733" s="81" t="s">
        <v>284</v>
      </c>
    </row>
    <row r="734" spans="1:13" ht="15.75" customHeight="1">
      <c r="A734" s="81" t="s">
        <v>280</v>
      </c>
      <c r="B734" s="81" t="s">
        <v>281</v>
      </c>
      <c r="C734" s="81" t="s">
        <v>1747</v>
      </c>
      <c r="D734" s="81">
        <v>611081</v>
      </c>
      <c r="E734" s="82">
        <v>0.16878472222222221</v>
      </c>
      <c r="F734" s="81" t="s">
        <v>289</v>
      </c>
      <c r="G734" s="81">
        <v>1.6304799999999999</v>
      </c>
      <c r="H734" s="81" t="s">
        <v>290</v>
      </c>
      <c r="I734" s="81" t="s">
        <v>291</v>
      </c>
      <c r="J734" s="81">
        <v>32.442999999999998</v>
      </c>
      <c r="K734" s="81" t="s">
        <v>290</v>
      </c>
      <c r="L734" s="81" t="s">
        <v>284</v>
      </c>
      <c r="M734" s="81" t="s">
        <v>284</v>
      </c>
    </row>
    <row r="735" spans="1:13" ht="15.75" customHeight="1">
      <c r="A735" s="81" t="s">
        <v>280</v>
      </c>
      <c r="B735" s="81" t="s">
        <v>281</v>
      </c>
      <c r="C735" s="81" t="s">
        <v>1749</v>
      </c>
      <c r="D735" s="81">
        <v>611082</v>
      </c>
      <c r="E735" s="82">
        <v>0.17295138888888886</v>
      </c>
      <c r="F735" s="81" t="s">
        <v>289</v>
      </c>
      <c r="G735" s="81">
        <v>1.4312199999999999</v>
      </c>
      <c r="H735" s="81" t="s">
        <v>290</v>
      </c>
      <c r="I735" s="81" t="s">
        <v>291</v>
      </c>
      <c r="J735" s="81">
        <v>12.539</v>
      </c>
      <c r="K735" s="81" t="s">
        <v>290</v>
      </c>
      <c r="L735" s="81" t="s">
        <v>284</v>
      </c>
      <c r="M735" s="81" t="s">
        <v>284</v>
      </c>
    </row>
    <row r="736" spans="1:13" ht="15.75" customHeight="1">
      <c r="A736" s="81" t="s">
        <v>280</v>
      </c>
      <c r="B736" s="81" t="s">
        <v>281</v>
      </c>
      <c r="C736" s="81" t="s">
        <v>1751</v>
      </c>
      <c r="D736" s="81">
        <v>611083</v>
      </c>
      <c r="E736" s="82">
        <v>0.17260416666666667</v>
      </c>
      <c r="F736" s="81" t="s">
        <v>289</v>
      </c>
      <c r="G736" s="81">
        <v>1.23414</v>
      </c>
      <c r="H736" s="81" t="s">
        <v>290</v>
      </c>
      <c r="I736" s="81" t="s">
        <v>291</v>
      </c>
      <c r="J736" s="81">
        <v>7.75</v>
      </c>
      <c r="K736" s="81" t="s">
        <v>290</v>
      </c>
      <c r="L736" s="81" t="s">
        <v>284</v>
      </c>
      <c r="M736" s="81" t="s">
        <v>284</v>
      </c>
    </row>
    <row r="737" spans="1:13" ht="15.75" customHeight="1">
      <c r="A737" s="81" t="s">
        <v>280</v>
      </c>
      <c r="B737" s="81" t="s">
        <v>281</v>
      </c>
      <c r="C737" s="81" t="s">
        <v>1753</v>
      </c>
      <c r="D737" s="81">
        <v>611084</v>
      </c>
      <c r="E737" s="82">
        <v>0.17040509259259259</v>
      </c>
      <c r="F737" s="81" t="s">
        <v>289</v>
      </c>
      <c r="G737" s="81">
        <v>1.0338499999999999</v>
      </c>
      <c r="H737" s="81" t="s">
        <v>290</v>
      </c>
      <c r="I737" s="81" t="s">
        <v>291</v>
      </c>
      <c r="J737" s="81">
        <v>27.57</v>
      </c>
      <c r="K737" s="81" t="s">
        <v>290</v>
      </c>
      <c r="L737" s="81" t="s">
        <v>284</v>
      </c>
      <c r="M737" s="81" t="s">
        <v>284</v>
      </c>
    </row>
    <row r="738" spans="1:13" ht="15.75" customHeight="1">
      <c r="A738" s="81" t="s">
        <v>280</v>
      </c>
      <c r="B738" s="81" t="s">
        <v>281</v>
      </c>
      <c r="C738" s="81" t="s">
        <v>2653</v>
      </c>
      <c r="D738" s="81" t="s">
        <v>539</v>
      </c>
      <c r="F738" s="81" t="s">
        <v>540</v>
      </c>
      <c r="G738" s="81">
        <v>-53.8</v>
      </c>
      <c r="H738" s="81" t="s">
        <v>541</v>
      </c>
      <c r="I738" s="81" t="s">
        <v>542</v>
      </c>
      <c r="L738" s="81" t="s">
        <v>284</v>
      </c>
      <c r="M738" s="81" t="s">
        <v>284</v>
      </c>
    </row>
    <row r="739" spans="1:13" ht="15.75" customHeight="1">
      <c r="A739" s="81" t="s">
        <v>280</v>
      </c>
      <c r="B739" s="81" t="s">
        <v>281</v>
      </c>
      <c r="C739" s="81" t="s">
        <v>2654</v>
      </c>
      <c r="D739" s="81" t="s">
        <v>3150</v>
      </c>
      <c r="E739" s="83">
        <v>0.10289351851851852</v>
      </c>
      <c r="F739" s="81" t="s">
        <v>284</v>
      </c>
      <c r="I739" s="81" t="s">
        <v>284</v>
      </c>
      <c r="L739" s="81" t="s">
        <v>284</v>
      </c>
      <c r="M739" s="81" t="s">
        <v>284</v>
      </c>
    </row>
    <row r="740" spans="1:13" ht="15.75" customHeight="1">
      <c r="A740" s="81" t="s">
        <v>280</v>
      </c>
      <c r="B740" s="81" t="s">
        <v>281</v>
      </c>
      <c r="C740" s="81" t="s">
        <v>2655</v>
      </c>
      <c r="D740" s="81" t="s">
        <v>2443</v>
      </c>
      <c r="E740" s="81" t="s">
        <v>2444</v>
      </c>
      <c r="F740" s="81" t="s">
        <v>284</v>
      </c>
      <c r="I740" s="81" t="s">
        <v>284</v>
      </c>
      <c r="L740" s="81" t="s">
        <v>284</v>
      </c>
      <c r="M740" s="81" t="s">
        <v>284</v>
      </c>
    </row>
    <row r="741" spans="1:13" ht="15.75" customHeight="1">
      <c r="A741" s="81" t="s">
        <v>280</v>
      </c>
      <c r="B741" s="81" t="s">
        <v>281</v>
      </c>
      <c r="C741" s="81" t="s">
        <v>2656</v>
      </c>
      <c r="D741" s="81" t="s">
        <v>539</v>
      </c>
      <c r="F741" s="81" t="s">
        <v>540</v>
      </c>
      <c r="G741" s="81">
        <v>-54.7</v>
      </c>
      <c r="H741" s="81" t="s">
        <v>541</v>
      </c>
      <c r="I741" s="81" t="s">
        <v>542</v>
      </c>
      <c r="L741" s="81" t="s">
        <v>284</v>
      </c>
      <c r="M741" s="81" t="s">
        <v>284</v>
      </c>
    </row>
    <row r="742" spans="1:13" ht="15.75" customHeight="1">
      <c r="A742" s="81" t="s">
        <v>280</v>
      </c>
      <c r="B742" s="81" t="s">
        <v>281</v>
      </c>
      <c r="C742" s="81" t="s">
        <v>2657</v>
      </c>
      <c r="D742" s="81" t="s">
        <v>3150</v>
      </c>
      <c r="E742" s="83">
        <v>0.1065162037037037</v>
      </c>
      <c r="F742" s="81" t="s">
        <v>284</v>
      </c>
      <c r="I742" s="81" t="s">
        <v>284</v>
      </c>
      <c r="L742" s="81" t="s">
        <v>284</v>
      </c>
      <c r="M742" s="81" t="s">
        <v>284</v>
      </c>
    </row>
    <row r="743" spans="1:13" ht="15.75" customHeight="1">
      <c r="A743" s="81" t="s">
        <v>280</v>
      </c>
      <c r="B743" s="81" t="s">
        <v>281</v>
      </c>
      <c r="C743" s="81" t="s">
        <v>2658</v>
      </c>
      <c r="D743" s="81" t="s">
        <v>2443</v>
      </c>
      <c r="E743" s="81" t="s">
        <v>2444</v>
      </c>
      <c r="F743" s="81" t="s">
        <v>284</v>
      </c>
      <c r="I743" s="81" t="s">
        <v>284</v>
      </c>
      <c r="L743" s="81" t="s">
        <v>284</v>
      </c>
      <c r="M743" s="81" t="s">
        <v>284</v>
      </c>
    </row>
    <row r="744" spans="1:13" ht="15.75" customHeight="1">
      <c r="A744" s="81" t="s">
        <v>280</v>
      </c>
      <c r="B744" s="81" t="s">
        <v>281</v>
      </c>
      <c r="C744" s="81" t="s">
        <v>1767</v>
      </c>
      <c r="D744" s="81">
        <v>613001</v>
      </c>
      <c r="E744" s="82">
        <v>0.11762731481481481</v>
      </c>
      <c r="F744" s="81" t="s">
        <v>289</v>
      </c>
      <c r="G744" s="81">
        <v>0.82</v>
      </c>
      <c r="H744" s="81" t="s">
        <v>290</v>
      </c>
      <c r="I744" s="81" t="s">
        <v>291</v>
      </c>
      <c r="J744" s="81">
        <v>14.117000000000001</v>
      </c>
      <c r="K744" s="81" t="s">
        <v>290</v>
      </c>
      <c r="L744" s="81" t="s">
        <v>284</v>
      </c>
      <c r="M744" s="81" t="s">
        <v>284</v>
      </c>
    </row>
    <row r="745" spans="1:13" ht="15.75" customHeight="1">
      <c r="A745" s="81" t="s">
        <v>280</v>
      </c>
      <c r="B745" s="81" t="s">
        <v>281</v>
      </c>
      <c r="C745" s="81" t="s">
        <v>1769</v>
      </c>
      <c r="D745" s="81">
        <v>613002</v>
      </c>
      <c r="E745" s="82">
        <v>0.1170486111111111</v>
      </c>
      <c r="F745" s="81" t="s">
        <v>289</v>
      </c>
      <c r="G745" s="81">
        <v>0.81169999999999998</v>
      </c>
      <c r="H745" s="81" t="s">
        <v>290</v>
      </c>
      <c r="I745" s="81" t="s">
        <v>291</v>
      </c>
      <c r="J745" s="81">
        <v>14.098000000000001</v>
      </c>
      <c r="K745" s="81" t="s">
        <v>290</v>
      </c>
      <c r="L745" s="81" t="s">
        <v>284</v>
      </c>
      <c r="M745" s="81" t="s">
        <v>284</v>
      </c>
    </row>
    <row r="746" spans="1:13" ht="15.75" customHeight="1">
      <c r="A746" s="81" t="s">
        <v>280</v>
      </c>
      <c r="B746" s="81" t="s">
        <v>281</v>
      </c>
      <c r="C746" s="81" t="s">
        <v>1771</v>
      </c>
      <c r="D746" s="81">
        <v>613003</v>
      </c>
      <c r="E746" s="82">
        <v>0.11832175925925925</v>
      </c>
      <c r="F746" s="81" t="s">
        <v>289</v>
      </c>
      <c r="G746" s="81">
        <v>1.55172</v>
      </c>
      <c r="H746" s="81" t="s">
        <v>290</v>
      </c>
      <c r="I746" s="81" t="s">
        <v>291</v>
      </c>
      <c r="J746" s="81">
        <v>7.83</v>
      </c>
      <c r="K746" s="81" t="s">
        <v>290</v>
      </c>
      <c r="L746" s="81" t="s">
        <v>284</v>
      </c>
      <c r="M746" s="81" t="s">
        <v>284</v>
      </c>
    </row>
    <row r="747" spans="1:13" ht="15.75" customHeight="1">
      <c r="A747" s="81" t="s">
        <v>280</v>
      </c>
      <c r="B747" s="81" t="s">
        <v>281</v>
      </c>
      <c r="C747" s="81" t="s">
        <v>1773</v>
      </c>
      <c r="D747" s="81">
        <v>613004</v>
      </c>
      <c r="E747" s="82">
        <v>0.11971064814814815</v>
      </c>
      <c r="F747" s="81" t="s">
        <v>289</v>
      </c>
      <c r="G747" s="81">
        <v>1.9211499999999999</v>
      </c>
      <c r="H747" s="81" t="s">
        <v>290</v>
      </c>
      <c r="I747" s="81" t="s">
        <v>291</v>
      </c>
      <c r="J747" s="81">
        <v>13.917</v>
      </c>
      <c r="K747" s="81" t="s">
        <v>290</v>
      </c>
      <c r="L747" s="81" t="s">
        <v>284</v>
      </c>
      <c r="M747" s="81" t="s">
        <v>284</v>
      </c>
    </row>
    <row r="748" spans="1:13" ht="15.75" customHeight="1">
      <c r="A748" s="81" t="s">
        <v>280</v>
      </c>
      <c r="B748" s="81" t="s">
        <v>281</v>
      </c>
      <c r="C748" s="81" t="s">
        <v>1775</v>
      </c>
      <c r="D748" s="81">
        <v>613005</v>
      </c>
      <c r="E748" s="82">
        <v>0.12017361111111112</v>
      </c>
      <c r="F748" s="81" t="s">
        <v>289</v>
      </c>
      <c r="G748" s="81">
        <v>0.33382000000000001</v>
      </c>
      <c r="H748" s="81" t="s">
        <v>290</v>
      </c>
      <c r="I748" s="81" t="s">
        <v>291</v>
      </c>
      <c r="J748" s="81">
        <v>31.382999999999999</v>
      </c>
      <c r="K748" s="81" t="s">
        <v>290</v>
      </c>
      <c r="L748" s="81" t="s">
        <v>284</v>
      </c>
      <c r="M748" s="81" t="s">
        <v>284</v>
      </c>
    </row>
    <row r="749" spans="1:13" ht="15.75" customHeight="1">
      <c r="A749" s="81" t="s">
        <v>280</v>
      </c>
      <c r="B749" s="81" t="s">
        <v>281</v>
      </c>
      <c r="C749" s="81" t="s">
        <v>1777</v>
      </c>
      <c r="D749" s="81">
        <v>613006</v>
      </c>
      <c r="E749" s="81" t="s">
        <v>2659</v>
      </c>
      <c r="F749" s="81" t="s">
        <v>289</v>
      </c>
      <c r="G749" s="81">
        <v>0.67666000000000004</v>
      </c>
      <c r="H749" s="81" t="s">
        <v>290</v>
      </c>
      <c r="I749" s="81" t="s">
        <v>291</v>
      </c>
      <c r="J749" s="81">
        <v>17.972999999999999</v>
      </c>
      <c r="K749" s="81" t="s">
        <v>290</v>
      </c>
      <c r="L749" s="81" t="s">
        <v>284</v>
      </c>
      <c r="M749" s="81" t="s">
        <v>284</v>
      </c>
    </row>
    <row r="750" spans="1:13" ht="15.75" customHeight="1">
      <c r="A750" s="81" t="s">
        <v>280</v>
      </c>
      <c r="B750" s="81" t="s">
        <v>281</v>
      </c>
      <c r="C750" s="81" t="s">
        <v>1779</v>
      </c>
      <c r="D750" s="81">
        <v>613007</v>
      </c>
      <c r="E750" s="82">
        <v>0.12225694444444445</v>
      </c>
      <c r="F750" s="81" t="s">
        <v>289</v>
      </c>
      <c r="G750" s="81">
        <v>1.3805700000000001</v>
      </c>
      <c r="H750" s="81" t="s">
        <v>290</v>
      </c>
      <c r="I750" s="81" t="s">
        <v>291</v>
      </c>
      <c r="J750" s="81">
        <v>2.7970000000000002</v>
      </c>
      <c r="K750" s="81" t="s">
        <v>290</v>
      </c>
      <c r="L750" s="81" t="s">
        <v>284</v>
      </c>
      <c r="M750" s="81" t="s">
        <v>284</v>
      </c>
    </row>
    <row r="751" spans="1:13" ht="15.75" customHeight="1">
      <c r="A751" s="81" t="s">
        <v>280</v>
      </c>
      <c r="B751" s="81" t="s">
        <v>281</v>
      </c>
      <c r="C751" s="81" t="s">
        <v>1781</v>
      </c>
      <c r="D751" s="81">
        <v>613008</v>
      </c>
      <c r="E751" s="81" t="s">
        <v>2660</v>
      </c>
      <c r="F751" s="81" t="s">
        <v>289</v>
      </c>
      <c r="G751" s="81">
        <v>1.88761</v>
      </c>
      <c r="H751" s="81" t="s">
        <v>290</v>
      </c>
      <c r="I751" s="81" t="s">
        <v>291</v>
      </c>
      <c r="J751" s="81">
        <v>12.627000000000001</v>
      </c>
      <c r="K751" s="81" t="s">
        <v>290</v>
      </c>
      <c r="L751" s="81" t="s">
        <v>284</v>
      </c>
      <c r="M751" s="81" t="s">
        <v>284</v>
      </c>
    </row>
    <row r="752" spans="1:13" ht="15.75" customHeight="1">
      <c r="A752" s="81" t="s">
        <v>280</v>
      </c>
      <c r="B752" s="81" t="s">
        <v>281</v>
      </c>
      <c r="C752" s="81" t="s">
        <v>1783</v>
      </c>
      <c r="D752" s="81">
        <v>613009</v>
      </c>
      <c r="E752" s="82">
        <v>0.1221412037037037</v>
      </c>
      <c r="F752" s="81" t="s">
        <v>289</v>
      </c>
      <c r="G752" s="81">
        <v>0.38521</v>
      </c>
      <c r="H752" s="81" t="s">
        <v>290</v>
      </c>
      <c r="I752" s="81" t="s">
        <v>291</v>
      </c>
      <c r="J752" s="81">
        <v>30.193000000000001</v>
      </c>
      <c r="K752" s="81" t="s">
        <v>290</v>
      </c>
      <c r="L752" s="81" t="s">
        <v>284</v>
      </c>
      <c r="M752" s="81" t="s">
        <v>284</v>
      </c>
    </row>
    <row r="753" spans="1:13" ht="15.75" customHeight="1">
      <c r="A753" s="81" t="s">
        <v>280</v>
      </c>
      <c r="B753" s="81" t="s">
        <v>281</v>
      </c>
      <c r="C753" s="81" t="s">
        <v>1785</v>
      </c>
      <c r="D753" s="81">
        <v>613010</v>
      </c>
      <c r="E753" s="82">
        <v>0.12596064814814814</v>
      </c>
      <c r="F753" s="81" t="s">
        <v>289</v>
      </c>
      <c r="G753" s="81">
        <v>0.63365000000000005</v>
      </c>
      <c r="H753" s="81" t="s">
        <v>290</v>
      </c>
      <c r="I753" s="81" t="s">
        <v>291</v>
      </c>
      <c r="J753" s="81">
        <v>20.587</v>
      </c>
      <c r="K753" s="81" t="s">
        <v>290</v>
      </c>
      <c r="L753" s="81" t="s">
        <v>284</v>
      </c>
      <c r="M753" s="81" t="s">
        <v>284</v>
      </c>
    </row>
    <row r="754" spans="1:13" ht="15.75" customHeight="1">
      <c r="A754" s="81" t="s">
        <v>280</v>
      </c>
      <c r="B754" s="81" t="s">
        <v>281</v>
      </c>
      <c r="C754" s="81" t="s">
        <v>1787</v>
      </c>
      <c r="D754" s="81">
        <v>613011</v>
      </c>
      <c r="E754" s="81" t="s">
        <v>2661</v>
      </c>
      <c r="F754" s="81" t="s">
        <v>289</v>
      </c>
      <c r="G754" s="81">
        <v>1.9159900000000001</v>
      </c>
      <c r="H754" s="81" t="s">
        <v>290</v>
      </c>
      <c r="I754" s="81" t="s">
        <v>291</v>
      </c>
      <c r="J754" s="81">
        <v>14.242000000000001</v>
      </c>
      <c r="K754" s="81" t="s">
        <v>290</v>
      </c>
      <c r="L754" s="81" t="s">
        <v>284</v>
      </c>
      <c r="M754" s="81" t="s">
        <v>284</v>
      </c>
    </row>
    <row r="755" spans="1:13" ht="15.75" customHeight="1">
      <c r="A755" s="81" t="s">
        <v>280</v>
      </c>
      <c r="B755" s="81" t="s">
        <v>281</v>
      </c>
      <c r="C755" s="81" t="s">
        <v>1789</v>
      </c>
      <c r="D755" s="81">
        <v>613012</v>
      </c>
      <c r="E755" s="82">
        <v>0.12850694444444444</v>
      </c>
      <c r="F755" s="81" t="s">
        <v>289</v>
      </c>
      <c r="G755" s="81">
        <v>0.74561999999999995</v>
      </c>
      <c r="H755" s="81" t="s">
        <v>290</v>
      </c>
      <c r="I755" s="81" t="s">
        <v>291</v>
      </c>
      <c r="J755" s="81">
        <v>29.71</v>
      </c>
      <c r="K755" s="81" t="s">
        <v>290</v>
      </c>
      <c r="L755" s="81" t="s">
        <v>284</v>
      </c>
      <c r="M755" s="81" t="s">
        <v>284</v>
      </c>
    </row>
    <row r="756" spans="1:13" ht="15.75" customHeight="1">
      <c r="A756" s="81" t="s">
        <v>280</v>
      </c>
      <c r="B756" s="81" t="s">
        <v>281</v>
      </c>
      <c r="C756" s="81" t="s">
        <v>1791</v>
      </c>
      <c r="D756" s="81">
        <v>613013</v>
      </c>
      <c r="E756" s="81" t="s">
        <v>2662</v>
      </c>
      <c r="F756" s="81" t="s">
        <v>289</v>
      </c>
      <c r="G756" s="81">
        <v>1.6684300000000001</v>
      </c>
      <c r="H756" s="81" t="s">
        <v>290</v>
      </c>
      <c r="I756" s="81" t="s">
        <v>291</v>
      </c>
      <c r="J756" s="81">
        <v>25.684000000000001</v>
      </c>
      <c r="K756" s="81" t="s">
        <v>290</v>
      </c>
      <c r="L756" s="81" t="s">
        <v>284</v>
      </c>
      <c r="M756" s="81" t="s">
        <v>284</v>
      </c>
    </row>
    <row r="757" spans="1:13" ht="15.75" customHeight="1">
      <c r="A757" s="81" t="s">
        <v>280</v>
      </c>
      <c r="B757" s="81" t="s">
        <v>281</v>
      </c>
      <c r="C757" s="81" t="s">
        <v>1793</v>
      </c>
      <c r="D757" s="81">
        <v>613014</v>
      </c>
      <c r="E757" s="82">
        <v>0.13059027777777779</v>
      </c>
      <c r="F757" s="81" t="s">
        <v>289</v>
      </c>
      <c r="G757" s="81">
        <v>1.34735</v>
      </c>
      <c r="H757" s="81" t="s">
        <v>290</v>
      </c>
      <c r="I757" s="81" t="s">
        <v>291</v>
      </c>
      <c r="J757" s="81">
        <v>30.99</v>
      </c>
      <c r="K757" s="81" t="s">
        <v>290</v>
      </c>
      <c r="L757" s="81" t="s">
        <v>284</v>
      </c>
      <c r="M757" s="81" t="s">
        <v>284</v>
      </c>
    </row>
    <row r="758" spans="1:13" ht="15.75" customHeight="1">
      <c r="A758" s="81" t="s">
        <v>280</v>
      </c>
      <c r="B758" s="81" t="s">
        <v>281</v>
      </c>
      <c r="C758" s="81" t="s">
        <v>1795</v>
      </c>
      <c r="D758" s="81">
        <v>613015</v>
      </c>
      <c r="E758" s="82">
        <v>0.12908564814814813</v>
      </c>
      <c r="F758" s="81" t="s">
        <v>289</v>
      </c>
      <c r="G758" s="81">
        <v>1.5220499999999999</v>
      </c>
      <c r="H758" s="81" t="s">
        <v>290</v>
      </c>
      <c r="I758" s="81" t="s">
        <v>291</v>
      </c>
      <c r="J758" s="81">
        <v>28.067</v>
      </c>
      <c r="K758" s="81" t="s">
        <v>290</v>
      </c>
      <c r="L758" s="81" t="s">
        <v>284</v>
      </c>
      <c r="M758" s="81" t="s">
        <v>284</v>
      </c>
    </row>
    <row r="759" spans="1:13" ht="15.75" customHeight="1">
      <c r="A759" s="81" t="s">
        <v>280</v>
      </c>
      <c r="B759" s="81" t="s">
        <v>281</v>
      </c>
      <c r="C759" s="81" t="s">
        <v>1797</v>
      </c>
      <c r="D759" s="81">
        <v>613016</v>
      </c>
      <c r="E759" s="82">
        <v>0.13313657407407406</v>
      </c>
      <c r="F759" s="81" t="s">
        <v>289</v>
      </c>
      <c r="G759" s="81">
        <v>1.3056399999999999</v>
      </c>
      <c r="H759" s="81" t="s">
        <v>290</v>
      </c>
      <c r="I759" s="81" t="s">
        <v>291</v>
      </c>
      <c r="J759" s="81">
        <v>40.939</v>
      </c>
      <c r="K759" s="81" t="s">
        <v>290</v>
      </c>
      <c r="L759" s="81" t="s">
        <v>284</v>
      </c>
      <c r="M759" s="81" t="s">
        <v>284</v>
      </c>
    </row>
    <row r="760" spans="1:13" ht="15.75" customHeight="1">
      <c r="A760" s="81" t="s">
        <v>280</v>
      </c>
      <c r="B760" s="81" t="s">
        <v>281</v>
      </c>
      <c r="C760" s="81" t="s">
        <v>1799</v>
      </c>
      <c r="D760" s="81">
        <v>613017</v>
      </c>
      <c r="E760" s="82">
        <v>0.13394675925925925</v>
      </c>
      <c r="F760" s="81" t="s">
        <v>289</v>
      </c>
      <c r="G760" s="81">
        <v>1.2307399999999999</v>
      </c>
      <c r="H760" s="81" t="s">
        <v>290</v>
      </c>
      <c r="I760" s="81" t="s">
        <v>291</v>
      </c>
      <c r="J760" s="81">
        <v>21.282</v>
      </c>
      <c r="K760" s="81" t="s">
        <v>290</v>
      </c>
      <c r="L760" s="81" t="s">
        <v>284</v>
      </c>
      <c r="M760" s="81" t="s">
        <v>284</v>
      </c>
    </row>
    <row r="761" spans="1:13" ht="15.75" customHeight="1">
      <c r="A761" s="81" t="s">
        <v>280</v>
      </c>
      <c r="B761" s="81" t="s">
        <v>281</v>
      </c>
      <c r="C761" s="81" t="s">
        <v>1801</v>
      </c>
      <c r="D761" s="81">
        <v>613018</v>
      </c>
      <c r="E761" s="82">
        <v>0.13487268518518519</v>
      </c>
      <c r="F761" s="81" t="s">
        <v>289</v>
      </c>
      <c r="G761" s="81">
        <v>1.38222</v>
      </c>
      <c r="H761" s="81" t="s">
        <v>290</v>
      </c>
      <c r="I761" s="81" t="s">
        <v>291</v>
      </c>
      <c r="J761" s="81">
        <v>28.952999999999999</v>
      </c>
      <c r="K761" s="81" t="s">
        <v>290</v>
      </c>
      <c r="L761" s="81" t="s">
        <v>284</v>
      </c>
      <c r="M761" s="81" t="s">
        <v>284</v>
      </c>
    </row>
    <row r="762" spans="1:13" ht="15.75" customHeight="1">
      <c r="A762" s="81" t="s">
        <v>280</v>
      </c>
      <c r="B762" s="81" t="s">
        <v>281</v>
      </c>
      <c r="C762" s="81" t="s">
        <v>1803</v>
      </c>
      <c r="D762" s="81">
        <v>613019</v>
      </c>
      <c r="E762" s="82">
        <v>0.13325231481481481</v>
      </c>
      <c r="F762" s="81" t="s">
        <v>289</v>
      </c>
      <c r="G762" s="81">
        <v>1.2139200000000001</v>
      </c>
      <c r="H762" s="81" t="s">
        <v>290</v>
      </c>
      <c r="I762" s="81" t="s">
        <v>291</v>
      </c>
      <c r="J762" s="81">
        <v>30.585999999999999</v>
      </c>
      <c r="K762" s="81" t="s">
        <v>290</v>
      </c>
      <c r="L762" s="81" t="s">
        <v>284</v>
      </c>
      <c r="M762" s="81" t="s">
        <v>284</v>
      </c>
    </row>
    <row r="763" spans="1:13" ht="15.75" customHeight="1">
      <c r="A763" s="81" t="s">
        <v>280</v>
      </c>
      <c r="B763" s="81" t="s">
        <v>281</v>
      </c>
      <c r="C763" s="81" t="s">
        <v>1805</v>
      </c>
      <c r="D763" s="81">
        <v>613020</v>
      </c>
      <c r="E763" s="82">
        <v>0.13394675925925925</v>
      </c>
      <c r="F763" s="81" t="s">
        <v>289</v>
      </c>
      <c r="G763" s="81">
        <v>1.32952</v>
      </c>
      <c r="H763" s="81" t="s">
        <v>290</v>
      </c>
      <c r="I763" s="81" t="s">
        <v>291</v>
      </c>
      <c r="J763" s="81">
        <v>9.1349999999999998</v>
      </c>
      <c r="K763" s="81" t="s">
        <v>290</v>
      </c>
      <c r="L763" s="81" t="s">
        <v>284</v>
      </c>
      <c r="M763" s="81" t="s">
        <v>284</v>
      </c>
    </row>
    <row r="764" spans="1:13" ht="15.75" customHeight="1">
      <c r="A764" s="81" t="s">
        <v>280</v>
      </c>
      <c r="B764" s="81" t="s">
        <v>281</v>
      </c>
      <c r="C764" s="81" t="s">
        <v>1807</v>
      </c>
      <c r="D764" s="81">
        <v>613021</v>
      </c>
      <c r="E764" s="82">
        <v>0.13753472222222221</v>
      </c>
      <c r="F764" s="81" t="s">
        <v>289</v>
      </c>
      <c r="G764" s="81">
        <v>0.89746000000000004</v>
      </c>
      <c r="H764" s="81" t="s">
        <v>290</v>
      </c>
      <c r="I764" s="81" t="s">
        <v>291</v>
      </c>
      <c r="J764" s="81">
        <v>33.853999999999999</v>
      </c>
      <c r="K764" s="81" t="s">
        <v>290</v>
      </c>
      <c r="L764" s="81" t="s">
        <v>284</v>
      </c>
      <c r="M764" s="81" t="s">
        <v>284</v>
      </c>
    </row>
    <row r="765" spans="1:13" ht="15.75" customHeight="1">
      <c r="A765" s="81" t="s">
        <v>280</v>
      </c>
      <c r="B765" s="81" t="s">
        <v>281</v>
      </c>
      <c r="C765" s="81" t="s">
        <v>1809</v>
      </c>
      <c r="D765" s="81">
        <v>613022</v>
      </c>
      <c r="E765" s="82">
        <v>0.13973379629629631</v>
      </c>
      <c r="F765" s="81" t="s">
        <v>289</v>
      </c>
      <c r="G765" s="81">
        <v>1.34118</v>
      </c>
      <c r="H765" s="81" t="s">
        <v>290</v>
      </c>
      <c r="I765" s="81" t="s">
        <v>291</v>
      </c>
      <c r="J765" s="81">
        <v>2.8359999999999999</v>
      </c>
      <c r="K765" s="81" t="s">
        <v>290</v>
      </c>
      <c r="L765" s="81" t="s">
        <v>284</v>
      </c>
      <c r="M765" s="81" t="s">
        <v>284</v>
      </c>
    </row>
    <row r="766" spans="1:13" ht="15.75" customHeight="1">
      <c r="A766" s="81" t="s">
        <v>280</v>
      </c>
      <c r="B766" s="81" t="s">
        <v>281</v>
      </c>
      <c r="C766" s="81" t="s">
        <v>1811</v>
      </c>
      <c r="D766" s="81">
        <v>613023</v>
      </c>
      <c r="E766" s="82">
        <v>0.13880787037037037</v>
      </c>
      <c r="F766" s="81" t="s">
        <v>289</v>
      </c>
      <c r="G766" s="81">
        <v>1.7914300000000001</v>
      </c>
      <c r="H766" s="81" t="s">
        <v>290</v>
      </c>
      <c r="I766" s="81" t="s">
        <v>291</v>
      </c>
      <c r="J766" s="81">
        <v>20.370999999999999</v>
      </c>
      <c r="K766" s="81" t="s">
        <v>290</v>
      </c>
      <c r="L766" s="81" t="s">
        <v>284</v>
      </c>
      <c r="M766" s="81" t="s">
        <v>284</v>
      </c>
    </row>
    <row r="767" spans="1:13" ht="15.75" customHeight="1">
      <c r="A767" s="81" t="s">
        <v>280</v>
      </c>
      <c r="B767" s="81" t="s">
        <v>281</v>
      </c>
      <c r="C767" s="81" t="s">
        <v>1813</v>
      </c>
      <c r="D767" s="81">
        <v>613024</v>
      </c>
      <c r="E767" s="82">
        <v>0.14135416666666667</v>
      </c>
      <c r="F767" s="81" t="s">
        <v>289</v>
      </c>
      <c r="G767" s="81">
        <v>0.14971000000000001</v>
      </c>
      <c r="H767" s="81" t="s">
        <v>290</v>
      </c>
      <c r="I767" s="81" t="s">
        <v>291</v>
      </c>
      <c r="J767" s="81">
        <v>32.613999999999997</v>
      </c>
      <c r="K767" s="81" t="s">
        <v>290</v>
      </c>
      <c r="L767" s="81" t="s">
        <v>284</v>
      </c>
      <c r="M767" s="81" t="s">
        <v>284</v>
      </c>
    </row>
    <row r="768" spans="1:13" ht="15.75" customHeight="1">
      <c r="A768" s="81" t="s">
        <v>280</v>
      </c>
      <c r="B768" s="81" t="s">
        <v>281</v>
      </c>
      <c r="C768" s="81" t="s">
        <v>1815</v>
      </c>
      <c r="D768" s="81">
        <v>613025</v>
      </c>
      <c r="E768" s="82">
        <v>0.14031250000000001</v>
      </c>
      <c r="F768" s="81" t="s">
        <v>289</v>
      </c>
      <c r="G768" s="81">
        <v>0.88114999999999999</v>
      </c>
      <c r="H768" s="81" t="s">
        <v>290</v>
      </c>
      <c r="I768" s="81" t="s">
        <v>291</v>
      </c>
      <c r="J768" s="81">
        <v>11.135</v>
      </c>
      <c r="K768" s="81" t="s">
        <v>290</v>
      </c>
      <c r="L768" s="81" t="s">
        <v>284</v>
      </c>
      <c r="M768" s="81" t="s">
        <v>284</v>
      </c>
    </row>
    <row r="769" spans="1:13" ht="15.75" customHeight="1">
      <c r="A769" s="81" t="s">
        <v>280</v>
      </c>
      <c r="B769" s="81" t="s">
        <v>281</v>
      </c>
      <c r="C769" s="81" t="s">
        <v>1817</v>
      </c>
      <c r="D769" s="81">
        <v>613026</v>
      </c>
      <c r="E769" s="82">
        <v>0.13938657407407407</v>
      </c>
      <c r="F769" s="81" t="s">
        <v>289</v>
      </c>
      <c r="G769" s="81">
        <v>1.6</v>
      </c>
      <c r="H769" s="81" t="s">
        <v>290</v>
      </c>
      <c r="I769" s="81" t="s">
        <v>291</v>
      </c>
      <c r="J769" s="81">
        <v>9.1739999999999995</v>
      </c>
      <c r="K769" s="81" t="s">
        <v>290</v>
      </c>
      <c r="L769" s="81" t="s">
        <v>284</v>
      </c>
      <c r="M769" s="81" t="s">
        <v>284</v>
      </c>
    </row>
    <row r="770" spans="1:13" ht="15.75" customHeight="1">
      <c r="A770" s="81" t="s">
        <v>280</v>
      </c>
      <c r="B770" s="81" t="s">
        <v>281</v>
      </c>
      <c r="C770" s="81" t="s">
        <v>1819</v>
      </c>
      <c r="D770" s="81">
        <v>613027</v>
      </c>
      <c r="E770" s="81" t="s">
        <v>2663</v>
      </c>
      <c r="F770" s="81" t="s">
        <v>289</v>
      </c>
      <c r="G770" s="81">
        <v>1.923</v>
      </c>
      <c r="H770" s="81" t="s">
        <v>290</v>
      </c>
      <c r="I770" s="81" t="s">
        <v>291</v>
      </c>
      <c r="J770" s="81">
        <v>13.673999999999999</v>
      </c>
      <c r="K770" s="81" t="s">
        <v>290</v>
      </c>
      <c r="L770" s="81" t="s">
        <v>284</v>
      </c>
      <c r="M770" s="81" t="s">
        <v>284</v>
      </c>
    </row>
    <row r="771" spans="1:13" ht="15.75" customHeight="1">
      <c r="A771" s="81" t="s">
        <v>280</v>
      </c>
      <c r="B771" s="81" t="s">
        <v>281</v>
      </c>
      <c r="C771" s="81" t="s">
        <v>1821</v>
      </c>
      <c r="D771" s="81">
        <v>613028</v>
      </c>
      <c r="E771" s="82">
        <v>0.14297453703703702</v>
      </c>
      <c r="F771" s="81" t="s">
        <v>289</v>
      </c>
      <c r="G771" s="81">
        <v>0.36255999999999999</v>
      </c>
      <c r="H771" s="81" t="s">
        <v>290</v>
      </c>
      <c r="I771" s="81" t="s">
        <v>291</v>
      </c>
      <c r="J771" s="81">
        <v>30.998999999999999</v>
      </c>
      <c r="K771" s="81" t="s">
        <v>290</v>
      </c>
      <c r="L771" s="81" t="s">
        <v>284</v>
      </c>
      <c r="M771" s="81" t="s">
        <v>284</v>
      </c>
    </row>
    <row r="772" spans="1:13" ht="15.75" customHeight="1">
      <c r="A772" s="81" t="s">
        <v>280</v>
      </c>
      <c r="B772" s="81" t="s">
        <v>281</v>
      </c>
      <c r="C772" s="81" t="s">
        <v>1823</v>
      </c>
      <c r="D772" s="81">
        <v>613029</v>
      </c>
      <c r="E772" s="81" t="s">
        <v>2664</v>
      </c>
      <c r="F772" s="81" t="s">
        <v>289</v>
      </c>
      <c r="G772" s="81">
        <v>0.74333000000000005</v>
      </c>
      <c r="H772" s="81" t="s">
        <v>290</v>
      </c>
      <c r="I772" s="81" t="s">
        <v>291</v>
      </c>
      <c r="J772" s="81">
        <v>15.72</v>
      </c>
      <c r="K772" s="81" t="s">
        <v>290</v>
      </c>
      <c r="L772" s="81" t="s">
        <v>284</v>
      </c>
      <c r="M772" s="81" t="s">
        <v>284</v>
      </c>
    </row>
    <row r="773" spans="1:13" ht="15.75" customHeight="1">
      <c r="A773" s="81" t="s">
        <v>280</v>
      </c>
      <c r="B773" s="81" t="s">
        <v>281</v>
      </c>
      <c r="C773" s="81" t="s">
        <v>1825</v>
      </c>
      <c r="D773" s="81">
        <v>613030</v>
      </c>
      <c r="E773" s="82">
        <v>0.14528935185185185</v>
      </c>
      <c r="F773" s="81" t="s">
        <v>289</v>
      </c>
      <c r="G773" s="81">
        <v>1.87131</v>
      </c>
      <c r="H773" s="81" t="s">
        <v>290</v>
      </c>
      <c r="I773" s="81" t="s">
        <v>291</v>
      </c>
      <c r="J773" s="81">
        <v>12.07</v>
      </c>
      <c r="K773" s="81" t="s">
        <v>290</v>
      </c>
      <c r="L773" s="81" t="s">
        <v>284</v>
      </c>
      <c r="M773" s="81" t="s">
        <v>284</v>
      </c>
    </row>
    <row r="774" spans="1:13" ht="15.75" customHeight="1">
      <c r="A774" s="81" t="s">
        <v>280</v>
      </c>
      <c r="B774" s="81" t="s">
        <v>281</v>
      </c>
      <c r="C774" s="81" t="s">
        <v>1827</v>
      </c>
      <c r="D774" s="81">
        <v>613031</v>
      </c>
      <c r="E774" s="82">
        <v>0.1477199074074074</v>
      </c>
      <c r="F774" s="81" t="s">
        <v>289</v>
      </c>
      <c r="G774" s="81">
        <v>0.44474999999999998</v>
      </c>
      <c r="H774" s="81" t="s">
        <v>290</v>
      </c>
      <c r="I774" s="81" t="s">
        <v>291</v>
      </c>
      <c r="J774" s="81">
        <v>28.704000000000001</v>
      </c>
      <c r="K774" s="81" t="s">
        <v>290</v>
      </c>
      <c r="L774" s="81" t="s">
        <v>284</v>
      </c>
      <c r="M774" s="81" t="s">
        <v>284</v>
      </c>
    </row>
    <row r="775" spans="1:13" ht="15.75" customHeight="1">
      <c r="A775" s="81" t="s">
        <v>280</v>
      </c>
      <c r="B775" s="81" t="s">
        <v>281</v>
      </c>
      <c r="C775" s="81" t="s">
        <v>1829</v>
      </c>
      <c r="D775" s="81">
        <v>613032</v>
      </c>
      <c r="E775" s="82">
        <v>0.14818287037037037</v>
      </c>
      <c r="F775" s="81" t="s">
        <v>289</v>
      </c>
      <c r="G775" s="81">
        <v>0.89122999999999997</v>
      </c>
      <c r="H775" s="81" t="s">
        <v>290</v>
      </c>
      <c r="I775" s="81" t="s">
        <v>291</v>
      </c>
      <c r="J775" s="81">
        <v>11.505000000000001</v>
      </c>
      <c r="K775" s="81" t="s">
        <v>290</v>
      </c>
      <c r="L775" s="81" t="s">
        <v>284</v>
      </c>
      <c r="M775" s="81" t="s">
        <v>284</v>
      </c>
    </row>
    <row r="776" spans="1:13" ht="15.75" customHeight="1">
      <c r="A776" s="81" t="s">
        <v>280</v>
      </c>
      <c r="B776" s="81" t="s">
        <v>281</v>
      </c>
      <c r="C776" s="81" t="s">
        <v>1831</v>
      </c>
      <c r="D776" s="81">
        <v>613033</v>
      </c>
      <c r="E776" s="82">
        <v>0.1477199074074074</v>
      </c>
      <c r="F776" s="81" t="s">
        <v>289</v>
      </c>
      <c r="G776" s="81">
        <v>1.8939299999999999</v>
      </c>
      <c r="H776" s="81" t="s">
        <v>290</v>
      </c>
      <c r="I776" s="81" t="s">
        <v>291</v>
      </c>
      <c r="J776" s="81">
        <v>12.565</v>
      </c>
      <c r="K776" s="81" t="s">
        <v>290</v>
      </c>
      <c r="L776" s="81" t="s">
        <v>284</v>
      </c>
      <c r="M776" s="81" t="s">
        <v>284</v>
      </c>
    </row>
    <row r="777" spans="1:13" ht="15.75" customHeight="1">
      <c r="A777" s="81" t="s">
        <v>280</v>
      </c>
      <c r="B777" s="81" t="s">
        <v>281</v>
      </c>
      <c r="C777" s="81" t="s">
        <v>1833</v>
      </c>
      <c r="D777" s="81">
        <v>613034</v>
      </c>
      <c r="E777" s="82">
        <v>0.15003472222222222</v>
      </c>
      <c r="F777" s="81" t="s">
        <v>289</v>
      </c>
      <c r="G777" s="81">
        <v>0.59643999999999997</v>
      </c>
      <c r="H777" s="81" t="s">
        <v>290</v>
      </c>
      <c r="I777" s="81" t="s">
        <v>291</v>
      </c>
      <c r="J777" s="81">
        <v>24.103000000000002</v>
      </c>
      <c r="K777" s="81" t="s">
        <v>290</v>
      </c>
      <c r="L777" s="81" t="s">
        <v>284</v>
      </c>
      <c r="M777" s="81" t="s">
        <v>284</v>
      </c>
    </row>
    <row r="778" spans="1:13" ht="15.75" customHeight="1">
      <c r="A778" s="81" t="s">
        <v>280</v>
      </c>
      <c r="B778" s="81" t="s">
        <v>281</v>
      </c>
      <c r="C778" s="81" t="s">
        <v>1835</v>
      </c>
      <c r="D778" s="81">
        <v>613035</v>
      </c>
      <c r="E778" s="82">
        <v>0.14899305555555556</v>
      </c>
      <c r="F778" s="81" t="s">
        <v>289</v>
      </c>
      <c r="G778" s="81">
        <v>0.94682999999999995</v>
      </c>
      <c r="H778" s="81" t="s">
        <v>290</v>
      </c>
      <c r="I778" s="81" t="s">
        <v>291</v>
      </c>
      <c r="J778" s="81">
        <v>9.7170000000000005</v>
      </c>
      <c r="K778" s="81" t="s">
        <v>290</v>
      </c>
      <c r="L778" s="81" t="s">
        <v>284</v>
      </c>
      <c r="M778" s="81" t="s">
        <v>284</v>
      </c>
    </row>
    <row r="779" spans="1:13" ht="15.75" customHeight="1">
      <c r="A779" s="81" t="s">
        <v>280</v>
      </c>
      <c r="B779" s="81" t="s">
        <v>281</v>
      </c>
      <c r="C779" s="81" t="s">
        <v>1837</v>
      </c>
      <c r="D779" s="81">
        <v>613036</v>
      </c>
      <c r="E779" s="82">
        <v>0.1479513888888889</v>
      </c>
      <c r="F779" s="81" t="s">
        <v>289</v>
      </c>
      <c r="G779" s="81">
        <v>0.93269999999999997</v>
      </c>
      <c r="H779" s="81" t="s">
        <v>290</v>
      </c>
      <c r="I779" s="81" t="s">
        <v>291</v>
      </c>
      <c r="J779" s="81">
        <v>9.7850000000000001</v>
      </c>
      <c r="K779" s="81" t="s">
        <v>290</v>
      </c>
      <c r="L779" s="81" t="s">
        <v>284</v>
      </c>
      <c r="M779" s="81" t="s">
        <v>284</v>
      </c>
    </row>
    <row r="780" spans="1:13" ht="15.75" customHeight="1">
      <c r="A780" s="81" t="s">
        <v>280</v>
      </c>
      <c r="B780" s="81" t="s">
        <v>281</v>
      </c>
      <c r="C780" s="81" t="s">
        <v>2665</v>
      </c>
      <c r="D780" s="81" t="s">
        <v>539</v>
      </c>
      <c r="F780" s="81" t="s">
        <v>540</v>
      </c>
      <c r="G780" s="81">
        <v>-55.3</v>
      </c>
      <c r="H780" s="81" t="s">
        <v>541</v>
      </c>
      <c r="I780" s="81" t="s">
        <v>542</v>
      </c>
      <c r="L780" s="81" t="s">
        <v>284</v>
      </c>
      <c r="M780" s="81" t="s">
        <v>284</v>
      </c>
    </row>
    <row r="781" spans="1:13" ht="15.75" customHeight="1">
      <c r="A781" s="81" t="s">
        <v>280</v>
      </c>
      <c r="B781" s="81" t="s">
        <v>281</v>
      </c>
      <c r="C781" s="81" t="s">
        <v>2666</v>
      </c>
      <c r="D781" s="81" t="s">
        <v>3151</v>
      </c>
      <c r="E781" s="83">
        <v>9.2800925925925926E-2</v>
      </c>
      <c r="F781" s="81" t="s">
        <v>284</v>
      </c>
      <c r="I781" s="81" t="s">
        <v>284</v>
      </c>
      <c r="L781" s="81" t="s">
        <v>284</v>
      </c>
      <c r="M781" s="81" t="s">
        <v>284</v>
      </c>
    </row>
    <row r="782" spans="1:13" ht="15.75" customHeight="1">
      <c r="A782" s="81" t="s">
        <v>280</v>
      </c>
      <c r="B782" s="81" t="s">
        <v>281</v>
      </c>
      <c r="C782" s="81" t="s">
        <v>2667</v>
      </c>
      <c r="D782" s="81" t="s">
        <v>2443</v>
      </c>
      <c r="E782" s="81" t="s">
        <v>2444</v>
      </c>
      <c r="F782" s="81" t="s">
        <v>284</v>
      </c>
      <c r="I782" s="81" t="s">
        <v>284</v>
      </c>
      <c r="L782" s="81" t="s">
        <v>284</v>
      </c>
      <c r="M782" s="81" t="s">
        <v>284</v>
      </c>
    </row>
    <row r="783" spans="1:13" ht="15.75" customHeight="1">
      <c r="A783" s="81" t="s">
        <v>280</v>
      </c>
      <c r="B783" s="81" t="s">
        <v>281</v>
      </c>
      <c r="C783" s="81" t="s">
        <v>1845</v>
      </c>
      <c r="D783" s="81">
        <v>618001</v>
      </c>
      <c r="E783" s="82">
        <v>0.11658564814814815</v>
      </c>
      <c r="F783" s="81" t="s">
        <v>289</v>
      </c>
      <c r="G783" s="81">
        <v>0.21998999999999999</v>
      </c>
      <c r="H783" s="81" t="s">
        <v>290</v>
      </c>
      <c r="I783" s="81" t="s">
        <v>291</v>
      </c>
      <c r="J783" s="81">
        <v>29.495000000000001</v>
      </c>
      <c r="K783" s="81" t="s">
        <v>290</v>
      </c>
      <c r="L783" s="81" t="s">
        <v>284</v>
      </c>
      <c r="M783" s="81" t="s">
        <v>284</v>
      </c>
    </row>
    <row r="784" spans="1:13" ht="15.75" customHeight="1">
      <c r="A784" s="81" t="s">
        <v>280</v>
      </c>
      <c r="B784" s="81" t="s">
        <v>281</v>
      </c>
      <c r="C784" s="81" t="s">
        <v>1847</v>
      </c>
      <c r="D784" s="81">
        <v>618002</v>
      </c>
      <c r="E784" s="81" t="s">
        <v>2668</v>
      </c>
      <c r="F784" s="81" t="s">
        <v>289</v>
      </c>
      <c r="G784" s="81">
        <v>0.91161000000000003</v>
      </c>
      <c r="H784" s="81" t="s">
        <v>290</v>
      </c>
      <c r="I784" s="81" t="s">
        <v>291</v>
      </c>
      <c r="J784" s="81">
        <v>9.9860000000000007</v>
      </c>
      <c r="K784" s="81" t="s">
        <v>290</v>
      </c>
      <c r="L784" s="81" t="s">
        <v>284</v>
      </c>
      <c r="M784" s="81" t="s">
        <v>284</v>
      </c>
    </row>
    <row r="785" spans="1:13" ht="15.75" customHeight="1">
      <c r="A785" s="81" t="s">
        <v>280</v>
      </c>
      <c r="B785" s="81" t="s">
        <v>281</v>
      </c>
      <c r="C785" s="81" t="s">
        <v>1849</v>
      </c>
      <c r="D785" s="81">
        <v>618003</v>
      </c>
      <c r="E785" s="82">
        <v>0.11947916666666665</v>
      </c>
      <c r="F785" s="81" t="s">
        <v>289</v>
      </c>
      <c r="G785" s="81">
        <v>1.5804800000000001</v>
      </c>
      <c r="H785" s="81" t="s">
        <v>290</v>
      </c>
      <c r="I785" s="81" t="s">
        <v>291</v>
      </c>
      <c r="J785" s="81">
        <v>9.7279999999999998</v>
      </c>
      <c r="K785" s="81" t="s">
        <v>290</v>
      </c>
      <c r="L785" s="81" t="s">
        <v>284</v>
      </c>
      <c r="M785" s="81" t="s">
        <v>284</v>
      </c>
    </row>
    <row r="786" spans="1:13" ht="15.75" customHeight="1">
      <c r="A786" s="81" t="s">
        <v>280</v>
      </c>
      <c r="B786" s="81" t="s">
        <v>281</v>
      </c>
      <c r="C786" s="81" t="s">
        <v>1851</v>
      </c>
      <c r="D786" s="81">
        <v>618004</v>
      </c>
      <c r="E786" s="81" t="s">
        <v>2669</v>
      </c>
      <c r="F786" s="81" t="s">
        <v>289</v>
      </c>
      <c r="G786" s="81">
        <v>0.22611000000000001</v>
      </c>
      <c r="H786" s="81" t="s">
        <v>290</v>
      </c>
      <c r="I786" s="81" t="s">
        <v>291</v>
      </c>
      <c r="J786" s="81">
        <v>36.045000000000002</v>
      </c>
      <c r="K786" s="81" t="s">
        <v>290</v>
      </c>
      <c r="L786" s="81" t="s">
        <v>284</v>
      </c>
      <c r="M786" s="81" t="s">
        <v>284</v>
      </c>
    </row>
    <row r="787" spans="1:13" ht="15.75" customHeight="1">
      <c r="A787" s="81" t="s">
        <v>280</v>
      </c>
      <c r="B787" s="81" t="s">
        <v>281</v>
      </c>
      <c r="C787" s="81" t="s">
        <v>1853</v>
      </c>
      <c r="D787" s="81">
        <v>618005</v>
      </c>
      <c r="E787" s="82">
        <v>0.12109953703703703</v>
      </c>
      <c r="F787" s="81" t="s">
        <v>289</v>
      </c>
      <c r="G787" s="81">
        <v>0.90968000000000004</v>
      </c>
      <c r="H787" s="81" t="s">
        <v>290</v>
      </c>
      <c r="I787" s="81" t="s">
        <v>291</v>
      </c>
      <c r="J787" s="81">
        <v>13.765000000000001</v>
      </c>
      <c r="K787" s="81" t="s">
        <v>290</v>
      </c>
      <c r="L787" s="81" t="s">
        <v>284</v>
      </c>
      <c r="M787" s="81" t="s">
        <v>284</v>
      </c>
    </row>
    <row r="788" spans="1:13" ht="15.75" customHeight="1">
      <c r="A788" s="81" t="s">
        <v>280</v>
      </c>
      <c r="B788" s="81" t="s">
        <v>281</v>
      </c>
      <c r="C788" s="81" t="s">
        <v>1855</v>
      </c>
      <c r="D788" s="81">
        <v>618006</v>
      </c>
      <c r="E788" s="82">
        <v>0.11866898148148149</v>
      </c>
      <c r="F788" s="81" t="s">
        <v>289</v>
      </c>
      <c r="G788" s="81">
        <v>1.37927</v>
      </c>
      <c r="H788" s="81" t="s">
        <v>290</v>
      </c>
      <c r="I788" s="81" t="s">
        <v>291</v>
      </c>
      <c r="J788" s="81">
        <v>4.4409999999999998</v>
      </c>
      <c r="K788" s="81" t="s">
        <v>290</v>
      </c>
      <c r="L788" s="81" t="s">
        <v>284</v>
      </c>
      <c r="M788" s="81" t="s">
        <v>284</v>
      </c>
    </row>
    <row r="789" spans="1:13" ht="15.75" customHeight="1">
      <c r="A789" s="81" t="s">
        <v>280</v>
      </c>
      <c r="B789" s="81" t="s">
        <v>281</v>
      </c>
      <c r="C789" s="81" t="s">
        <v>1857</v>
      </c>
      <c r="D789" s="81">
        <v>618007</v>
      </c>
      <c r="E789" s="82">
        <v>0.11785879629629629</v>
      </c>
      <c r="F789" s="81" t="s">
        <v>289</v>
      </c>
      <c r="G789" s="81">
        <v>1.85189</v>
      </c>
      <c r="H789" s="81" t="s">
        <v>290</v>
      </c>
      <c r="I789" s="81" t="s">
        <v>291</v>
      </c>
      <c r="J789" s="81">
        <v>24.766999999999999</v>
      </c>
      <c r="K789" s="81" t="s">
        <v>290</v>
      </c>
      <c r="L789" s="81" t="s">
        <v>284</v>
      </c>
      <c r="M789" s="81" t="s">
        <v>284</v>
      </c>
    </row>
    <row r="790" spans="1:13" ht="15.75" customHeight="1">
      <c r="A790" s="81" t="s">
        <v>280</v>
      </c>
      <c r="B790" s="81" t="s">
        <v>281</v>
      </c>
      <c r="C790" s="81" t="s">
        <v>1859</v>
      </c>
      <c r="D790" s="81">
        <v>618008</v>
      </c>
      <c r="E790" s="81" t="s">
        <v>2670</v>
      </c>
      <c r="F790" s="81" t="s">
        <v>289</v>
      </c>
      <c r="G790" s="81">
        <v>0.62526999999999999</v>
      </c>
      <c r="H790" s="81" t="s">
        <v>290</v>
      </c>
      <c r="I790" s="81" t="s">
        <v>291</v>
      </c>
      <c r="J790" s="81">
        <v>34.281999999999996</v>
      </c>
      <c r="K790" s="81" t="s">
        <v>290</v>
      </c>
      <c r="L790" s="81" t="s">
        <v>284</v>
      </c>
      <c r="M790" s="81" t="s">
        <v>284</v>
      </c>
    </row>
    <row r="791" spans="1:13" ht="15.75" customHeight="1">
      <c r="A791" s="81" t="s">
        <v>280</v>
      </c>
      <c r="B791" s="81" t="s">
        <v>281</v>
      </c>
      <c r="C791" s="81" t="s">
        <v>1861</v>
      </c>
      <c r="D791" s="81">
        <v>618009</v>
      </c>
      <c r="E791" s="82">
        <v>0.12283564814814814</v>
      </c>
      <c r="F791" s="81" t="s">
        <v>289</v>
      </c>
      <c r="G791" s="81">
        <v>1.0178100000000001</v>
      </c>
      <c r="H791" s="81" t="s">
        <v>290</v>
      </c>
      <c r="I791" s="81" t="s">
        <v>291</v>
      </c>
      <c r="J791" s="81">
        <v>13.927</v>
      </c>
      <c r="K791" s="81" t="s">
        <v>290</v>
      </c>
      <c r="L791" s="81" t="s">
        <v>284</v>
      </c>
      <c r="M791" s="81" t="s">
        <v>284</v>
      </c>
    </row>
    <row r="792" spans="1:13" ht="15.75" customHeight="1">
      <c r="A792" s="81" t="s">
        <v>280</v>
      </c>
      <c r="B792" s="81" t="s">
        <v>281</v>
      </c>
      <c r="C792" s="81" t="s">
        <v>1863</v>
      </c>
      <c r="D792" s="81">
        <v>618010</v>
      </c>
      <c r="E792" s="82">
        <v>0.12109953703703703</v>
      </c>
      <c r="F792" s="81" t="s">
        <v>289</v>
      </c>
      <c r="G792" s="81">
        <v>1.3301400000000001</v>
      </c>
      <c r="H792" s="81" t="s">
        <v>290</v>
      </c>
      <c r="I792" s="81" t="s">
        <v>291</v>
      </c>
      <c r="J792" s="81">
        <v>6.0350000000000001</v>
      </c>
      <c r="K792" s="81" t="s">
        <v>290</v>
      </c>
      <c r="L792" s="81" t="s">
        <v>284</v>
      </c>
      <c r="M792" s="81" t="s">
        <v>284</v>
      </c>
    </row>
    <row r="793" spans="1:13" ht="15.75" customHeight="1">
      <c r="A793" s="81" t="s">
        <v>280</v>
      </c>
      <c r="B793" s="81" t="s">
        <v>281</v>
      </c>
      <c r="C793" s="81" t="s">
        <v>1865</v>
      </c>
      <c r="D793" s="81">
        <v>618011</v>
      </c>
      <c r="E793" s="81" t="s">
        <v>2671</v>
      </c>
      <c r="F793" s="81" t="s">
        <v>289</v>
      </c>
      <c r="G793" s="81">
        <v>1.5918300000000001</v>
      </c>
      <c r="H793" s="81" t="s">
        <v>290</v>
      </c>
      <c r="I793" s="81" t="s">
        <v>291</v>
      </c>
      <c r="J793" s="81">
        <v>27.314</v>
      </c>
      <c r="K793" s="81" t="s">
        <v>290</v>
      </c>
      <c r="L793" s="81" t="s">
        <v>284</v>
      </c>
      <c r="M793" s="81" t="s">
        <v>284</v>
      </c>
    </row>
    <row r="794" spans="1:13" ht="15.75" customHeight="1">
      <c r="A794" s="81" t="s">
        <v>280</v>
      </c>
      <c r="B794" s="81" t="s">
        <v>281</v>
      </c>
      <c r="C794" s="81" t="s">
        <v>1867</v>
      </c>
      <c r="D794" s="81">
        <v>618012</v>
      </c>
      <c r="E794" s="82">
        <v>0.12538194444444442</v>
      </c>
      <c r="F794" s="81" t="s">
        <v>289</v>
      </c>
      <c r="G794" s="81">
        <v>1.0652999999999999</v>
      </c>
      <c r="H794" s="81" t="s">
        <v>290</v>
      </c>
      <c r="I794" s="81" t="s">
        <v>291</v>
      </c>
      <c r="J794" s="81">
        <v>34.200000000000003</v>
      </c>
      <c r="K794" s="81" t="s">
        <v>290</v>
      </c>
      <c r="L794" s="81" t="s">
        <v>284</v>
      </c>
      <c r="M794" s="81" t="s">
        <v>284</v>
      </c>
    </row>
    <row r="795" spans="1:13" ht="15.75" customHeight="1">
      <c r="A795" s="81" t="s">
        <v>280</v>
      </c>
      <c r="B795" s="81" t="s">
        <v>281</v>
      </c>
      <c r="C795" s="81" t="s">
        <v>1869</v>
      </c>
      <c r="D795" s="81">
        <v>618013</v>
      </c>
      <c r="E795" s="82">
        <v>0.12341435185185186</v>
      </c>
      <c r="F795" s="81" t="s">
        <v>289</v>
      </c>
      <c r="G795" s="81">
        <v>1.22698</v>
      </c>
      <c r="H795" s="81" t="s">
        <v>290</v>
      </c>
      <c r="I795" s="81" t="s">
        <v>291</v>
      </c>
      <c r="J795" s="81">
        <v>15.169</v>
      </c>
      <c r="K795" s="81" t="s">
        <v>290</v>
      </c>
      <c r="L795" s="81" t="s">
        <v>284</v>
      </c>
      <c r="M795" s="81" t="s">
        <v>284</v>
      </c>
    </row>
    <row r="796" spans="1:13" ht="15.75" customHeight="1">
      <c r="A796" s="81" t="s">
        <v>280</v>
      </c>
      <c r="B796" s="81" t="s">
        <v>281</v>
      </c>
      <c r="C796" s="81" t="s">
        <v>1871</v>
      </c>
      <c r="D796" s="81">
        <v>618014</v>
      </c>
      <c r="E796" s="82">
        <v>0.12746527777777777</v>
      </c>
      <c r="F796" s="81" t="s">
        <v>289</v>
      </c>
      <c r="G796" s="81">
        <v>1.3125599999999999</v>
      </c>
      <c r="H796" s="81" t="s">
        <v>290</v>
      </c>
      <c r="I796" s="81" t="s">
        <v>291</v>
      </c>
      <c r="J796" s="81">
        <v>5.3449999999999998</v>
      </c>
      <c r="K796" s="81" t="s">
        <v>290</v>
      </c>
      <c r="L796" s="81" t="s">
        <v>284</v>
      </c>
      <c r="M796" s="81" t="s">
        <v>284</v>
      </c>
    </row>
    <row r="797" spans="1:13" ht="15.75" customHeight="1">
      <c r="A797" s="81" t="s">
        <v>280</v>
      </c>
      <c r="B797" s="81" t="s">
        <v>281</v>
      </c>
      <c r="C797" s="81" t="s">
        <v>1873</v>
      </c>
      <c r="D797" s="81">
        <v>618015</v>
      </c>
      <c r="E797" s="82">
        <v>0.12538194444444442</v>
      </c>
      <c r="F797" s="81" t="s">
        <v>289</v>
      </c>
      <c r="G797" s="81">
        <v>1.3200400000000001</v>
      </c>
      <c r="H797" s="81" t="s">
        <v>290</v>
      </c>
      <c r="I797" s="81" t="s">
        <v>291</v>
      </c>
      <c r="J797" s="81">
        <v>25.087</v>
      </c>
      <c r="K797" s="81" t="s">
        <v>290</v>
      </c>
      <c r="L797" s="81" t="s">
        <v>284</v>
      </c>
      <c r="M797" s="81" t="s">
        <v>284</v>
      </c>
    </row>
    <row r="798" spans="1:13" ht="15.75" customHeight="1">
      <c r="A798" s="81" t="s">
        <v>280</v>
      </c>
      <c r="B798" s="81" t="s">
        <v>281</v>
      </c>
      <c r="C798" s="81" t="s">
        <v>1875</v>
      </c>
      <c r="D798" s="81">
        <v>618016</v>
      </c>
      <c r="E798" s="82">
        <v>0.12804398148148147</v>
      </c>
      <c r="F798" s="81" t="s">
        <v>289</v>
      </c>
      <c r="G798" s="81">
        <v>1.3822700000000001</v>
      </c>
      <c r="H798" s="81" t="s">
        <v>290</v>
      </c>
      <c r="I798" s="81" t="s">
        <v>291</v>
      </c>
      <c r="J798" s="81">
        <v>33.795999999999999</v>
      </c>
      <c r="K798" s="81" t="s">
        <v>290</v>
      </c>
      <c r="L798" s="81" t="s">
        <v>284</v>
      </c>
      <c r="M798" s="81" t="s">
        <v>284</v>
      </c>
    </row>
    <row r="799" spans="1:13" ht="15.75" customHeight="1">
      <c r="A799" s="81" t="s">
        <v>280</v>
      </c>
      <c r="B799" s="81" t="s">
        <v>281</v>
      </c>
      <c r="C799" s="81" t="s">
        <v>1877</v>
      </c>
      <c r="D799" s="81">
        <v>618017</v>
      </c>
      <c r="E799" s="82">
        <v>0.12596064814814814</v>
      </c>
      <c r="F799" s="81" t="s">
        <v>289</v>
      </c>
      <c r="G799" s="81">
        <v>1.3331</v>
      </c>
      <c r="H799" s="81" t="s">
        <v>290</v>
      </c>
      <c r="I799" s="81" t="s">
        <v>291</v>
      </c>
      <c r="J799" s="81">
        <v>13.927</v>
      </c>
      <c r="K799" s="81" t="s">
        <v>290</v>
      </c>
      <c r="L799" s="81" t="s">
        <v>284</v>
      </c>
      <c r="M799" s="81" t="s">
        <v>284</v>
      </c>
    </row>
    <row r="800" spans="1:13" ht="15.75" customHeight="1">
      <c r="A800" s="81" t="s">
        <v>280</v>
      </c>
      <c r="B800" s="81" t="s">
        <v>281</v>
      </c>
      <c r="C800" s="81" t="s">
        <v>1879</v>
      </c>
      <c r="D800" s="81">
        <v>618018</v>
      </c>
      <c r="E800" s="81" t="s">
        <v>2672</v>
      </c>
      <c r="F800" s="81" t="s">
        <v>289</v>
      </c>
      <c r="G800" s="81">
        <v>1.27217</v>
      </c>
      <c r="H800" s="81" t="s">
        <v>290</v>
      </c>
      <c r="I800" s="81" t="s">
        <v>291</v>
      </c>
      <c r="J800" s="81">
        <v>7.1459999999999999</v>
      </c>
      <c r="K800" s="81" t="s">
        <v>290</v>
      </c>
      <c r="L800" s="81" t="s">
        <v>284</v>
      </c>
      <c r="M800" s="81" t="s">
        <v>284</v>
      </c>
    </row>
    <row r="801" spans="1:13" ht="15.75" customHeight="1">
      <c r="A801" s="81" t="s">
        <v>280</v>
      </c>
      <c r="B801" s="81" t="s">
        <v>281</v>
      </c>
      <c r="C801" s="81" t="s">
        <v>1881</v>
      </c>
      <c r="D801" s="81">
        <v>618019</v>
      </c>
      <c r="E801" s="82">
        <v>0.12885416666666669</v>
      </c>
      <c r="F801" s="81" t="s">
        <v>289</v>
      </c>
      <c r="G801" s="81">
        <v>1.3102400000000001</v>
      </c>
      <c r="H801" s="81" t="s">
        <v>290</v>
      </c>
      <c r="I801" s="81" t="s">
        <v>291</v>
      </c>
      <c r="J801" s="81">
        <v>24.323</v>
      </c>
      <c r="K801" s="81" t="s">
        <v>290</v>
      </c>
      <c r="L801" s="81" t="s">
        <v>284</v>
      </c>
      <c r="M801" s="81" t="s">
        <v>284</v>
      </c>
    </row>
    <row r="802" spans="1:13" ht="15.75" customHeight="1">
      <c r="A802" s="81" t="s">
        <v>280</v>
      </c>
      <c r="B802" s="81" t="s">
        <v>281</v>
      </c>
      <c r="C802" s="81" t="s">
        <v>1883</v>
      </c>
      <c r="D802" s="81">
        <v>618020</v>
      </c>
      <c r="E802" s="82">
        <v>0.12873842592592591</v>
      </c>
      <c r="F802" s="81" t="s">
        <v>289</v>
      </c>
      <c r="G802" s="81">
        <v>1.4679899999999999</v>
      </c>
      <c r="H802" s="81" t="s">
        <v>290</v>
      </c>
      <c r="I802" s="81" t="s">
        <v>291</v>
      </c>
      <c r="J802" s="81">
        <v>35.988</v>
      </c>
      <c r="K802" s="81" t="s">
        <v>290</v>
      </c>
      <c r="L802" s="81" t="s">
        <v>284</v>
      </c>
      <c r="M802" s="81" t="s">
        <v>284</v>
      </c>
    </row>
    <row r="803" spans="1:13" ht="15.75" customHeight="1">
      <c r="A803" s="81" t="s">
        <v>280</v>
      </c>
      <c r="B803" s="81" t="s">
        <v>281</v>
      </c>
      <c r="C803" s="81" t="s">
        <v>1885</v>
      </c>
      <c r="D803" s="81">
        <v>618021</v>
      </c>
      <c r="E803" s="82">
        <v>0.12792824074074075</v>
      </c>
      <c r="F803" s="81" t="s">
        <v>289</v>
      </c>
      <c r="G803" s="81">
        <v>1.2755099999999999</v>
      </c>
      <c r="H803" s="81" t="s">
        <v>290</v>
      </c>
      <c r="I803" s="81" t="s">
        <v>291</v>
      </c>
      <c r="J803" s="81">
        <v>3.8969999999999998</v>
      </c>
      <c r="K803" s="81" t="s">
        <v>290</v>
      </c>
      <c r="L803" s="81" t="s">
        <v>284</v>
      </c>
      <c r="M803" s="81" t="s">
        <v>284</v>
      </c>
    </row>
    <row r="804" spans="1:13" ht="15.75" customHeight="1">
      <c r="A804" s="81" t="s">
        <v>280</v>
      </c>
      <c r="B804" s="81" t="s">
        <v>281</v>
      </c>
      <c r="C804" s="81" t="s">
        <v>1887</v>
      </c>
      <c r="D804" s="81">
        <v>618022</v>
      </c>
      <c r="E804" s="81" t="s">
        <v>2673</v>
      </c>
      <c r="F804" s="81" t="s">
        <v>289</v>
      </c>
      <c r="G804" s="81">
        <v>1.17889</v>
      </c>
      <c r="H804" s="81" t="s">
        <v>290</v>
      </c>
      <c r="I804" s="81" t="s">
        <v>291</v>
      </c>
      <c r="J804" s="81">
        <v>28.678000000000001</v>
      </c>
      <c r="K804" s="81" t="s">
        <v>290</v>
      </c>
      <c r="L804" s="81" t="s">
        <v>284</v>
      </c>
      <c r="M804" s="81" t="s">
        <v>284</v>
      </c>
    </row>
    <row r="805" spans="1:13" ht="15.75" customHeight="1">
      <c r="A805" s="81" t="s">
        <v>280</v>
      </c>
      <c r="B805" s="81" t="s">
        <v>281</v>
      </c>
      <c r="C805" s="81" t="s">
        <v>1889</v>
      </c>
      <c r="D805" s="81">
        <v>618023</v>
      </c>
      <c r="E805" s="81" t="s">
        <v>2674</v>
      </c>
      <c r="F805" s="81" t="s">
        <v>289</v>
      </c>
      <c r="G805" s="81">
        <v>1.3548100000000001</v>
      </c>
      <c r="H805" s="81" t="s">
        <v>290</v>
      </c>
      <c r="I805" s="81" t="s">
        <v>291</v>
      </c>
      <c r="J805" s="81">
        <v>32.344999999999999</v>
      </c>
      <c r="K805" s="81" t="s">
        <v>290</v>
      </c>
      <c r="L805" s="81" t="s">
        <v>284</v>
      </c>
      <c r="M805" s="81" t="s">
        <v>284</v>
      </c>
    </row>
    <row r="806" spans="1:13" ht="15.75" customHeight="1">
      <c r="A806" s="81" t="s">
        <v>280</v>
      </c>
      <c r="B806" s="81" t="s">
        <v>281</v>
      </c>
      <c r="C806" s="81" t="s">
        <v>1891</v>
      </c>
      <c r="D806" s="81">
        <v>618024</v>
      </c>
      <c r="E806" s="82">
        <v>0.13290509259259259</v>
      </c>
      <c r="F806" s="81" t="s">
        <v>289</v>
      </c>
      <c r="G806" s="81">
        <v>1.30009</v>
      </c>
      <c r="H806" s="81" t="s">
        <v>290</v>
      </c>
      <c r="I806" s="81" t="s">
        <v>291</v>
      </c>
      <c r="J806" s="81">
        <v>14.347</v>
      </c>
      <c r="K806" s="81" t="s">
        <v>290</v>
      </c>
      <c r="L806" s="81" t="s">
        <v>284</v>
      </c>
      <c r="M806" s="81" t="s">
        <v>284</v>
      </c>
    </row>
    <row r="807" spans="1:13" ht="15.75" customHeight="1">
      <c r="A807" s="81" t="s">
        <v>280</v>
      </c>
      <c r="B807" s="81" t="s">
        <v>281</v>
      </c>
      <c r="C807" s="81" t="s">
        <v>1893</v>
      </c>
      <c r="D807" s="81">
        <v>618025</v>
      </c>
      <c r="E807" s="82">
        <v>0.13093750000000001</v>
      </c>
      <c r="F807" s="81" t="s">
        <v>289</v>
      </c>
      <c r="G807" s="81">
        <v>1.24072</v>
      </c>
      <c r="H807" s="81" t="s">
        <v>290</v>
      </c>
      <c r="I807" s="81" t="s">
        <v>291</v>
      </c>
      <c r="J807" s="81">
        <v>7.976</v>
      </c>
      <c r="K807" s="81" t="s">
        <v>290</v>
      </c>
      <c r="L807" s="81" t="s">
        <v>284</v>
      </c>
      <c r="M807" s="81" t="s">
        <v>284</v>
      </c>
    </row>
    <row r="808" spans="1:13" ht="15.75" customHeight="1">
      <c r="A808" s="81" t="s">
        <v>280</v>
      </c>
      <c r="B808" s="81" t="s">
        <v>281</v>
      </c>
      <c r="C808" s="81" t="s">
        <v>1895</v>
      </c>
      <c r="D808" s="81">
        <v>618026</v>
      </c>
      <c r="E808" s="82">
        <v>0.13510416666666666</v>
      </c>
      <c r="F808" s="81" t="s">
        <v>289</v>
      </c>
      <c r="G808" s="81">
        <v>1.1752899999999999</v>
      </c>
      <c r="H808" s="81" t="s">
        <v>290</v>
      </c>
      <c r="I808" s="81" t="s">
        <v>291</v>
      </c>
      <c r="J808" s="81">
        <v>27.709</v>
      </c>
      <c r="K808" s="81" t="s">
        <v>290</v>
      </c>
      <c r="L808" s="81" t="s">
        <v>284</v>
      </c>
      <c r="M808" s="81" t="s">
        <v>284</v>
      </c>
    </row>
    <row r="809" spans="1:13" ht="15.75" customHeight="1">
      <c r="A809" s="81" t="s">
        <v>280</v>
      </c>
      <c r="B809" s="81" t="s">
        <v>281</v>
      </c>
      <c r="C809" s="81" t="s">
        <v>1897</v>
      </c>
      <c r="D809" s="81">
        <v>618027</v>
      </c>
      <c r="E809" s="82">
        <v>0.13116898148148148</v>
      </c>
      <c r="F809" s="81" t="s">
        <v>289</v>
      </c>
      <c r="G809" s="81">
        <v>1.3659300000000001</v>
      </c>
      <c r="H809" s="81" t="s">
        <v>290</v>
      </c>
      <c r="I809" s="81" t="s">
        <v>291</v>
      </c>
      <c r="J809" s="81">
        <v>30.166</v>
      </c>
      <c r="K809" s="81" t="s">
        <v>290</v>
      </c>
      <c r="L809" s="81" t="s">
        <v>284</v>
      </c>
      <c r="M809" s="81" t="s">
        <v>284</v>
      </c>
    </row>
    <row r="810" spans="1:13" ht="15.75" customHeight="1">
      <c r="A810" s="81" t="s">
        <v>280</v>
      </c>
      <c r="B810" s="81" t="s">
        <v>281</v>
      </c>
      <c r="C810" s="81" t="s">
        <v>1899</v>
      </c>
      <c r="D810" s="81">
        <v>618028</v>
      </c>
      <c r="E810" s="82">
        <v>0.13510416666666666</v>
      </c>
      <c r="F810" s="81" t="s">
        <v>289</v>
      </c>
      <c r="G810" s="81">
        <v>1.3080700000000001</v>
      </c>
      <c r="H810" s="81" t="s">
        <v>290</v>
      </c>
      <c r="I810" s="81" t="s">
        <v>291</v>
      </c>
      <c r="J810" s="81">
        <v>10.335000000000001</v>
      </c>
      <c r="K810" s="81" t="s">
        <v>290</v>
      </c>
      <c r="L810" s="81" t="s">
        <v>284</v>
      </c>
      <c r="M810" s="81" t="s">
        <v>284</v>
      </c>
    </row>
    <row r="811" spans="1:13" ht="15.75" customHeight="1">
      <c r="A811" s="81" t="s">
        <v>280</v>
      </c>
      <c r="B811" s="81" t="s">
        <v>281</v>
      </c>
      <c r="C811" s="81" t="s">
        <v>1901</v>
      </c>
      <c r="D811" s="81">
        <v>618029</v>
      </c>
      <c r="E811" s="82">
        <v>0.13267361111111112</v>
      </c>
      <c r="F811" s="81" t="s">
        <v>289</v>
      </c>
      <c r="G811" s="81">
        <v>1.24855</v>
      </c>
      <c r="H811" s="81" t="s">
        <v>290</v>
      </c>
      <c r="I811" s="81" t="s">
        <v>291</v>
      </c>
      <c r="J811" s="81">
        <v>10.071</v>
      </c>
      <c r="K811" s="81" t="s">
        <v>290</v>
      </c>
      <c r="L811" s="81" t="s">
        <v>284</v>
      </c>
      <c r="M811" s="81" t="s">
        <v>284</v>
      </c>
    </row>
    <row r="812" spans="1:13" ht="15.75" customHeight="1">
      <c r="A812" s="81" t="s">
        <v>280</v>
      </c>
      <c r="B812" s="81" t="s">
        <v>281</v>
      </c>
      <c r="C812" s="81" t="s">
        <v>1903</v>
      </c>
      <c r="D812" s="81">
        <v>618030</v>
      </c>
      <c r="E812" s="81" t="s">
        <v>2675</v>
      </c>
      <c r="F812" s="81" t="s">
        <v>289</v>
      </c>
      <c r="G812" s="81">
        <v>1.19428</v>
      </c>
      <c r="H812" s="81" t="s">
        <v>290</v>
      </c>
      <c r="I812" s="81" t="s">
        <v>291</v>
      </c>
      <c r="J812" s="81">
        <v>27.998000000000001</v>
      </c>
      <c r="K812" s="81" t="s">
        <v>290</v>
      </c>
      <c r="L812" s="81" t="s">
        <v>284</v>
      </c>
      <c r="M812" s="81" t="s">
        <v>284</v>
      </c>
    </row>
    <row r="813" spans="1:13" ht="15.75" customHeight="1">
      <c r="A813" s="81" t="s">
        <v>280</v>
      </c>
      <c r="B813" s="81" t="s">
        <v>281</v>
      </c>
      <c r="C813" s="81" t="s">
        <v>1905</v>
      </c>
      <c r="D813" s="81">
        <v>618031</v>
      </c>
      <c r="E813" s="82">
        <v>0.13707175925925927</v>
      </c>
      <c r="F813" s="81" t="s">
        <v>289</v>
      </c>
      <c r="G813" s="81">
        <v>1.3653900000000001</v>
      </c>
      <c r="H813" s="81" t="s">
        <v>290</v>
      </c>
      <c r="I813" s="81" t="s">
        <v>291</v>
      </c>
      <c r="J813" s="81">
        <v>30.16</v>
      </c>
      <c r="K813" s="81" t="s">
        <v>290</v>
      </c>
      <c r="L813" s="81" t="s">
        <v>284</v>
      </c>
      <c r="M813" s="81" t="s">
        <v>284</v>
      </c>
    </row>
    <row r="814" spans="1:13" ht="15.75" customHeight="1">
      <c r="A814" s="81" t="s">
        <v>280</v>
      </c>
      <c r="B814" s="81" t="s">
        <v>281</v>
      </c>
      <c r="C814" s="81" t="s">
        <v>1907</v>
      </c>
      <c r="D814" s="81">
        <v>618032</v>
      </c>
      <c r="E814" s="82">
        <v>0.13475694444444444</v>
      </c>
      <c r="F814" s="81" t="s">
        <v>289</v>
      </c>
      <c r="G814" s="81">
        <v>1.29908</v>
      </c>
      <c r="H814" s="81" t="s">
        <v>290</v>
      </c>
      <c r="I814" s="81" t="s">
        <v>291</v>
      </c>
      <c r="J814" s="81">
        <v>8.5299999999999994</v>
      </c>
      <c r="K814" s="81" t="s">
        <v>290</v>
      </c>
      <c r="L814" s="81" t="s">
        <v>284</v>
      </c>
      <c r="M814" s="81" t="s">
        <v>284</v>
      </c>
    </row>
    <row r="815" spans="1:13" ht="15.75" customHeight="1">
      <c r="A815" s="81" t="s">
        <v>280</v>
      </c>
      <c r="B815" s="81" t="s">
        <v>281</v>
      </c>
      <c r="C815" s="81" t="s">
        <v>1909</v>
      </c>
      <c r="D815" s="81">
        <v>618033</v>
      </c>
      <c r="E815" s="82">
        <v>0.13903935185185187</v>
      </c>
      <c r="F815" s="81" t="s">
        <v>289</v>
      </c>
      <c r="G815" s="81">
        <v>1.2411799999999999</v>
      </c>
      <c r="H815" s="81" t="s">
        <v>290</v>
      </c>
      <c r="I815" s="81" t="s">
        <v>291</v>
      </c>
      <c r="J815" s="81">
        <v>11.877000000000001</v>
      </c>
      <c r="K815" s="81" t="s">
        <v>290</v>
      </c>
      <c r="L815" s="81" t="s">
        <v>284</v>
      </c>
      <c r="M815" s="81" t="s">
        <v>284</v>
      </c>
    </row>
    <row r="816" spans="1:13" ht="15.75" customHeight="1">
      <c r="A816" s="81" t="s">
        <v>280</v>
      </c>
      <c r="B816" s="81" t="s">
        <v>281</v>
      </c>
      <c r="C816" s="81" t="s">
        <v>1911</v>
      </c>
      <c r="D816" s="81">
        <v>618034</v>
      </c>
      <c r="E816" s="82">
        <v>0.13649305555555555</v>
      </c>
      <c r="F816" s="81" t="s">
        <v>289</v>
      </c>
      <c r="G816" s="81">
        <v>1.18144</v>
      </c>
      <c r="H816" s="81" t="s">
        <v>290</v>
      </c>
      <c r="I816" s="81" t="s">
        <v>291</v>
      </c>
      <c r="J816" s="81">
        <v>31.681000000000001</v>
      </c>
      <c r="K816" s="81" t="s">
        <v>290</v>
      </c>
      <c r="L816" s="81" t="s">
        <v>284</v>
      </c>
      <c r="M816" s="81" t="s">
        <v>284</v>
      </c>
    </row>
    <row r="817" spans="1:13" ht="15.75" customHeight="1">
      <c r="A817" s="81" t="s">
        <v>280</v>
      </c>
      <c r="B817" s="81" t="s">
        <v>281</v>
      </c>
      <c r="C817" s="81" t="s">
        <v>1913</v>
      </c>
      <c r="D817" s="81">
        <v>618035</v>
      </c>
      <c r="E817" s="82">
        <v>0.13903935185185187</v>
      </c>
      <c r="F817" s="81" t="s">
        <v>289</v>
      </c>
      <c r="G817" s="81">
        <v>1.38002</v>
      </c>
      <c r="H817" s="81" t="s">
        <v>290</v>
      </c>
      <c r="I817" s="81" t="s">
        <v>291</v>
      </c>
      <c r="J817" s="81">
        <v>33.036999999999999</v>
      </c>
      <c r="K817" s="81" t="s">
        <v>290</v>
      </c>
      <c r="L817" s="81" t="s">
        <v>284</v>
      </c>
      <c r="M817" s="81" t="s">
        <v>284</v>
      </c>
    </row>
    <row r="818" spans="1:13" ht="15.75" customHeight="1">
      <c r="A818" s="81" t="s">
        <v>280</v>
      </c>
      <c r="B818" s="81" t="s">
        <v>281</v>
      </c>
      <c r="C818" s="81" t="s">
        <v>1915</v>
      </c>
      <c r="D818" s="81">
        <v>618036</v>
      </c>
      <c r="E818" s="82">
        <v>0.13672453703703705</v>
      </c>
      <c r="F818" s="81" t="s">
        <v>289</v>
      </c>
      <c r="G818" s="81">
        <v>1.3208599999999999</v>
      </c>
      <c r="H818" s="81" t="s">
        <v>290</v>
      </c>
      <c r="I818" s="81" t="s">
        <v>291</v>
      </c>
      <c r="J818" s="81">
        <v>13.193</v>
      </c>
      <c r="K818" s="81" t="s">
        <v>290</v>
      </c>
      <c r="L818" s="81" t="s">
        <v>284</v>
      </c>
      <c r="M818" s="81" t="s">
        <v>284</v>
      </c>
    </row>
    <row r="819" spans="1:13" ht="15.75" customHeight="1">
      <c r="A819" s="81" t="s">
        <v>280</v>
      </c>
      <c r="B819" s="81" t="s">
        <v>281</v>
      </c>
      <c r="C819" s="81" t="s">
        <v>1917</v>
      </c>
      <c r="D819" s="81">
        <v>618037</v>
      </c>
      <c r="E819" s="82">
        <v>0.14054398148148148</v>
      </c>
      <c r="F819" s="81" t="s">
        <v>289</v>
      </c>
      <c r="G819" s="81">
        <v>1.26579</v>
      </c>
      <c r="H819" s="81" t="s">
        <v>290</v>
      </c>
      <c r="I819" s="81" t="s">
        <v>291</v>
      </c>
      <c r="J819" s="81">
        <v>5.476</v>
      </c>
      <c r="K819" s="81" t="s">
        <v>290</v>
      </c>
      <c r="L819" s="81" t="s">
        <v>284</v>
      </c>
      <c r="M819" s="81" t="s">
        <v>284</v>
      </c>
    </row>
    <row r="820" spans="1:13" ht="15.75" customHeight="1">
      <c r="A820" s="81" t="s">
        <v>280</v>
      </c>
      <c r="B820" s="81" t="s">
        <v>281</v>
      </c>
      <c r="C820" s="81" t="s">
        <v>1919</v>
      </c>
      <c r="D820" s="81">
        <v>618038</v>
      </c>
      <c r="E820" s="82">
        <v>0.1383449074074074</v>
      </c>
      <c r="F820" s="81" t="s">
        <v>289</v>
      </c>
      <c r="G820" s="81">
        <v>1.2055499999999999</v>
      </c>
      <c r="H820" s="81" t="s">
        <v>290</v>
      </c>
      <c r="I820" s="81" t="s">
        <v>291</v>
      </c>
      <c r="J820" s="81">
        <v>26.986999999999998</v>
      </c>
      <c r="K820" s="81" t="s">
        <v>290</v>
      </c>
      <c r="L820" s="81" t="s">
        <v>284</v>
      </c>
      <c r="M820" s="81" t="s">
        <v>284</v>
      </c>
    </row>
    <row r="821" spans="1:13" ht="15.75" customHeight="1">
      <c r="A821" s="81" t="s">
        <v>280</v>
      </c>
      <c r="B821" s="81" t="s">
        <v>281</v>
      </c>
      <c r="C821" s="81" t="s">
        <v>1921</v>
      </c>
      <c r="D821" s="81">
        <v>618039</v>
      </c>
      <c r="E821" s="82">
        <v>0.14100694444444445</v>
      </c>
      <c r="F821" s="81" t="s">
        <v>289</v>
      </c>
      <c r="G821" s="81">
        <v>1.3829</v>
      </c>
      <c r="H821" s="81" t="s">
        <v>290</v>
      </c>
      <c r="I821" s="81" t="s">
        <v>291</v>
      </c>
      <c r="J821" s="81">
        <v>31.297999999999998</v>
      </c>
      <c r="K821" s="81" t="s">
        <v>290</v>
      </c>
      <c r="L821" s="81" t="s">
        <v>284</v>
      </c>
      <c r="M821" s="81" t="s">
        <v>284</v>
      </c>
    </row>
    <row r="822" spans="1:13" ht="15.75" customHeight="1">
      <c r="A822" s="81" t="s">
        <v>280</v>
      </c>
      <c r="B822" s="81" t="s">
        <v>281</v>
      </c>
      <c r="C822" s="81" t="s">
        <v>2676</v>
      </c>
      <c r="D822" s="81">
        <v>618040</v>
      </c>
      <c r="E822" s="82">
        <v>0.13869212962962962</v>
      </c>
      <c r="F822" s="81" t="s">
        <v>289</v>
      </c>
      <c r="G822" s="81">
        <v>1.31471</v>
      </c>
      <c r="H822" s="81" t="s">
        <v>290</v>
      </c>
      <c r="I822" s="81" t="s">
        <v>291</v>
      </c>
      <c r="J822" s="81">
        <v>11.443</v>
      </c>
      <c r="K822" s="81" t="s">
        <v>290</v>
      </c>
      <c r="L822" s="81" t="s">
        <v>284</v>
      </c>
      <c r="M822" s="81" t="s">
        <v>284</v>
      </c>
    </row>
    <row r="823" spans="1:13" ht="15.75" customHeight="1">
      <c r="A823" s="81" t="s">
        <v>280</v>
      </c>
      <c r="B823" s="81" t="s">
        <v>281</v>
      </c>
      <c r="C823" s="81" t="s">
        <v>1924</v>
      </c>
      <c r="D823" s="81">
        <v>618041</v>
      </c>
      <c r="E823" s="82">
        <v>0.14251157407407408</v>
      </c>
      <c r="F823" s="81" t="s">
        <v>289</v>
      </c>
      <c r="G823" s="81">
        <v>1.2683899999999999</v>
      </c>
      <c r="H823" s="81" t="s">
        <v>290</v>
      </c>
      <c r="I823" s="81" t="s">
        <v>291</v>
      </c>
      <c r="J823" s="81">
        <v>7.0490000000000004</v>
      </c>
      <c r="K823" s="81" t="s">
        <v>290</v>
      </c>
      <c r="L823" s="81" t="s">
        <v>284</v>
      </c>
      <c r="M823" s="81" t="s">
        <v>284</v>
      </c>
    </row>
    <row r="824" spans="1:13" ht="15.75" customHeight="1">
      <c r="A824" s="81" t="s">
        <v>280</v>
      </c>
      <c r="B824" s="81" t="s">
        <v>281</v>
      </c>
      <c r="C824" s="81" t="s">
        <v>1926</v>
      </c>
      <c r="D824" s="81">
        <v>618042</v>
      </c>
      <c r="E824" s="82">
        <v>0.14065972222222223</v>
      </c>
      <c r="F824" s="81" t="s">
        <v>289</v>
      </c>
      <c r="G824" s="81">
        <v>1.1830499999999999</v>
      </c>
      <c r="H824" s="81" t="s">
        <v>290</v>
      </c>
      <c r="I824" s="81" t="s">
        <v>291</v>
      </c>
      <c r="J824" s="81">
        <v>24.295000000000002</v>
      </c>
      <c r="K824" s="81" t="s">
        <v>290</v>
      </c>
      <c r="L824" s="81" t="s">
        <v>284</v>
      </c>
      <c r="M824" s="81" t="s">
        <v>284</v>
      </c>
    </row>
    <row r="825" spans="1:13" ht="15.75" customHeight="1">
      <c r="A825" s="81" t="s">
        <v>280</v>
      </c>
      <c r="B825" s="81" t="s">
        <v>281</v>
      </c>
      <c r="C825" s="81" t="s">
        <v>1928</v>
      </c>
      <c r="D825" s="81">
        <v>618043</v>
      </c>
      <c r="E825" s="82">
        <v>0.14447916666666669</v>
      </c>
      <c r="F825" s="81" t="s">
        <v>289</v>
      </c>
      <c r="G825" s="81">
        <v>1.5966800000000001</v>
      </c>
      <c r="H825" s="81" t="s">
        <v>290</v>
      </c>
      <c r="I825" s="81" t="s">
        <v>291</v>
      </c>
      <c r="J825" s="81">
        <v>34.033999999999999</v>
      </c>
      <c r="K825" s="81" t="s">
        <v>290</v>
      </c>
      <c r="L825" s="81" t="s">
        <v>284</v>
      </c>
      <c r="M825" s="81" t="s">
        <v>284</v>
      </c>
    </row>
    <row r="826" spans="1:13" ht="15.75" customHeight="1">
      <c r="A826" s="81" t="s">
        <v>280</v>
      </c>
      <c r="B826" s="81" t="s">
        <v>281</v>
      </c>
      <c r="C826" s="81" t="s">
        <v>1931</v>
      </c>
      <c r="D826" s="81">
        <v>618044</v>
      </c>
      <c r="E826" s="82">
        <v>0.14228009259259258</v>
      </c>
      <c r="F826" s="81" t="s">
        <v>289</v>
      </c>
      <c r="G826" s="81">
        <v>1.39381</v>
      </c>
      <c r="H826" s="81" t="s">
        <v>290</v>
      </c>
      <c r="I826" s="81" t="s">
        <v>291</v>
      </c>
      <c r="J826" s="81">
        <v>11.627000000000001</v>
      </c>
      <c r="K826" s="81" t="s">
        <v>290</v>
      </c>
      <c r="L826" s="81" t="s">
        <v>284</v>
      </c>
      <c r="M826" s="81" t="s">
        <v>284</v>
      </c>
    </row>
    <row r="827" spans="1:13" ht="15.75" customHeight="1">
      <c r="A827" s="81" t="s">
        <v>280</v>
      </c>
      <c r="B827" s="81" t="s">
        <v>281</v>
      </c>
      <c r="C827" s="81" t="s">
        <v>1933</v>
      </c>
      <c r="D827" s="81">
        <v>618045</v>
      </c>
      <c r="E827" s="81" t="s">
        <v>2677</v>
      </c>
      <c r="F827" s="81" t="s">
        <v>289</v>
      </c>
      <c r="G827" s="81">
        <v>1.1781600000000001</v>
      </c>
      <c r="H827" s="81" t="s">
        <v>290</v>
      </c>
      <c r="I827" s="81" t="s">
        <v>291</v>
      </c>
      <c r="J827" s="81">
        <v>10.619</v>
      </c>
      <c r="K827" s="81" t="s">
        <v>290</v>
      </c>
      <c r="L827" s="81" t="s">
        <v>284</v>
      </c>
      <c r="M827" s="81" t="s">
        <v>284</v>
      </c>
    </row>
    <row r="828" spans="1:13" ht="15.75" customHeight="1">
      <c r="A828" s="81" t="s">
        <v>280</v>
      </c>
      <c r="B828" s="81" t="s">
        <v>281</v>
      </c>
      <c r="C828" s="81" t="s">
        <v>1935</v>
      </c>
      <c r="D828" s="81">
        <v>618046</v>
      </c>
      <c r="E828" s="82">
        <v>0.14378472222222222</v>
      </c>
      <c r="F828" s="81" t="s">
        <v>289</v>
      </c>
      <c r="G828" s="81">
        <v>0.98253999999999997</v>
      </c>
      <c r="H828" s="81" t="s">
        <v>290</v>
      </c>
      <c r="I828" s="81" t="s">
        <v>291</v>
      </c>
      <c r="J828" s="81">
        <v>30.425000000000001</v>
      </c>
      <c r="K828" s="81" t="s">
        <v>290</v>
      </c>
      <c r="L828" s="81" t="s">
        <v>284</v>
      </c>
      <c r="M828" s="81" t="s">
        <v>284</v>
      </c>
    </row>
    <row r="829" spans="1:13" ht="15.75" customHeight="1">
      <c r="A829" s="81" t="s">
        <v>280</v>
      </c>
      <c r="B829" s="81" t="s">
        <v>281</v>
      </c>
      <c r="C829" s="81" t="s">
        <v>1937</v>
      </c>
      <c r="D829" s="81">
        <v>618047</v>
      </c>
      <c r="E829" s="81" t="s">
        <v>2678</v>
      </c>
      <c r="F829" s="81" t="s">
        <v>289</v>
      </c>
      <c r="G829" s="81">
        <v>1.58805</v>
      </c>
      <c r="H829" s="81" t="s">
        <v>290</v>
      </c>
      <c r="I829" s="81" t="s">
        <v>291</v>
      </c>
      <c r="J829" s="81">
        <v>31.097000000000001</v>
      </c>
      <c r="K829" s="81" t="s">
        <v>290</v>
      </c>
      <c r="L829" s="81" t="s">
        <v>284</v>
      </c>
      <c r="M829" s="81" t="s">
        <v>284</v>
      </c>
    </row>
    <row r="830" spans="1:13" ht="15.75" customHeight="1">
      <c r="A830" s="81" t="s">
        <v>280</v>
      </c>
      <c r="B830" s="81" t="s">
        <v>281</v>
      </c>
      <c r="C830" s="81" t="s">
        <v>1939</v>
      </c>
      <c r="D830" s="81">
        <v>618048</v>
      </c>
      <c r="E830" s="82">
        <v>0.14552083333333335</v>
      </c>
      <c r="F830" s="81" t="s">
        <v>289</v>
      </c>
      <c r="G830" s="81">
        <v>1.3942300000000001</v>
      </c>
      <c r="H830" s="81" t="s">
        <v>290</v>
      </c>
      <c r="I830" s="81" t="s">
        <v>291</v>
      </c>
      <c r="J830" s="81">
        <v>11.238</v>
      </c>
      <c r="K830" s="81" t="s">
        <v>290</v>
      </c>
      <c r="L830" s="81" t="s">
        <v>284</v>
      </c>
      <c r="M830" s="81" t="s">
        <v>284</v>
      </c>
    </row>
    <row r="831" spans="1:13" ht="15.75" customHeight="1">
      <c r="A831" s="81" t="s">
        <v>280</v>
      </c>
      <c r="B831" s="81" t="s">
        <v>281</v>
      </c>
      <c r="C831" s="81" t="s">
        <v>1941</v>
      </c>
      <c r="D831" s="81">
        <v>618049</v>
      </c>
      <c r="E831" s="82">
        <v>0.1434375</v>
      </c>
      <c r="F831" s="81" t="s">
        <v>289</v>
      </c>
      <c r="G831" s="81">
        <v>1.19038</v>
      </c>
      <c r="H831" s="81" t="s">
        <v>290</v>
      </c>
      <c r="I831" s="81" t="s">
        <v>291</v>
      </c>
      <c r="J831" s="81">
        <v>9.1850000000000005</v>
      </c>
      <c r="K831" s="81" t="s">
        <v>290</v>
      </c>
      <c r="L831" s="81" t="s">
        <v>284</v>
      </c>
      <c r="M831" s="81" t="s">
        <v>284</v>
      </c>
    </row>
    <row r="832" spans="1:13" ht="15.75" customHeight="1">
      <c r="A832" s="81" t="s">
        <v>280</v>
      </c>
      <c r="B832" s="81" t="s">
        <v>281</v>
      </c>
      <c r="C832" s="81" t="s">
        <v>1944</v>
      </c>
      <c r="D832" s="81">
        <v>618050</v>
      </c>
      <c r="E832" s="82">
        <v>0.14760416666666668</v>
      </c>
      <c r="F832" s="81" t="s">
        <v>289</v>
      </c>
      <c r="G832" s="81">
        <v>1.0129300000000001</v>
      </c>
      <c r="H832" s="81" t="s">
        <v>290</v>
      </c>
      <c r="I832" s="81" t="s">
        <v>291</v>
      </c>
      <c r="J832" s="81">
        <v>27.084</v>
      </c>
      <c r="K832" s="81" t="s">
        <v>290</v>
      </c>
      <c r="L832" s="81" t="s">
        <v>284</v>
      </c>
      <c r="M832" s="81" t="s">
        <v>284</v>
      </c>
    </row>
    <row r="833" spans="1:13" ht="15.75" customHeight="1">
      <c r="A833" s="81" t="s">
        <v>280</v>
      </c>
      <c r="B833" s="81" t="s">
        <v>281</v>
      </c>
      <c r="C833" s="81" t="s">
        <v>1946</v>
      </c>
      <c r="D833" s="81">
        <v>618051</v>
      </c>
      <c r="E833" s="82">
        <v>0.14621527777777779</v>
      </c>
      <c r="F833" s="81" t="s">
        <v>289</v>
      </c>
      <c r="G833" s="81">
        <v>1.5689500000000001</v>
      </c>
      <c r="H833" s="81" t="s">
        <v>290</v>
      </c>
      <c r="I833" s="81" t="s">
        <v>291</v>
      </c>
      <c r="J833" s="81">
        <v>28.966999999999999</v>
      </c>
      <c r="K833" s="81" t="s">
        <v>290</v>
      </c>
      <c r="L833" s="81" t="s">
        <v>284</v>
      </c>
      <c r="M833" s="81" t="s">
        <v>284</v>
      </c>
    </row>
    <row r="834" spans="1:13" ht="15.75" customHeight="1">
      <c r="A834" s="81" t="s">
        <v>280</v>
      </c>
      <c r="B834" s="81" t="s">
        <v>281</v>
      </c>
      <c r="C834" s="81" t="s">
        <v>1948</v>
      </c>
      <c r="D834" s="81">
        <v>618052</v>
      </c>
      <c r="E834" s="81" t="s">
        <v>2625</v>
      </c>
      <c r="F834" s="81" t="s">
        <v>289</v>
      </c>
      <c r="G834" s="81">
        <v>1.3393299999999999</v>
      </c>
      <c r="H834" s="81" t="s">
        <v>290</v>
      </c>
      <c r="I834" s="81" t="s">
        <v>291</v>
      </c>
      <c r="J834" s="81">
        <v>7.3419999999999996</v>
      </c>
      <c r="K834" s="81" t="s">
        <v>290</v>
      </c>
      <c r="L834" s="81" t="s">
        <v>284</v>
      </c>
      <c r="M834" s="81" t="s">
        <v>284</v>
      </c>
    </row>
    <row r="835" spans="1:13" ht="15.75" customHeight="1">
      <c r="A835" s="81" t="s">
        <v>280</v>
      </c>
      <c r="B835" s="81" t="s">
        <v>281</v>
      </c>
      <c r="C835" s="81" t="s">
        <v>1951</v>
      </c>
      <c r="D835" s="81">
        <v>618053</v>
      </c>
      <c r="E835" s="82">
        <v>0.14841435185185184</v>
      </c>
      <c r="F835" s="81" t="s">
        <v>289</v>
      </c>
      <c r="G835" s="81">
        <v>1.1394</v>
      </c>
      <c r="H835" s="81" t="s">
        <v>290</v>
      </c>
      <c r="I835" s="81" t="s">
        <v>291</v>
      </c>
      <c r="J835" s="81">
        <v>13.111000000000001</v>
      </c>
      <c r="K835" s="81" t="s">
        <v>290</v>
      </c>
      <c r="L835" s="81" t="s">
        <v>284</v>
      </c>
      <c r="M835" s="81" t="s">
        <v>284</v>
      </c>
    </row>
    <row r="836" spans="1:13" ht="15.75" customHeight="1">
      <c r="A836" s="81" t="s">
        <v>280</v>
      </c>
      <c r="B836" s="81" t="s">
        <v>281</v>
      </c>
      <c r="C836" s="81" t="s">
        <v>1953</v>
      </c>
      <c r="D836" s="81">
        <v>618054</v>
      </c>
      <c r="E836" s="82">
        <v>0.14575231481481482</v>
      </c>
      <c r="F836" s="81" t="s">
        <v>289</v>
      </c>
      <c r="G836" s="81">
        <v>0.93708999999999998</v>
      </c>
      <c r="H836" s="81" t="s">
        <v>290</v>
      </c>
      <c r="I836" s="81" t="s">
        <v>291</v>
      </c>
      <c r="J836" s="81">
        <v>32.957999999999998</v>
      </c>
      <c r="K836" s="81" t="s">
        <v>290</v>
      </c>
      <c r="L836" s="81" t="s">
        <v>284</v>
      </c>
      <c r="M836" s="81" t="s">
        <v>284</v>
      </c>
    </row>
    <row r="837" spans="1:13" ht="15.75" customHeight="1">
      <c r="A837" s="81" t="s">
        <v>280</v>
      </c>
      <c r="B837" s="81" t="s">
        <v>281</v>
      </c>
      <c r="C837" s="81" t="s">
        <v>1955</v>
      </c>
      <c r="D837" s="81">
        <v>618055</v>
      </c>
      <c r="E837" s="82">
        <v>0.14864583333333334</v>
      </c>
      <c r="F837" s="81" t="s">
        <v>289</v>
      </c>
      <c r="G837" s="81">
        <v>1.60686</v>
      </c>
      <c r="H837" s="81" t="s">
        <v>290</v>
      </c>
      <c r="I837" s="81" t="s">
        <v>291</v>
      </c>
      <c r="J837" s="81">
        <v>32.323</v>
      </c>
      <c r="K837" s="81" t="s">
        <v>290</v>
      </c>
      <c r="L837" s="81" t="s">
        <v>284</v>
      </c>
      <c r="M837" s="81" t="s">
        <v>284</v>
      </c>
    </row>
    <row r="838" spans="1:13" ht="15.75" customHeight="1">
      <c r="A838" s="81" t="s">
        <v>280</v>
      </c>
      <c r="B838" s="81" t="s">
        <v>281</v>
      </c>
      <c r="C838" s="81" t="s">
        <v>1958</v>
      </c>
      <c r="D838" s="81">
        <v>618056</v>
      </c>
      <c r="E838" s="81" t="s">
        <v>2679</v>
      </c>
      <c r="F838" s="81" t="s">
        <v>289</v>
      </c>
      <c r="G838" s="81">
        <v>1.4022399999999999</v>
      </c>
      <c r="H838" s="81" t="s">
        <v>290</v>
      </c>
      <c r="I838" s="81" t="s">
        <v>291</v>
      </c>
      <c r="J838" s="81">
        <v>12.510999999999999</v>
      </c>
      <c r="K838" s="81" t="s">
        <v>290</v>
      </c>
      <c r="L838" s="81" t="s">
        <v>284</v>
      </c>
      <c r="M838" s="81" t="s">
        <v>284</v>
      </c>
    </row>
    <row r="839" spans="1:13" ht="15.75" customHeight="1">
      <c r="A839" s="81" t="s">
        <v>280</v>
      </c>
      <c r="B839" s="81" t="s">
        <v>281</v>
      </c>
      <c r="C839" s="81" t="s">
        <v>1960</v>
      </c>
      <c r="D839" s="81">
        <v>618057</v>
      </c>
      <c r="E839" s="82">
        <v>0.1499189814814815</v>
      </c>
      <c r="F839" s="81" t="s">
        <v>289</v>
      </c>
      <c r="G839" s="81">
        <v>1.2157199999999999</v>
      </c>
      <c r="H839" s="81" t="s">
        <v>290</v>
      </c>
      <c r="I839" s="81" t="s">
        <v>291</v>
      </c>
      <c r="J839" s="81">
        <v>6.1070000000000002</v>
      </c>
      <c r="K839" s="81" t="s">
        <v>290</v>
      </c>
      <c r="L839" s="81" t="s">
        <v>284</v>
      </c>
      <c r="M839" s="81" t="s">
        <v>284</v>
      </c>
    </row>
    <row r="840" spans="1:13" ht="15.75" customHeight="1">
      <c r="A840" s="81" t="s">
        <v>280</v>
      </c>
      <c r="B840" s="81" t="s">
        <v>281</v>
      </c>
      <c r="C840" s="81" t="s">
        <v>1962</v>
      </c>
      <c r="D840" s="81">
        <v>618058</v>
      </c>
      <c r="E840" s="82">
        <v>0.14783564814814815</v>
      </c>
      <c r="F840" s="81" t="s">
        <v>289</v>
      </c>
      <c r="G840" s="81">
        <v>0.99890000000000001</v>
      </c>
      <c r="H840" s="81" t="s">
        <v>290</v>
      </c>
      <c r="I840" s="81" t="s">
        <v>291</v>
      </c>
      <c r="J840" s="81">
        <v>27.684000000000001</v>
      </c>
      <c r="K840" s="81" t="s">
        <v>290</v>
      </c>
      <c r="L840" s="81" t="s">
        <v>284</v>
      </c>
      <c r="M840" s="81" t="s">
        <v>284</v>
      </c>
    </row>
    <row r="841" spans="1:13" ht="15.75" customHeight="1">
      <c r="A841" s="81" t="s">
        <v>280</v>
      </c>
      <c r="B841" s="81" t="s">
        <v>281</v>
      </c>
      <c r="C841" s="81" t="s">
        <v>1965</v>
      </c>
      <c r="D841" s="81">
        <v>618059</v>
      </c>
      <c r="E841" s="82">
        <v>0.15003472222222222</v>
      </c>
      <c r="F841" s="81" t="s">
        <v>289</v>
      </c>
      <c r="G841" s="81">
        <v>1.58606</v>
      </c>
      <c r="H841" s="81" t="s">
        <v>290</v>
      </c>
      <c r="I841" s="81" t="s">
        <v>291</v>
      </c>
      <c r="J841" s="81">
        <v>29.567</v>
      </c>
      <c r="K841" s="81" t="s">
        <v>290</v>
      </c>
      <c r="L841" s="81" t="s">
        <v>284</v>
      </c>
      <c r="M841" s="81" t="s">
        <v>284</v>
      </c>
    </row>
    <row r="842" spans="1:13" ht="15.75" customHeight="1">
      <c r="A842" s="81" t="s">
        <v>280</v>
      </c>
      <c r="B842" s="81" t="s">
        <v>281</v>
      </c>
      <c r="C842" s="81" t="s">
        <v>1967</v>
      </c>
      <c r="D842" s="81">
        <v>618060</v>
      </c>
      <c r="E842" s="82">
        <v>0.15373842592592593</v>
      </c>
      <c r="F842" s="81" t="s">
        <v>289</v>
      </c>
      <c r="G842" s="81">
        <v>1.38585</v>
      </c>
      <c r="H842" s="81" t="s">
        <v>290</v>
      </c>
      <c r="I842" s="81" t="s">
        <v>291</v>
      </c>
      <c r="J842" s="81">
        <v>9.7620000000000005</v>
      </c>
      <c r="K842" s="81" t="s">
        <v>290</v>
      </c>
      <c r="L842" s="81" t="s">
        <v>284</v>
      </c>
      <c r="M842" s="81" t="s">
        <v>284</v>
      </c>
    </row>
    <row r="843" spans="1:13" ht="15.75" customHeight="1">
      <c r="A843" s="81" t="s">
        <v>280</v>
      </c>
      <c r="B843" s="81" t="s">
        <v>281</v>
      </c>
      <c r="C843" s="81" t="s">
        <v>1969</v>
      </c>
      <c r="D843" s="81">
        <v>618061</v>
      </c>
      <c r="E843" s="82">
        <v>0.15165509259259261</v>
      </c>
      <c r="F843" s="81" t="s">
        <v>289</v>
      </c>
      <c r="G843" s="81">
        <v>1.18224</v>
      </c>
      <c r="H843" s="81" t="s">
        <v>290</v>
      </c>
      <c r="I843" s="81" t="s">
        <v>291</v>
      </c>
      <c r="J843" s="81">
        <v>10.641</v>
      </c>
      <c r="K843" s="81" t="s">
        <v>290</v>
      </c>
      <c r="L843" s="81" t="s">
        <v>284</v>
      </c>
      <c r="M843" s="81" t="s">
        <v>284</v>
      </c>
    </row>
    <row r="844" spans="1:13" ht="15.75" customHeight="1">
      <c r="A844" s="81" t="s">
        <v>280</v>
      </c>
      <c r="B844" s="81" t="s">
        <v>281</v>
      </c>
      <c r="C844" s="81" t="s">
        <v>1972</v>
      </c>
      <c r="D844" s="81">
        <v>618062</v>
      </c>
      <c r="E844" s="82">
        <v>0.15072916666666666</v>
      </c>
      <c r="F844" s="81" t="s">
        <v>289</v>
      </c>
      <c r="G844" s="81">
        <v>0.99502000000000002</v>
      </c>
      <c r="H844" s="81" t="s">
        <v>290</v>
      </c>
      <c r="I844" s="81" t="s">
        <v>291</v>
      </c>
      <c r="J844" s="81">
        <v>28.949000000000002</v>
      </c>
      <c r="K844" s="81" t="s">
        <v>290</v>
      </c>
      <c r="L844" s="81" t="s">
        <v>284</v>
      </c>
      <c r="M844" s="81" t="s">
        <v>284</v>
      </c>
    </row>
    <row r="845" spans="1:13" ht="15.75" customHeight="1">
      <c r="A845" s="81" t="s">
        <v>280</v>
      </c>
      <c r="B845" s="81" t="s">
        <v>281</v>
      </c>
      <c r="C845" s="81" t="s">
        <v>1974</v>
      </c>
      <c r="D845" s="81">
        <v>618063</v>
      </c>
      <c r="E845" s="82">
        <v>0.15304398148148149</v>
      </c>
      <c r="F845" s="81" t="s">
        <v>289</v>
      </c>
      <c r="G845" s="81">
        <v>1.4676400000000001</v>
      </c>
      <c r="H845" s="81" t="s">
        <v>290</v>
      </c>
      <c r="I845" s="81" t="s">
        <v>291</v>
      </c>
      <c r="J845" s="81">
        <v>29.332999999999998</v>
      </c>
      <c r="K845" s="81" t="s">
        <v>290</v>
      </c>
      <c r="L845" s="81" t="s">
        <v>284</v>
      </c>
      <c r="M845" s="81" t="s">
        <v>284</v>
      </c>
    </row>
    <row r="846" spans="1:13" ht="15.75" customHeight="1">
      <c r="A846" s="81" t="s">
        <v>280</v>
      </c>
      <c r="B846" s="81" t="s">
        <v>281</v>
      </c>
      <c r="C846" s="81" t="s">
        <v>1976</v>
      </c>
      <c r="D846" s="81">
        <v>618064</v>
      </c>
      <c r="E846" s="81" t="s">
        <v>2680</v>
      </c>
      <c r="F846" s="81" t="s">
        <v>289</v>
      </c>
      <c r="G846" s="81">
        <v>1.3131600000000001</v>
      </c>
      <c r="H846" s="81" t="s">
        <v>290</v>
      </c>
      <c r="I846" s="81" t="s">
        <v>291</v>
      </c>
      <c r="J846" s="81">
        <v>9.8889999999999993</v>
      </c>
      <c r="K846" s="81" t="s">
        <v>290</v>
      </c>
      <c r="L846" s="81" t="s">
        <v>284</v>
      </c>
      <c r="M846" s="81" t="s">
        <v>284</v>
      </c>
    </row>
    <row r="847" spans="1:13" ht="15.75" customHeight="1">
      <c r="A847" s="81" t="s">
        <v>280</v>
      </c>
      <c r="B847" s="81" t="s">
        <v>281</v>
      </c>
      <c r="C847" s="81" t="s">
        <v>1979</v>
      </c>
      <c r="D847" s="81">
        <v>618065</v>
      </c>
      <c r="E847" s="82">
        <v>0.15443287037037037</v>
      </c>
      <c r="F847" s="81" t="s">
        <v>289</v>
      </c>
      <c r="G847" s="81">
        <v>1.2351300000000001</v>
      </c>
      <c r="H847" s="81" t="s">
        <v>290</v>
      </c>
      <c r="I847" s="81" t="s">
        <v>291</v>
      </c>
      <c r="J847" s="81">
        <v>8.9610000000000003</v>
      </c>
      <c r="K847" s="81" t="s">
        <v>290</v>
      </c>
      <c r="L847" s="81" t="s">
        <v>284</v>
      </c>
      <c r="M847" s="81" t="s">
        <v>284</v>
      </c>
    </row>
    <row r="848" spans="1:13" ht="15.75" customHeight="1">
      <c r="A848" s="81" t="s">
        <v>280</v>
      </c>
      <c r="B848" s="81" t="s">
        <v>281</v>
      </c>
      <c r="C848" s="81" t="s">
        <v>1981</v>
      </c>
      <c r="D848" s="81">
        <v>618066</v>
      </c>
      <c r="E848" s="82">
        <v>0.15373842592592593</v>
      </c>
      <c r="F848" s="81" t="s">
        <v>289</v>
      </c>
      <c r="G848" s="81">
        <v>1.2340899999999999</v>
      </c>
      <c r="H848" s="81" t="s">
        <v>290</v>
      </c>
      <c r="I848" s="81" t="s">
        <v>291</v>
      </c>
      <c r="J848" s="81">
        <v>25.771000000000001</v>
      </c>
      <c r="K848" s="81" t="s">
        <v>290</v>
      </c>
      <c r="L848" s="81" t="s">
        <v>284</v>
      </c>
      <c r="M848" s="81" t="s">
        <v>284</v>
      </c>
    </row>
    <row r="849" spans="1:13" ht="15.75" customHeight="1">
      <c r="A849" s="81" t="s">
        <v>280</v>
      </c>
      <c r="B849" s="81" t="s">
        <v>281</v>
      </c>
      <c r="C849" s="81" t="s">
        <v>1982</v>
      </c>
      <c r="D849" s="81">
        <v>618067</v>
      </c>
      <c r="E849" s="82">
        <v>0.15582175925925926</v>
      </c>
      <c r="F849" s="81" t="s">
        <v>289</v>
      </c>
      <c r="G849" s="81">
        <v>1.1802600000000001</v>
      </c>
      <c r="H849" s="81" t="s">
        <v>290</v>
      </c>
      <c r="I849" s="81" t="s">
        <v>291</v>
      </c>
      <c r="J849" s="81">
        <v>30.798999999999999</v>
      </c>
      <c r="K849" s="81" t="s">
        <v>290</v>
      </c>
      <c r="L849" s="81" t="s">
        <v>284</v>
      </c>
      <c r="M849" s="81" t="s">
        <v>284</v>
      </c>
    </row>
    <row r="850" spans="1:13" ht="15.75" customHeight="1">
      <c r="A850" s="81" t="s">
        <v>280</v>
      </c>
      <c r="B850" s="81" t="s">
        <v>281</v>
      </c>
      <c r="C850" s="81" t="s">
        <v>1985</v>
      </c>
      <c r="D850" s="81">
        <v>618068</v>
      </c>
      <c r="E850" s="82">
        <v>0.15373842592592593</v>
      </c>
      <c r="F850" s="81" t="s">
        <v>289</v>
      </c>
      <c r="G850" s="81">
        <v>1.2345999999999999</v>
      </c>
      <c r="H850" s="81" t="s">
        <v>290</v>
      </c>
      <c r="I850" s="81" t="s">
        <v>291</v>
      </c>
      <c r="J850" s="81">
        <v>10.449</v>
      </c>
      <c r="K850" s="81" t="s">
        <v>290</v>
      </c>
      <c r="L850" s="81" t="s">
        <v>284</v>
      </c>
      <c r="M850" s="81" t="s">
        <v>284</v>
      </c>
    </row>
    <row r="851" spans="1:13" ht="15.75" customHeight="1">
      <c r="A851" s="81" t="s">
        <v>280</v>
      </c>
      <c r="B851" s="81" t="s">
        <v>281</v>
      </c>
      <c r="C851" s="81" t="s">
        <v>1987</v>
      </c>
      <c r="D851" s="81">
        <v>618069</v>
      </c>
      <c r="E851" s="81" t="s">
        <v>2681</v>
      </c>
      <c r="F851" s="81" t="s">
        <v>289</v>
      </c>
      <c r="G851" s="81">
        <v>1.4529399999999999</v>
      </c>
      <c r="H851" s="81" t="s">
        <v>290</v>
      </c>
      <c r="I851" s="81" t="s">
        <v>291</v>
      </c>
      <c r="J851" s="81">
        <v>33.906999999999996</v>
      </c>
      <c r="K851" s="81" t="s">
        <v>290</v>
      </c>
      <c r="L851" s="81" t="s">
        <v>284</v>
      </c>
      <c r="M851" s="81" t="s">
        <v>284</v>
      </c>
    </row>
    <row r="852" spans="1:13" ht="15.75" customHeight="1">
      <c r="A852" s="81" t="s">
        <v>280</v>
      </c>
      <c r="B852" s="81" t="s">
        <v>281</v>
      </c>
      <c r="C852" s="81" t="s">
        <v>1989</v>
      </c>
      <c r="D852" s="81">
        <v>618070</v>
      </c>
      <c r="E852" s="82">
        <v>0.15686342592592592</v>
      </c>
      <c r="F852" s="81" t="s">
        <v>289</v>
      </c>
      <c r="G852" s="81">
        <v>1.1428700000000001</v>
      </c>
      <c r="H852" s="81" t="s">
        <v>290</v>
      </c>
      <c r="I852" s="81" t="s">
        <v>291</v>
      </c>
      <c r="J852" s="81">
        <v>29.358000000000001</v>
      </c>
      <c r="K852" s="81" t="s">
        <v>290</v>
      </c>
      <c r="L852" s="81" t="s">
        <v>284</v>
      </c>
      <c r="M852" s="81" t="s">
        <v>284</v>
      </c>
    </row>
    <row r="853" spans="1:13" ht="15.75" customHeight="1">
      <c r="A853" s="81" t="s">
        <v>280</v>
      </c>
      <c r="B853" s="81" t="s">
        <v>281</v>
      </c>
      <c r="C853" s="81" t="s">
        <v>1992</v>
      </c>
      <c r="D853" s="81">
        <v>618071</v>
      </c>
      <c r="E853" s="82">
        <v>0.15998842592592591</v>
      </c>
      <c r="F853" s="81" t="s">
        <v>289</v>
      </c>
      <c r="G853" s="81">
        <v>1.22078</v>
      </c>
      <c r="H853" s="81" t="s">
        <v>290</v>
      </c>
      <c r="I853" s="81" t="s">
        <v>291</v>
      </c>
      <c r="J853" s="81">
        <v>13.643000000000001</v>
      </c>
      <c r="K853" s="81" t="s">
        <v>290</v>
      </c>
      <c r="L853" s="81" t="s">
        <v>284</v>
      </c>
      <c r="M853" s="81" t="s">
        <v>284</v>
      </c>
    </row>
    <row r="854" spans="1:13" ht="15.75" customHeight="1">
      <c r="A854" s="81" t="s">
        <v>280</v>
      </c>
      <c r="B854" s="81" t="s">
        <v>281</v>
      </c>
      <c r="C854" s="81" t="s">
        <v>1994</v>
      </c>
      <c r="D854" s="81">
        <v>618072</v>
      </c>
      <c r="E854" s="82">
        <v>0.15802083333333333</v>
      </c>
      <c r="F854" s="81" t="s">
        <v>289</v>
      </c>
      <c r="G854" s="81">
        <v>1.32308</v>
      </c>
      <c r="H854" s="81" t="s">
        <v>290</v>
      </c>
      <c r="I854" s="81" t="s">
        <v>291</v>
      </c>
      <c r="J854" s="81">
        <v>6.8570000000000002</v>
      </c>
      <c r="K854" s="81" t="s">
        <v>290</v>
      </c>
      <c r="L854" s="81" t="s">
        <v>284</v>
      </c>
      <c r="M854" s="81" t="s">
        <v>284</v>
      </c>
    </row>
    <row r="855" spans="1:13" ht="15.75" customHeight="1">
      <c r="A855" s="81" t="s">
        <v>280</v>
      </c>
      <c r="B855" s="81" t="s">
        <v>281</v>
      </c>
      <c r="C855" s="81" t="s">
        <v>1996</v>
      </c>
      <c r="D855" s="81">
        <v>618073</v>
      </c>
      <c r="E855" s="82">
        <v>0.1565162037037037</v>
      </c>
      <c r="F855" s="81" t="s">
        <v>289</v>
      </c>
      <c r="G855" s="81">
        <v>1.4254500000000001</v>
      </c>
      <c r="H855" s="81" t="s">
        <v>290</v>
      </c>
      <c r="I855" s="81" t="s">
        <v>291</v>
      </c>
      <c r="J855" s="81">
        <v>26.646000000000001</v>
      </c>
      <c r="K855" s="81" t="s">
        <v>290</v>
      </c>
      <c r="L855" s="81" t="s">
        <v>284</v>
      </c>
      <c r="M855" s="81" t="s">
        <v>284</v>
      </c>
    </row>
    <row r="856" spans="1:13" ht="15.75" customHeight="1">
      <c r="A856" s="81" t="s">
        <v>280</v>
      </c>
      <c r="B856" s="81" t="s">
        <v>281</v>
      </c>
      <c r="C856" s="81" t="s">
        <v>1999</v>
      </c>
      <c r="D856" s="81">
        <v>618074</v>
      </c>
      <c r="E856" s="82">
        <v>0.15836805555555555</v>
      </c>
      <c r="F856" s="81" t="s">
        <v>289</v>
      </c>
      <c r="G856" s="81">
        <v>1.1321300000000001</v>
      </c>
      <c r="H856" s="81" t="s">
        <v>290</v>
      </c>
      <c r="I856" s="81" t="s">
        <v>291</v>
      </c>
      <c r="J856" s="81">
        <v>31.616</v>
      </c>
      <c r="K856" s="81" t="s">
        <v>290</v>
      </c>
      <c r="L856" s="81" t="s">
        <v>284</v>
      </c>
      <c r="M856" s="81" t="s">
        <v>284</v>
      </c>
    </row>
    <row r="857" spans="1:13" ht="15.75" customHeight="1">
      <c r="A857" s="81" t="s">
        <v>280</v>
      </c>
      <c r="B857" s="81" t="s">
        <v>281</v>
      </c>
      <c r="C857" s="81" t="s">
        <v>2001</v>
      </c>
      <c r="D857" s="81">
        <v>618075</v>
      </c>
      <c r="E857" s="82">
        <v>0.16218750000000001</v>
      </c>
      <c r="F857" s="81" t="s">
        <v>289</v>
      </c>
      <c r="G857" s="81">
        <v>1.234</v>
      </c>
      <c r="H857" s="81" t="s">
        <v>290</v>
      </c>
      <c r="I857" s="81" t="s">
        <v>291</v>
      </c>
      <c r="J857" s="81">
        <v>11.82</v>
      </c>
      <c r="K857" s="81" t="s">
        <v>290</v>
      </c>
      <c r="L857" s="81" t="s">
        <v>284</v>
      </c>
      <c r="M857" s="81" t="s">
        <v>284</v>
      </c>
    </row>
    <row r="858" spans="1:13" ht="15.75" customHeight="1">
      <c r="A858" s="81" t="s">
        <v>280</v>
      </c>
      <c r="B858" s="81" t="s">
        <v>281</v>
      </c>
      <c r="C858" s="81" t="s">
        <v>2003</v>
      </c>
      <c r="D858" s="81">
        <v>618076</v>
      </c>
      <c r="E858" s="82">
        <v>0.15998842592592591</v>
      </c>
      <c r="F858" s="81" t="s">
        <v>289</v>
      </c>
      <c r="G858" s="81">
        <v>1.3546</v>
      </c>
      <c r="H858" s="81" t="s">
        <v>290</v>
      </c>
      <c r="I858" s="81" t="s">
        <v>291</v>
      </c>
      <c r="J858" s="81">
        <v>12.747999999999999</v>
      </c>
      <c r="K858" s="81" t="s">
        <v>290</v>
      </c>
      <c r="L858" s="81" t="s">
        <v>284</v>
      </c>
      <c r="M858" s="81" t="s">
        <v>284</v>
      </c>
    </row>
    <row r="859" spans="1:13" ht="15.75" customHeight="1">
      <c r="A859" s="81" t="s">
        <v>280</v>
      </c>
      <c r="B859" s="81" t="s">
        <v>281</v>
      </c>
      <c r="C859" s="81" t="s">
        <v>2006</v>
      </c>
      <c r="D859" s="81">
        <v>618077</v>
      </c>
      <c r="E859" s="82">
        <v>0.15964120370370369</v>
      </c>
      <c r="F859" s="81" t="s">
        <v>289</v>
      </c>
      <c r="G859" s="81">
        <v>1.43977</v>
      </c>
      <c r="H859" s="81" t="s">
        <v>290</v>
      </c>
      <c r="I859" s="81" t="s">
        <v>291</v>
      </c>
      <c r="J859" s="81">
        <v>28.529</v>
      </c>
      <c r="K859" s="81" t="s">
        <v>290</v>
      </c>
      <c r="L859" s="81" t="s">
        <v>284</v>
      </c>
      <c r="M859" s="81" t="s">
        <v>284</v>
      </c>
    </row>
    <row r="860" spans="1:13" ht="15.75" customHeight="1">
      <c r="A860" s="81" t="s">
        <v>280</v>
      </c>
      <c r="B860" s="81" t="s">
        <v>281</v>
      </c>
      <c r="C860" s="81" t="s">
        <v>2008</v>
      </c>
      <c r="D860" s="81">
        <v>618078</v>
      </c>
      <c r="E860" s="82">
        <v>0.16288194444444445</v>
      </c>
      <c r="F860" s="81" t="s">
        <v>289</v>
      </c>
      <c r="G860" s="81">
        <v>1.1505799999999999</v>
      </c>
      <c r="H860" s="81" t="s">
        <v>290</v>
      </c>
      <c r="I860" s="81" t="s">
        <v>291</v>
      </c>
      <c r="J860" s="81">
        <v>30.763999999999999</v>
      </c>
      <c r="K860" s="81" t="s">
        <v>290</v>
      </c>
      <c r="L860" s="81" t="s">
        <v>284</v>
      </c>
      <c r="M860" s="81" t="s">
        <v>284</v>
      </c>
    </row>
    <row r="861" spans="1:13" ht="15.75" customHeight="1">
      <c r="A861" s="81" t="s">
        <v>280</v>
      </c>
      <c r="B861" s="81" t="s">
        <v>281</v>
      </c>
      <c r="C861" s="81" t="s">
        <v>2010</v>
      </c>
      <c r="D861" s="81">
        <v>618079</v>
      </c>
      <c r="E861" s="82">
        <v>0.16056712962962963</v>
      </c>
      <c r="F861" s="81" t="s">
        <v>289</v>
      </c>
      <c r="G861" s="81">
        <v>1.24082</v>
      </c>
      <c r="H861" s="81" t="s">
        <v>290</v>
      </c>
      <c r="I861" s="81" t="s">
        <v>291</v>
      </c>
      <c r="J861" s="81">
        <v>10.948</v>
      </c>
      <c r="K861" s="81" t="s">
        <v>290</v>
      </c>
      <c r="L861" s="81" t="s">
        <v>284</v>
      </c>
      <c r="M861" s="81" t="s">
        <v>284</v>
      </c>
    </row>
    <row r="862" spans="1:13" ht="15.75" customHeight="1">
      <c r="A862" s="81" t="s">
        <v>280</v>
      </c>
      <c r="B862" s="81" t="s">
        <v>281</v>
      </c>
      <c r="C862" s="81" t="s">
        <v>2013</v>
      </c>
      <c r="D862" s="81">
        <v>618080</v>
      </c>
      <c r="E862" s="82">
        <v>0.16484953703703703</v>
      </c>
      <c r="F862" s="81" t="s">
        <v>289</v>
      </c>
      <c r="G862" s="81">
        <v>1.3183100000000001</v>
      </c>
      <c r="H862" s="81" t="s">
        <v>290</v>
      </c>
      <c r="I862" s="81" t="s">
        <v>291</v>
      </c>
      <c r="J862" s="81">
        <v>9.5670000000000002</v>
      </c>
      <c r="K862" s="81" t="s">
        <v>290</v>
      </c>
      <c r="L862" s="81" t="s">
        <v>284</v>
      </c>
      <c r="M862" s="81" t="s">
        <v>284</v>
      </c>
    </row>
    <row r="863" spans="1:13" ht="15.75" customHeight="1">
      <c r="A863" s="81" t="s">
        <v>280</v>
      </c>
      <c r="B863" s="81" t="s">
        <v>281</v>
      </c>
      <c r="C863" s="81" t="s">
        <v>2015</v>
      </c>
      <c r="D863" s="81">
        <v>618081</v>
      </c>
      <c r="E863" s="82">
        <v>0.16392361111111112</v>
      </c>
      <c r="F863" s="81" t="s">
        <v>289</v>
      </c>
      <c r="G863" s="81">
        <v>1.25841</v>
      </c>
      <c r="H863" s="81" t="s">
        <v>290</v>
      </c>
      <c r="I863" s="81" t="s">
        <v>291</v>
      </c>
      <c r="J863" s="81">
        <v>29.396999999999998</v>
      </c>
      <c r="K863" s="81" t="s">
        <v>290</v>
      </c>
      <c r="L863" s="81" t="s">
        <v>284</v>
      </c>
      <c r="M863" s="81" t="s">
        <v>284</v>
      </c>
    </row>
    <row r="864" spans="1:13" ht="15.75" customHeight="1">
      <c r="A864" s="81" t="s">
        <v>280</v>
      </c>
      <c r="B864" s="81" t="s">
        <v>281</v>
      </c>
      <c r="C864" s="81" t="s">
        <v>2017</v>
      </c>
      <c r="D864" s="81">
        <v>618082</v>
      </c>
      <c r="E864" s="81" t="s">
        <v>2682</v>
      </c>
      <c r="F864" s="81" t="s">
        <v>289</v>
      </c>
      <c r="G864" s="81">
        <v>1.55629</v>
      </c>
      <c r="H864" s="81" t="s">
        <v>290</v>
      </c>
      <c r="I864" s="81" t="s">
        <v>291</v>
      </c>
      <c r="J864" s="81">
        <v>28.227</v>
      </c>
      <c r="K864" s="81" t="s">
        <v>290</v>
      </c>
      <c r="L864" s="81" t="s">
        <v>284</v>
      </c>
      <c r="M864" s="81" t="s">
        <v>284</v>
      </c>
    </row>
    <row r="865" spans="1:13" ht="15.75" customHeight="1">
      <c r="A865" s="81" t="s">
        <v>280</v>
      </c>
      <c r="B865" s="81" t="s">
        <v>281</v>
      </c>
      <c r="C865" s="81" t="s">
        <v>2020</v>
      </c>
      <c r="D865" s="81">
        <v>618083</v>
      </c>
      <c r="E865" s="82">
        <v>0.16473379629629628</v>
      </c>
      <c r="F865" s="81" t="s">
        <v>289</v>
      </c>
      <c r="G865" s="81">
        <v>1.32698</v>
      </c>
      <c r="H865" s="81" t="s">
        <v>290</v>
      </c>
      <c r="I865" s="81" t="s">
        <v>291</v>
      </c>
      <c r="J865" s="81">
        <v>4.4630000000000001</v>
      </c>
      <c r="K865" s="81" t="s">
        <v>290</v>
      </c>
      <c r="L865" s="81" t="s">
        <v>284</v>
      </c>
      <c r="M865" s="81" t="s">
        <v>284</v>
      </c>
    </row>
    <row r="866" spans="1:13" ht="15.75" customHeight="1">
      <c r="A866" s="81" t="s">
        <v>280</v>
      </c>
      <c r="B866" s="81" t="s">
        <v>281</v>
      </c>
      <c r="C866" s="81" t="s">
        <v>2022</v>
      </c>
      <c r="D866" s="81">
        <v>618084</v>
      </c>
      <c r="E866" s="81" t="s">
        <v>2683</v>
      </c>
      <c r="F866" s="81" t="s">
        <v>289</v>
      </c>
      <c r="G866" s="81">
        <v>1.06067</v>
      </c>
      <c r="H866" s="81" t="s">
        <v>290</v>
      </c>
      <c r="I866" s="81" t="s">
        <v>291</v>
      </c>
      <c r="J866" s="81">
        <v>12.042999999999999</v>
      </c>
      <c r="K866" s="81" t="s">
        <v>290</v>
      </c>
      <c r="L866" s="81" t="s">
        <v>284</v>
      </c>
      <c r="M866" s="81" t="s">
        <v>284</v>
      </c>
    </row>
    <row r="867" spans="1:13" ht="15.75" customHeight="1">
      <c r="A867" s="81" t="s">
        <v>280</v>
      </c>
      <c r="B867" s="81" t="s">
        <v>281</v>
      </c>
      <c r="C867" s="81" t="s">
        <v>2684</v>
      </c>
      <c r="D867" s="81">
        <v>618085</v>
      </c>
      <c r="E867" s="82">
        <v>0.1675115740740741</v>
      </c>
      <c r="F867" s="81" t="s">
        <v>289</v>
      </c>
      <c r="G867" s="81">
        <v>0.60692000000000002</v>
      </c>
      <c r="H867" s="81" t="s">
        <v>290</v>
      </c>
      <c r="I867" s="81" t="s">
        <v>291</v>
      </c>
      <c r="J867" s="81">
        <v>31.91</v>
      </c>
      <c r="K867" s="81" t="s">
        <v>290</v>
      </c>
      <c r="L867" s="81" t="s">
        <v>284</v>
      </c>
      <c r="M867" s="81" t="s">
        <v>284</v>
      </c>
    </row>
    <row r="868" spans="1:13" ht="15.75" customHeight="1">
      <c r="A868" s="81" t="s">
        <v>280</v>
      </c>
      <c r="B868" s="81" t="s">
        <v>281</v>
      </c>
      <c r="C868" s="81" t="s">
        <v>2685</v>
      </c>
      <c r="D868" s="81">
        <v>618086</v>
      </c>
      <c r="E868" s="82">
        <v>0.16600694444444444</v>
      </c>
      <c r="F868" s="81" t="s">
        <v>289</v>
      </c>
      <c r="G868" s="81">
        <v>1.8653999999999999</v>
      </c>
      <c r="H868" s="81" t="s">
        <v>290</v>
      </c>
      <c r="I868" s="81" t="s">
        <v>291</v>
      </c>
      <c r="J868" s="81">
        <v>23.718</v>
      </c>
      <c r="K868" s="81" t="s">
        <v>290</v>
      </c>
      <c r="L868" s="81" t="s">
        <v>284</v>
      </c>
      <c r="M868" s="81" t="s">
        <v>284</v>
      </c>
    </row>
    <row r="869" spans="1:13" ht="15.75" customHeight="1">
      <c r="A869" s="81" t="s">
        <v>280</v>
      </c>
      <c r="B869" s="81" t="s">
        <v>281</v>
      </c>
      <c r="C869" s="81" t="s">
        <v>2027</v>
      </c>
      <c r="D869" s="81">
        <v>618087</v>
      </c>
      <c r="E869" s="82">
        <v>0.17063657407407407</v>
      </c>
      <c r="F869" s="81" t="s">
        <v>289</v>
      </c>
      <c r="G869" s="81">
        <v>1.3698900000000001</v>
      </c>
      <c r="H869" s="81" t="s">
        <v>290</v>
      </c>
      <c r="I869" s="81" t="s">
        <v>291</v>
      </c>
      <c r="J869" s="81">
        <v>4.2080000000000002</v>
      </c>
      <c r="K869" s="81" t="s">
        <v>290</v>
      </c>
      <c r="L869" s="81" t="s">
        <v>284</v>
      </c>
      <c r="M869" s="81" t="s">
        <v>284</v>
      </c>
    </row>
    <row r="870" spans="1:13" ht="15.75" customHeight="1">
      <c r="A870" s="81" t="s">
        <v>280</v>
      </c>
      <c r="B870" s="81" t="s">
        <v>281</v>
      </c>
      <c r="C870" s="81" t="s">
        <v>2029</v>
      </c>
      <c r="D870" s="81">
        <v>618088</v>
      </c>
      <c r="E870" s="82">
        <v>0.16924768518518518</v>
      </c>
      <c r="F870" s="81" t="s">
        <v>289</v>
      </c>
      <c r="G870" s="81">
        <v>0.87375999999999998</v>
      </c>
      <c r="H870" s="81" t="s">
        <v>290</v>
      </c>
      <c r="I870" s="81" t="s">
        <v>291</v>
      </c>
      <c r="J870" s="81">
        <v>16.5</v>
      </c>
      <c r="K870" s="81" t="s">
        <v>290</v>
      </c>
      <c r="L870" s="81" t="s">
        <v>284</v>
      </c>
      <c r="M870" s="81" t="s">
        <v>284</v>
      </c>
    </row>
    <row r="871" spans="1:13" ht="15.75" customHeight="1">
      <c r="A871" s="81" t="s">
        <v>280</v>
      </c>
      <c r="B871" s="81" t="s">
        <v>281</v>
      </c>
      <c r="C871" s="81" t="s">
        <v>2031</v>
      </c>
      <c r="D871" s="81">
        <v>618089</v>
      </c>
      <c r="E871" s="82">
        <v>0.1675115740740741</v>
      </c>
      <c r="F871" s="81" t="s">
        <v>289</v>
      </c>
      <c r="G871" s="81">
        <v>0.26336999999999999</v>
      </c>
      <c r="H871" s="81" t="s">
        <v>290</v>
      </c>
      <c r="I871" s="81" t="s">
        <v>291</v>
      </c>
      <c r="J871" s="81">
        <v>40.601999999999997</v>
      </c>
      <c r="K871" s="81" t="s">
        <v>290</v>
      </c>
      <c r="L871" s="81" t="s">
        <v>284</v>
      </c>
      <c r="M871" s="81" t="s">
        <v>284</v>
      </c>
    </row>
    <row r="872" spans="1:13" ht="15.75" customHeight="1">
      <c r="A872" s="81" t="s">
        <v>280</v>
      </c>
      <c r="B872" s="81" t="s">
        <v>281</v>
      </c>
      <c r="C872" s="81" t="s">
        <v>2033</v>
      </c>
      <c r="D872" s="81">
        <v>618090</v>
      </c>
      <c r="E872" s="82">
        <v>0.16820601851851849</v>
      </c>
      <c r="F872" s="81" t="s">
        <v>289</v>
      </c>
      <c r="G872" s="81">
        <v>1.7176400000000001</v>
      </c>
      <c r="H872" s="81" t="s">
        <v>290</v>
      </c>
      <c r="I872" s="81" t="s">
        <v>291</v>
      </c>
      <c r="J872" s="81">
        <v>19.015999999999998</v>
      </c>
      <c r="K872" s="81" t="s">
        <v>290</v>
      </c>
      <c r="L872" s="81" t="s">
        <v>284</v>
      </c>
      <c r="M872" s="81" t="s">
        <v>284</v>
      </c>
    </row>
    <row r="873" spans="1:13" ht="15.75" customHeight="1">
      <c r="A873" s="81" t="s">
        <v>280</v>
      </c>
      <c r="B873" s="81" t="s">
        <v>281</v>
      </c>
      <c r="C873" s="81" t="s">
        <v>2035</v>
      </c>
      <c r="D873" s="81">
        <v>618091</v>
      </c>
      <c r="E873" s="82">
        <v>0.17040509259259259</v>
      </c>
      <c r="F873" s="81" t="s">
        <v>289</v>
      </c>
      <c r="G873" s="81">
        <v>1.72366</v>
      </c>
      <c r="H873" s="81" t="s">
        <v>290</v>
      </c>
      <c r="I873" s="81" t="s">
        <v>291</v>
      </c>
      <c r="J873" s="81">
        <v>19.010000000000002</v>
      </c>
      <c r="K873" s="81" t="s">
        <v>290</v>
      </c>
      <c r="L873" s="81" t="s">
        <v>284</v>
      </c>
      <c r="M873" s="81" t="s">
        <v>284</v>
      </c>
    </row>
    <row r="874" spans="1:13" ht="15.75" customHeight="1">
      <c r="A874" s="81" t="s">
        <v>280</v>
      </c>
      <c r="B874" s="81" t="s">
        <v>281</v>
      </c>
      <c r="C874" s="81" t="s">
        <v>2037</v>
      </c>
      <c r="D874" s="81">
        <v>618092</v>
      </c>
      <c r="E874" s="82">
        <v>0.17144675925925926</v>
      </c>
      <c r="F874" s="81" t="s">
        <v>289</v>
      </c>
      <c r="G874" s="81">
        <v>0.94081000000000004</v>
      </c>
      <c r="H874" s="81" t="s">
        <v>290</v>
      </c>
      <c r="I874" s="81" t="s">
        <v>291</v>
      </c>
      <c r="J874" s="81">
        <v>22.805</v>
      </c>
      <c r="K874" s="81" t="s">
        <v>290</v>
      </c>
      <c r="L874" s="81" t="s">
        <v>284</v>
      </c>
      <c r="M874" s="81" t="s">
        <v>284</v>
      </c>
    </row>
    <row r="875" spans="1:13" ht="15.75" customHeight="1">
      <c r="A875" s="81" t="s">
        <v>280</v>
      </c>
      <c r="B875" s="81" t="s">
        <v>281</v>
      </c>
      <c r="C875" s="81" t="s">
        <v>2039</v>
      </c>
      <c r="D875" s="81">
        <v>618093</v>
      </c>
      <c r="E875" s="82">
        <v>0.17133101851851851</v>
      </c>
      <c r="F875" s="81" t="s">
        <v>289</v>
      </c>
      <c r="G875" s="81">
        <v>1.6279699999999999</v>
      </c>
      <c r="H875" s="81" t="s">
        <v>290</v>
      </c>
      <c r="I875" s="81" t="s">
        <v>291</v>
      </c>
      <c r="J875" s="81">
        <v>17.998000000000001</v>
      </c>
      <c r="K875" s="81" t="s">
        <v>290</v>
      </c>
      <c r="L875" s="81" t="s">
        <v>284</v>
      </c>
      <c r="M875" s="81" t="s">
        <v>284</v>
      </c>
    </row>
    <row r="876" spans="1:13" ht="15.75" customHeight="1">
      <c r="A876" s="81" t="s">
        <v>280</v>
      </c>
      <c r="B876" s="81" t="s">
        <v>281</v>
      </c>
      <c r="C876" s="81" t="s">
        <v>2041</v>
      </c>
      <c r="D876" s="81">
        <v>618094</v>
      </c>
      <c r="E876" s="82">
        <v>0.1741087962962963</v>
      </c>
      <c r="F876" s="81" t="s">
        <v>289</v>
      </c>
      <c r="G876" s="81">
        <v>1.2276</v>
      </c>
      <c r="H876" s="81" t="s">
        <v>290</v>
      </c>
      <c r="I876" s="81" t="s">
        <v>291</v>
      </c>
      <c r="J876" s="81">
        <v>33.073999999999998</v>
      </c>
      <c r="K876" s="81" t="s">
        <v>290</v>
      </c>
      <c r="L876" s="81" t="s">
        <v>284</v>
      </c>
      <c r="M876" s="81" t="s">
        <v>284</v>
      </c>
    </row>
    <row r="877" spans="1:13" ht="15.75" customHeight="1">
      <c r="A877" s="81" t="s">
        <v>280</v>
      </c>
      <c r="B877" s="81" t="s">
        <v>281</v>
      </c>
      <c r="C877" s="81" t="s">
        <v>2043</v>
      </c>
      <c r="D877" s="81">
        <v>618095</v>
      </c>
      <c r="E877" s="82">
        <v>0.17306712962962964</v>
      </c>
      <c r="F877" s="81" t="s">
        <v>289</v>
      </c>
      <c r="G877" s="81">
        <v>1.4555199999999999</v>
      </c>
      <c r="H877" s="81" t="s">
        <v>290</v>
      </c>
      <c r="I877" s="81" t="s">
        <v>291</v>
      </c>
      <c r="J877" s="81">
        <v>24.97</v>
      </c>
      <c r="K877" s="81" t="s">
        <v>290</v>
      </c>
      <c r="L877" s="81" t="s">
        <v>284</v>
      </c>
      <c r="M877" s="81" t="s">
        <v>284</v>
      </c>
    </row>
    <row r="878" spans="1:13" ht="15.75" customHeight="1">
      <c r="A878" s="81" t="s">
        <v>280</v>
      </c>
      <c r="B878" s="81" t="s">
        <v>281</v>
      </c>
      <c r="C878" s="81" t="s">
        <v>2045</v>
      </c>
      <c r="D878" s="81">
        <v>618096</v>
      </c>
      <c r="E878" s="82">
        <v>0.1743402777777778</v>
      </c>
      <c r="F878" s="81" t="s">
        <v>289</v>
      </c>
      <c r="G878" s="81">
        <v>1.29129</v>
      </c>
      <c r="H878" s="81" t="s">
        <v>290</v>
      </c>
      <c r="I878" s="81" t="s">
        <v>291</v>
      </c>
      <c r="J878" s="81">
        <v>34.762999999999998</v>
      </c>
      <c r="K878" s="81" t="s">
        <v>290</v>
      </c>
      <c r="L878" s="81" t="s">
        <v>284</v>
      </c>
      <c r="M878" s="81" t="s">
        <v>284</v>
      </c>
    </row>
    <row r="879" spans="1:13" ht="15.75" customHeight="1">
      <c r="A879" s="81" t="s">
        <v>280</v>
      </c>
      <c r="B879" s="81" t="s">
        <v>281</v>
      </c>
      <c r="C879" s="81" t="s">
        <v>2047</v>
      </c>
      <c r="D879" s="81">
        <v>618097</v>
      </c>
      <c r="E879" s="82">
        <v>0.17966435185185184</v>
      </c>
      <c r="F879" s="81" t="s">
        <v>289</v>
      </c>
      <c r="G879" s="81">
        <v>1.4460900000000001</v>
      </c>
      <c r="H879" s="81" t="s">
        <v>290</v>
      </c>
      <c r="I879" s="81" t="s">
        <v>291</v>
      </c>
      <c r="J879" s="81">
        <v>26.047000000000001</v>
      </c>
      <c r="K879" s="81" t="s">
        <v>290</v>
      </c>
      <c r="L879" s="81" t="s">
        <v>284</v>
      </c>
      <c r="M879" s="81" t="s">
        <v>284</v>
      </c>
    </row>
    <row r="880" spans="1:13" ht="15.75" customHeight="1">
      <c r="A880" s="81" t="s">
        <v>280</v>
      </c>
      <c r="B880" s="81" t="s">
        <v>281</v>
      </c>
      <c r="C880" s="81" t="s">
        <v>2049</v>
      </c>
      <c r="D880" s="81">
        <v>618098</v>
      </c>
      <c r="E880" s="81" t="s">
        <v>2686</v>
      </c>
      <c r="F880" s="81" t="s">
        <v>289</v>
      </c>
      <c r="G880" s="81">
        <v>1.2782500000000001</v>
      </c>
      <c r="H880" s="81" t="s">
        <v>290</v>
      </c>
      <c r="I880" s="81" t="s">
        <v>291</v>
      </c>
      <c r="J880" s="81">
        <v>28.878</v>
      </c>
      <c r="K880" s="81" t="s">
        <v>290</v>
      </c>
      <c r="L880" s="81" t="s">
        <v>284</v>
      </c>
      <c r="M880" s="81" t="s">
        <v>284</v>
      </c>
    </row>
    <row r="881" spans="1:13" ht="15.75" customHeight="1">
      <c r="A881" s="81" t="s">
        <v>280</v>
      </c>
      <c r="B881" s="81" t="s">
        <v>281</v>
      </c>
      <c r="C881" s="81" t="s">
        <v>2051</v>
      </c>
      <c r="D881" s="81">
        <v>618099</v>
      </c>
      <c r="E881" s="82">
        <v>0.18035879629629628</v>
      </c>
      <c r="F881" s="81" t="s">
        <v>289</v>
      </c>
      <c r="G881" s="81">
        <v>1.4782999999999999</v>
      </c>
      <c r="H881" s="81" t="s">
        <v>290</v>
      </c>
      <c r="I881" s="81" t="s">
        <v>291</v>
      </c>
      <c r="J881" s="81">
        <v>27.079000000000001</v>
      </c>
      <c r="K881" s="81" t="s">
        <v>290</v>
      </c>
      <c r="L881" s="81" t="s">
        <v>284</v>
      </c>
      <c r="M881" s="81" t="s">
        <v>284</v>
      </c>
    </row>
    <row r="882" spans="1:13" ht="15.75" customHeight="1">
      <c r="A882" s="81" t="s">
        <v>280</v>
      </c>
      <c r="B882" s="81" t="s">
        <v>281</v>
      </c>
      <c r="C882" s="81" t="s">
        <v>2053</v>
      </c>
      <c r="D882" s="81">
        <v>618100</v>
      </c>
      <c r="E882" s="82">
        <v>0.1809375</v>
      </c>
      <c r="F882" s="81" t="s">
        <v>289</v>
      </c>
      <c r="G882" s="81">
        <v>1.3117300000000001</v>
      </c>
      <c r="H882" s="81" t="s">
        <v>290</v>
      </c>
      <c r="I882" s="81" t="s">
        <v>291</v>
      </c>
      <c r="J882" s="81">
        <v>28.795999999999999</v>
      </c>
      <c r="K882" s="81" t="s">
        <v>290</v>
      </c>
      <c r="L882" s="81" t="s">
        <v>284</v>
      </c>
      <c r="M882" s="81" t="s">
        <v>284</v>
      </c>
    </row>
    <row r="883" spans="1:13" ht="15.75" customHeight="1">
      <c r="A883" s="81" t="s">
        <v>280</v>
      </c>
      <c r="B883" s="81" t="s">
        <v>281</v>
      </c>
      <c r="C883" s="81" t="s">
        <v>2055</v>
      </c>
      <c r="D883" s="81">
        <v>618101</v>
      </c>
      <c r="E883" s="82">
        <v>0.18371527777777777</v>
      </c>
      <c r="F883" s="81" t="s">
        <v>289</v>
      </c>
      <c r="G883" s="81">
        <v>1.3035000000000001</v>
      </c>
      <c r="H883" s="81" t="s">
        <v>290</v>
      </c>
      <c r="I883" s="81" t="s">
        <v>291</v>
      </c>
      <c r="J883" s="81">
        <v>26.550999999999998</v>
      </c>
      <c r="K883" s="81" t="s">
        <v>290</v>
      </c>
      <c r="L883" s="81" t="s">
        <v>284</v>
      </c>
      <c r="M883" s="81" t="s">
        <v>284</v>
      </c>
    </row>
    <row r="884" spans="1:13" ht="15.75" customHeight="1">
      <c r="A884" s="81" t="s">
        <v>280</v>
      </c>
      <c r="B884" s="81" t="s">
        <v>281</v>
      </c>
      <c r="C884" s="81" t="s">
        <v>2057</v>
      </c>
      <c r="D884" s="81">
        <v>618102</v>
      </c>
      <c r="E884" s="81" t="s">
        <v>2687</v>
      </c>
      <c r="F884" s="81" t="s">
        <v>289</v>
      </c>
      <c r="G884" s="81">
        <v>1.3438300000000001</v>
      </c>
      <c r="H884" s="81" t="s">
        <v>290</v>
      </c>
      <c r="I884" s="81" t="s">
        <v>291</v>
      </c>
      <c r="J884" s="81">
        <v>10.590999999999999</v>
      </c>
      <c r="K884" s="81" t="s">
        <v>290</v>
      </c>
      <c r="L884" s="81" t="s">
        <v>284</v>
      </c>
      <c r="M884" s="81" t="s">
        <v>284</v>
      </c>
    </row>
    <row r="885" spans="1:13" ht="15.75" customHeight="1">
      <c r="A885" s="81" t="s">
        <v>280</v>
      </c>
      <c r="B885" s="81" t="s">
        <v>281</v>
      </c>
      <c r="C885" s="81" t="s">
        <v>2059</v>
      </c>
      <c r="D885" s="81">
        <v>618103</v>
      </c>
      <c r="E885" s="81" t="s">
        <v>2688</v>
      </c>
      <c r="F885" s="81" t="s">
        <v>289</v>
      </c>
      <c r="G885" s="81">
        <v>1.5926400000000001</v>
      </c>
      <c r="H885" s="81" t="s">
        <v>290</v>
      </c>
      <c r="I885" s="81" t="s">
        <v>291</v>
      </c>
      <c r="J885" s="81">
        <v>28.364000000000001</v>
      </c>
      <c r="K885" s="81" t="s">
        <v>290</v>
      </c>
      <c r="L885" s="81" t="s">
        <v>284</v>
      </c>
      <c r="M885" s="81" t="s">
        <v>284</v>
      </c>
    </row>
    <row r="886" spans="1:13" ht="15.75" customHeight="1">
      <c r="A886" s="81" t="s">
        <v>280</v>
      </c>
      <c r="B886" s="81" t="s">
        <v>281</v>
      </c>
      <c r="C886" s="81" t="s">
        <v>2061</v>
      </c>
      <c r="D886" s="81">
        <v>618104</v>
      </c>
      <c r="E886" s="82">
        <v>0.18637731481481482</v>
      </c>
      <c r="F886" s="81" t="s">
        <v>289</v>
      </c>
      <c r="G886" s="81">
        <v>0.68586000000000003</v>
      </c>
      <c r="H886" s="81" t="s">
        <v>290</v>
      </c>
      <c r="I886" s="81" t="s">
        <v>291</v>
      </c>
      <c r="J886" s="81">
        <v>26.856999999999999</v>
      </c>
      <c r="K886" s="81" t="s">
        <v>290</v>
      </c>
      <c r="L886" s="81" t="s">
        <v>284</v>
      </c>
      <c r="M886" s="81" t="s">
        <v>284</v>
      </c>
    </row>
    <row r="887" spans="1:13" ht="15.75" customHeight="1">
      <c r="A887" s="81" t="s">
        <v>280</v>
      </c>
      <c r="B887" s="81" t="s">
        <v>281</v>
      </c>
      <c r="C887" s="81" t="s">
        <v>2063</v>
      </c>
      <c r="D887" s="81">
        <v>618105</v>
      </c>
      <c r="E887" s="82">
        <v>0.18452546296296299</v>
      </c>
      <c r="F887" s="81" t="s">
        <v>289</v>
      </c>
      <c r="G887" s="81">
        <v>1.0837300000000001</v>
      </c>
      <c r="H887" s="81" t="s">
        <v>290</v>
      </c>
      <c r="I887" s="81" t="s">
        <v>291</v>
      </c>
      <c r="J887" s="81">
        <v>7.2519999999999998</v>
      </c>
      <c r="K887" s="81" t="s">
        <v>290</v>
      </c>
      <c r="L887" s="81" t="s">
        <v>284</v>
      </c>
      <c r="M887" s="81" t="s">
        <v>284</v>
      </c>
    </row>
    <row r="888" spans="1:13" ht="15.75" customHeight="1">
      <c r="A888" s="81" t="s">
        <v>280</v>
      </c>
      <c r="B888" s="81" t="s">
        <v>281</v>
      </c>
      <c r="C888" s="81" t="s">
        <v>2065</v>
      </c>
      <c r="D888" s="81">
        <v>618106</v>
      </c>
      <c r="E888" s="82">
        <v>0.18556712962962962</v>
      </c>
      <c r="F888" s="81" t="s">
        <v>289</v>
      </c>
      <c r="G888" s="81">
        <v>1.91275</v>
      </c>
      <c r="H888" s="81" t="s">
        <v>290</v>
      </c>
      <c r="I888" s="81" t="s">
        <v>291</v>
      </c>
      <c r="J888" s="81">
        <v>18.459</v>
      </c>
      <c r="K888" s="81" t="s">
        <v>290</v>
      </c>
      <c r="L888" s="81" t="s">
        <v>284</v>
      </c>
      <c r="M888" s="81" t="s">
        <v>284</v>
      </c>
    </row>
    <row r="889" spans="1:13" ht="15.75" customHeight="1">
      <c r="A889" s="81" t="s">
        <v>280</v>
      </c>
      <c r="B889" s="81" t="s">
        <v>281</v>
      </c>
      <c r="C889" s="81" t="s">
        <v>2067</v>
      </c>
      <c r="D889" s="81">
        <v>618107</v>
      </c>
      <c r="E889" s="81" t="s">
        <v>2689</v>
      </c>
      <c r="F889" s="81" t="s">
        <v>289</v>
      </c>
      <c r="G889" s="81">
        <v>0.40267999999999998</v>
      </c>
      <c r="H889" s="81" t="s">
        <v>290</v>
      </c>
      <c r="I889" s="81" t="s">
        <v>291</v>
      </c>
      <c r="J889" s="81">
        <v>33.616999999999997</v>
      </c>
      <c r="K889" s="81" t="s">
        <v>290</v>
      </c>
      <c r="L889" s="81" t="s">
        <v>284</v>
      </c>
      <c r="M889" s="81" t="s">
        <v>284</v>
      </c>
    </row>
    <row r="890" spans="1:13" ht="15.75" customHeight="1">
      <c r="A890" s="81" t="s">
        <v>280</v>
      </c>
      <c r="B890" s="81" t="s">
        <v>281</v>
      </c>
      <c r="C890" s="81" t="s">
        <v>2069</v>
      </c>
      <c r="D890" s="81">
        <v>618108</v>
      </c>
      <c r="E890" s="81" t="s">
        <v>2690</v>
      </c>
      <c r="F890" s="81" t="s">
        <v>289</v>
      </c>
      <c r="G890" s="81">
        <v>1.3699699999999999</v>
      </c>
      <c r="H890" s="81" t="s">
        <v>290</v>
      </c>
      <c r="I890" s="81" t="s">
        <v>291</v>
      </c>
      <c r="J890" s="81">
        <v>3.452</v>
      </c>
      <c r="K890" s="81" t="s">
        <v>290</v>
      </c>
      <c r="L890" s="81" t="s">
        <v>284</v>
      </c>
      <c r="M890" s="81" t="s">
        <v>284</v>
      </c>
    </row>
    <row r="891" spans="1:13" ht="15.75" customHeight="1">
      <c r="A891" s="81" t="s">
        <v>280</v>
      </c>
      <c r="B891" s="81" t="s">
        <v>281</v>
      </c>
      <c r="C891" s="81" t="s">
        <v>2071</v>
      </c>
      <c r="D891" s="81">
        <v>618109</v>
      </c>
      <c r="E891" s="82">
        <v>0.18718749999999998</v>
      </c>
      <c r="F891" s="81" t="s">
        <v>289</v>
      </c>
      <c r="G891" s="81">
        <v>1.9217599999999999</v>
      </c>
      <c r="H891" s="81" t="s">
        <v>290</v>
      </c>
      <c r="I891" s="81" t="s">
        <v>291</v>
      </c>
      <c r="J891" s="81">
        <v>21.952000000000002</v>
      </c>
      <c r="K891" s="81" t="s">
        <v>290</v>
      </c>
      <c r="L891" s="81" t="s">
        <v>284</v>
      </c>
      <c r="M891" s="81" t="s">
        <v>284</v>
      </c>
    </row>
    <row r="892" spans="1:13" ht="15.75" customHeight="1">
      <c r="A892" s="81" t="s">
        <v>280</v>
      </c>
      <c r="B892" s="81" t="s">
        <v>281</v>
      </c>
      <c r="C892" s="81" t="s">
        <v>2073</v>
      </c>
      <c r="D892" s="81">
        <v>618110</v>
      </c>
      <c r="E892" s="82">
        <v>0.18869212962962964</v>
      </c>
      <c r="F892" s="81" t="s">
        <v>289</v>
      </c>
      <c r="G892" s="81">
        <v>1.40324</v>
      </c>
      <c r="H892" s="81" t="s">
        <v>290</v>
      </c>
      <c r="I892" s="81" t="s">
        <v>291</v>
      </c>
      <c r="J892" s="81">
        <v>4.8949999999999996</v>
      </c>
      <c r="K892" s="81" t="s">
        <v>290</v>
      </c>
      <c r="L892" s="81" t="s">
        <v>284</v>
      </c>
      <c r="M892" s="81" t="s">
        <v>284</v>
      </c>
    </row>
    <row r="893" spans="1:13" ht="15.75" customHeight="1">
      <c r="A893" s="81" t="s">
        <v>280</v>
      </c>
      <c r="B893" s="81" t="s">
        <v>281</v>
      </c>
      <c r="C893" s="81" t="s">
        <v>2075</v>
      </c>
      <c r="D893" s="81">
        <v>618111</v>
      </c>
      <c r="E893" s="82">
        <v>0.19135416666666669</v>
      </c>
      <c r="F893" s="81" t="s">
        <v>289</v>
      </c>
      <c r="G893" s="81">
        <v>1.4048799999999999</v>
      </c>
      <c r="H893" s="81" t="s">
        <v>290</v>
      </c>
      <c r="I893" s="81" t="s">
        <v>291</v>
      </c>
      <c r="J893" s="81">
        <v>4.9989999999999997</v>
      </c>
      <c r="K893" s="81" t="s">
        <v>290</v>
      </c>
      <c r="L893" s="81" t="s">
        <v>284</v>
      </c>
      <c r="M893" s="81" t="s">
        <v>284</v>
      </c>
    </row>
    <row r="894" spans="1:13" ht="15.75" customHeight="1">
      <c r="A894" s="81" t="s">
        <v>280</v>
      </c>
      <c r="B894" s="81" t="s">
        <v>281</v>
      </c>
      <c r="C894" s="81" t="s">
        <v>2077</v>
      </c>
      <c r="D894" s="81">
        <v>619001</v>
      </c>
      <c r="E894" s="82">
        <v>0.11890046296296297</v>
      </c>
      <c r="F894" s="81" t="s">
        <v>289</v>
      </c>
      <c r="G894" s="81">
        <v>1.5497700000000001</v>
      </c>
      <c r="H894" s="81" t="s">
        <v>290</v>
      </c>
      <c r="I894" s="81" t="s">
        <v>291</v>
      </c>
      <c r="J894" s="81">
        <v>26.986000000000001</v>
      </c>
      <c r="K894" s="81" t="s">
        <v>290</v>
      </c>
      <c r="L894" s="81" t="s">
        <v>284</v>
      </c>
      <c r="M894" s="81" t="s">
        <v>284</v>
      </c>
    </row>
    <row r="895" spans="1:13" ht="15.75" customHeight="1">
      <c r="A895" s="81" t="s">
        <v>280</v>
      </c>
      <c r="B895" s="81" t="s">
        <v>281</v>
      </c>
      <c r="C895" s="81" t="s">
        <v>2079</v>
      </c>
      <c r="D895" s="81">
        <v>619002</v>
      </c>
      <c r="E895" s="81" t="s">
        <v>2691</v>
      </c>
      <c r="F895" s="81" t="s">
        <v>289</v>
      </c>
      <c r="G895" s="81">
        <v>1.37554</v>
      </c>
      <c r="H895" s="81" t="s">
        <v>290</v>
      </c>
      <c r="I895" s="81" t="s">
        <v>291</v>
      </c>
      <c r="J895" s="81">
        <v>9.0730000000000004</v>
      </c>
      <c r="K895" s="81" t="s">
        <v>290</v>
      </c>
      <c r="L895" s="81" t="s">
        <v>284</v>
      </c>
      <c r="M895" s="81" t="s">
        <v>284</v>
      </c>
    </row>
    <row r="896" spans="1:13" ht="15.75" customHeight="1">
      <c r="A896" s="81" t="s">
        <v>280</v>
      </c>
      <c r="B896" s="81" t="s">
        <v>281</v>
      </c>
      <c r="C896" s="81" t="s">
        <v>2081</v>
      </c>
      <c r="D896" s="81">
        <v>619003</v>
      </c>
      <c r="E896" s="82">
        <v>0.1215625</v>
      </c>
      <c r="F896" s="81" t="s">
        <v>289</v>
      </c>
      <c r="G896" s="81">
        <v>1.1464799999999999</v>
      </c>
      <c r="H896" s="81" t="s">
        <v>290</v>
      </c>
      <c r="I896" s="81" t="s">
        <v>291</v>
      </c>
      <c r="J896" s="81">
        <v>13.138999999999999</v>
      </c>
      <c r="K896" s="81" t="s">
        <v>290</v>
      </c>
      <c r="L896" s="81" t="s">
        <v>284</v>
      </c>
      <c r="M896" s="81" t="s">
        <v>284</v>
      </c>
    </row>
    <row r="897" spans="1:13" ht="15.75" customHeight="1">
      <c r="A897" s="81" t="s">
        <v>280</v>
      </c>
      <c r="B897" s="81" t="s">
        <v>281</v>
      </c>
      <c r="C897" s="81" t="s">
        <v>2083</v>
      </c>
      <c r="D897" s="81">
        <v>619004</v>
      </c>
      <c r="E897" s="82">
        <v>0.1198263888888889</v>
      </c>
      <c r="F897" s="81" t="s">
        <v>289</v>
      </c>
      <c r="G897" s="81">
        <v>0.94552000000000003</v>
      </c>
      <c r="H897" s="81" t="s">
        <v>290</v>
      </c>
      <c r="I897" s="81" t="s">
        <v>291</v>
      </c>
      <c r="J897" s="81">
        <v>32.994999999999997</v>
      </c>
      <c r="K897" s="81" t="s">
        <v>290</v>
      </c>
      <c r="L897" s="81" t="s">
        <v>284</v>
      </c>
      <c r="M897" s="81" t="s">
        <v>284</v>
      </c>
    </row>
    <row r="898" spans="1:13" ht="15.75" customHeight="1">
      <c r="A898" s="81" t="s">
        <v>280</v>
      </c>
      <c r="B898" s="81" t="s">
        <v>281</v>
      </c>
      <c r="C898" s="81" t="s">
        <v>2085</v>
      </c>
      <c r="D898" s="81">
        <v>619005</v>
      </c>
      <c r="E898" s="82">
        <v>0.12353009259259258</v>
      </c>
      <c r="F898" s="81" t="s">
        <v>289</v>
      </c>
      <c r="G898" s="81">
        <v>1.5874999999999999</v>
      </c>
      <c r="H898" s="81" t="s">
        <v>290</v>
      </c>
      <c r="I898" s="81" t="s">
        <v>291</v>
      </c>
      <c r="J898" s="81">
        <v>30.169</v>
      </c>
      <c r="K898" s="81" t="s">
        <v>290</v>
      </c>
      <c r="L898" s="81" t="s">
        <v>284</v>
      </c>
      <c r="M898" s="81" t="s">
        <v>284</v>
      </c>
    </row>
    <row r="899" spans="1:13" ht="15.75" customHeight="1">
      <c r="A899" s="81" t="s">
        <v>280</v>
      </c>
      <c r="B899" s="81" t="s">
        <v>281</v>
      </c>
      <c r="C899" s="81" t="s">
        <v>2087</v>
      </c>
      <c r="D899" s="81">
        <v>619006</v>
      </c>
      <c r="E899" s="82">
        <v>0.12179398148148148</v>
      </c>
      <c r="F899" s="81" t="s">
        <v>289</v>
      </c>
      <c r="G899" s="81">
        <v>1.38713</v>
      </c>
      <c r="H899" s="81" t="s">
        <v>290</v>
      </c>
      <c r="I899" s="81" t="s">
        <v>291</v>
      </c>
      <c r="J899" s="81">
        <v>10.295999999999999</v>
      </c>
      <c r="K899" s="81" t="s">
        <v>290</v>
      </c>
      <c r="L899" s="81" t="s">
        <v>284</v>
      </c>
      <c r="M899" s="81" t="s">
        <v>284</v>
      </c>
    </row>
    <row r="900" spans="1:13" ht="15.75" customHeight="1">
      <c r="A900" s="81" t="s">
        <v>280</v>
      </c>
      <c r="B900" s="81" t="s">
        <v>281</v>
      </c>
      <c r="C900" s="81" t="s">
        <v>2089</v>
      </c>
      <c r="D900" s="81">
        <v>619007</v>
      </c>
      <c r="E900" s="81" t="s">
        <v>2692</v>
      </c>
      <c r="F900" s="81" t="s">
        <v>289</v>
      </c>
      <c r="G900" s="81">
        <v>1.18529</v>
      </c>
      <c r="H900" s="81" t="s">
        <v>290</v>
      </c>
      <c r="I900" s="81" t="s">
        <v>291</v>
      </c>
      <c r="J900" s="81">
        <v>9.9689999999999994</v>
      </c>
      <c r="K900" s="81" t="s">
        <v>290</v>
      </c>
      <c r="L900" s="81" t="s">
        <v>284</v>
      </c>
      <c r="M900" s="81" t="s">
        <v>284</v>
      </c>
    </row>
    <row r="901" spans="1:13" ht="15.75" customHeight="1">
      <c r="A901" s="81" t="s">
        <v>280</v>
      </c>
      <c r="B901" s="81" t="s">
        <v>281</v>
      </c>
      <c r="C901" s="81" t="s">
        <v>2091</v>
      </c>
      <c r="D901" s="81">
        <v>619008</v>
      </c>
      <c r="E901" s="82">
        <v>0.12341435185185186</v>
      </c>
      <c r="F901" s="81" t="s">
        <v>289</v>
      </c>
      <c r="G901" s="81">
        <v>1.00888</v>
      </c>
      <c r="H901" s="81" t="s">
        <v>290</v>
      </c>
      <c r="I901" s="81" t="s">
        <v>291</v>
      </c>
      <c r="J901" s="81">
        <v>27.922999999999998</v>
      </c>
      <c r="K901" s="81" t="s">
        <v>290</v>
      </c>
      <c r="L901" s="81" t="s">
        <v>284</v>
      </c>
      <c r="M901" s="81" t="s">
        <v>284</v>
      </c>
    </row>
    <row r="902" spans="1:13" ht="15.75" customHeight="1">
      <c r="A902" s="81" t="s">
        <v>280</v>
      </c>
      <c r="B902" s="81" t="s">
        <v>281</v>
      </c>
      <c r="C902" s="81" t="s">
        <v>2093</v>
      </c>
      <c r="D902" s="81">
        <v>619009</v>
      </c>
      <c r="E902" s="81" t="s">
        <v>2693</v>
      </c>
      <c r="F902" s="81" t="s">
        <v>289</v>
      </c>
      <c r="G902" s="81">
        <v>1.6387400000000001</v>
      </c>
      <c r="H902" s="81" t="s">
        <v>290</v>
      </c>
      <c r="I902" s="81" t="s">
        <v>291</v>
      </c>
      <c r="J902" s="81">
        <v>32.423999999999999</v>
      </c>
      <c r="K902" s="81" t="s">
        <v>290</v>
      </c>
      <c r="L902" s="81" t="s">
        <v>284</v>
      </c>
      <c r="M902" s="81" t="s">
        <v>284</v>
      </c>
    </row>
    <row r="903" spans="1:13" ht="15.75" customHeight="1">
      <c r="A903" s="81" t="s">
        <v>280</v>
      </c>
      <c r="B903" s="81" t="s">
        <v>281</v>
      </c>
      <c r="C903" s="81" t="s">
        <v>2095</v>
      </c>
      <c r="D903" s="81">
        <v>619010</v>
      </c>
      <c r="E903" s="82">
        <v>0.12538194444444442</v>
      </c>
      <c r="F903" s="81" t="s">
        <v>289</v>
      </c>
      <c r="G903" s="81">
        <v>1.4090199999999999</v>
      </c>
      <c r="H903" s="81" t="s">
        <v>290</v>
      </c>
      <c r="I903" s="81" t="s">
        <v>291</v>
      </c>
      <c r="J903" s="81">
        <v>10.638999999999999</v>
      </c>
      <c r="K903" s="81" t="s">
        <v>290</v>
      </c>
      <c r="L903" s="81" t="s">
        <v>284</v>
      </c>
      <c r="M903" s="81" t="s">
        <v>284</v>
      </c>
    </row>
    <row r="904" spans="1:13" ht="15.75" customHeight="1">
      <c r="A904" s="81" t="s">
        <v>280</v>
      </c>
      <c r="B904" s="81" t="s">
        <v>281</v>
      </c>
      <c r="C904" s="81" t="s">
        <v>2097</v>
      </c>
      <c r="D904" s="81">
        <v>619011</v>
      </c>
      <c r="E904" s="82">
        <v>0.12387731481481483</v>
      </c>
      <c r="F904" s="81" t="s">
        <v>289</v>
      </c>
      <c r="G904" s="81">
        <v>1.21071</v>
      </c>
      <c r="H904" s="81" t="s">
        <v>290</v>
      </c>
      <c r="I904" s="81" t="s">
        <v>291</v>
      </c>
      <c r="J904" s="81">
        <v>9.6530000000000005</v>
      </c>
      <c r="K904" s="81" t="s">
        <v>290</v>
      </c>
      <c r="L904" s="81" t="s">
        <v>284</v>
      </c>
      <c r="M904" s="81" t="s">
        <v>284</v>
      </c>
    </row>
    <row r="905" spans="1:13" ht="15.75" customHeight="1">
      <c r="A905" s="81" t="s">
        <v>280</v>
      </c>
      <c r="B905" s="81" t="s">
        <v>281</v>
      </c>
      <c r="C905" s="81" t="s">
        <v>2099</v>
      </c>
      <c r="D905" s="81">
        <v>619012</v>
      </c>
      <c r="E905" s="81" t="s">
        <v>2694</v>
      </c>
      <c r="F905" s="81" t="s">
        <v>289</v>
      </c>
      <c r="G905" s="81">
        <v>1.0056799999999999</v>
      </c>
      <c r="H905" s="81" t="s">
        <v>290</v>
      </c>
      <c r="I905" s="81" t="s">
        <v>291</v>
      </c>
      <c r="J905" s="81">
        <v>29.475000000000001</v>
      </c>
      <c r="K905" s="81" t="s">
        <v>290</v>
      </c>
      <c r="L905" s="81" t="s">
        <v>284</v>
      </c>
      <c r="M905" s="81" t="s">
        <v>284</v>
      </c>
    </row>
    <row r="906" spans="1:13" ht="15.75" customHeight="1">
      <c r="A906" s="81" t="s">
        <v>280</v>
      </c>
      <c r="B906" s="81" t="s">
        <v>281</v>
      </c>
      <c r="C906" s="81" t="s">
        <v>2101</v>
      </c>
      <c r="D906" s="81">
        <v>619013</v>
      </c>
      <c r="E906" s="82">
        <v>0.12665509259259258</v>
      </c>
      <c r="F906" s="81" t="s">
        <v>289</v>
      </c>
      <c r="G906" s="81">
        <v>1.5829299999999999</v>
      </c>
      <c r="H906" s="81" t="s">
        <v>290</v>
      </c>
      <c r="I906" s="81" t="s">
        <v>291</v>
      </c>
      <c r="J906" s="81">
        <v>31.963000000000001</v>
      </c>
      <c r="K906" s="81" t="s">
        <v>290</v>
      </c>
      <c r="L906" s="81" t="s">
        <v>284</v>
      </c>
      <c r="M906" s="81" t="s">
        <v>284</v>
      </c>
    </row>
    <row r="907" spans="1:13" ht="15.75" customHeight="1">
      <c r="A907" s="81" t="s">
        <v>280</v>
      </c>
      <c r="B907" s="81" t="s">
        <v>281</v>
      </c>
      <c r="C907" s="81" t="s">
        <v>2103</v>
      </c>
      <c r="D907" s="81">
        <v>619014</v>
      </c>
      <c r="E907" s="82">
        <v>0.12653935185185186</v>
      </c>
      <c r="F907" s="81" t="s">
        <v>289</v>
      </c>
      <c r="G907" s="81">
        <v>1.39829</v>
      </c>
      <c r="H907" s="81" t="s">
        <v>290</v>
      </c>
      <c r="I907" s="81" t="s">
        <v>291</v>
      </c>
      <c r="J907" s="81">
        <v>13.608000000000001</v>
      </c>
      <c r="K907" s="81" t="s">
        <v>290</v>
      </c>
      <c r="L907" s="81" t="s">
        <v>284</v>
      </c>
      <c r="M907" s="81" t="s">
        <v>284</v>
      </c>
    </row>
    <row r="908" spans="1:13" ht="15.75" customHeight="1">
      <c r="A908" s="81" t="s">
        <v>280</v>
      </c>
      <c r="B908" s="81" t="s">
        <v>281</v>
      </c>
      <c r="C908" s="81" t="s">
        <v>2105</v>
      </c>
      <c r="D908" s="81">
        <v>619015</v>
      </c>
      <c r="E908" s="82">
        <v>0.12491898148148149</v>
      </c>
      <c r="F908" s="81" t="s">
        <v>289</v>
      </c>
      <c r="G908" s="81">
        <v>1.23987</v>
      </c>
      <c r="H908" s="81" t="s">
        <v>290</v>
      </c>
      <c r="I908" s="81" t="s">
        <v>291</v>
      </c>
      <c r="J908" s="81">
        <v>6.3949999999999996</v>
      </c>
      <c r="K908" s="81" t="s">
        <v>290</v>
      </c>
      <c r="L908" s="81" t="s">
        <v>284</v>
      </c>
      <c r="M908" s="81" t="s">
        <v>284</v>
      </c>
    </row>
    <row r="909" spans="1:13" ht="15.75" customHeight="1">
      <c r="A909" s="81" t="s">
        <v>280</v>
      </c>
      <c r="B909" s="81" t="s">
        <v>281</v>
      </c>
      <c r="C909" s="81" t="s">
        <v>2107</v>
      </c>
      <c r="D909" s="81">
        <v>619016</v>
      </c>
      <c r="E909" s="82">
        <v>0.12908564814814816</v>
      </c>
      <c r="F909" s="81" t="s">
        <v>289</v>
      </c>
      <c r="G909" s="81">
        <v>1.1601699999999999</v>
      </c>
      <c r="H909" s="81" t="s">
        <v>290</v>
      </c>
      <c r="I909" s="81" t="s">
        <v>291</v>
      </c>
      <c r="J909" s="81">
        <v>24.574999999999999</v>
      </c>
      <c r="K909" s="81" t="s">
        <v>290</v>
      </c>
      <c r="L909" s="81" t="s">
        <v>284</v>
      </c>
      <c r="M909" s="81" t="s">
        <v>284</v>
      </c>
    </row>
    <row r="910" spans="1:13" ht="15.75" customHeight="1">
      <c r="A910" s="81" t="s">
        <v>280</v>
      </c>
      <c r="B910" s="81" t="s">
        <v>281</v>
      </c>
      <c r="C910" s="81" t="s">
        <v>2109</v>
      </c>
      <c r="D910" s="81">
        <v>619017</v>
      </c>
      <c r="E910" s="82">
        <v>0.12642361111111111</v>
      </c>
      <c r="F910" s="81" t="s">
        <v>289</v>
      </c>
      <c r="G910" s="81">
        <v>1.25745</v>
      </c>
      <c r="H910" s="81" t="s">
        <v>290</v>
      </c>
      <c r="I910" s="81" t="s">
        <v>291</v>
      </c>
      <c r="J910" s="81">
        <v>32.158999999999999</v>
      </c>
      <c r="K910" s="81" t="s">
        <v>290</v>
      </c>
      <c r="L910" s="81" t="s">
        <v>284</v>
      </c>
      <c r="M910" s="81" t="s">
        <v>284</v>
      </c>
    </row>
    <row r="911" spans="1:13" ht="15.75" customHeight="1">
      <c r="A911" s="81" t="s">
        <v>280</v>
      </c>
      <c r="B911" s="81" t="s">
        <v>281</v>
      </c>
      <c r="C911" s="81" t="s">
        <v>2111</v>
      </c>
      <c r="D911" s="81">
        <v>619018</v>
      </c>
      <c r="E911" s="82">
        <v>0.13012731481481482</v>
      </c>
      <c r="F911" s="81" t="s">
        <v>289</v>
      </c>
      <c r="G911" s="81">
        <v>1.2446299999999999</v>
      </c>
      <c r="H911" s="81" t="s">
        <v>290</v>
      </c>
      <c r="I911" s="81" t="s">
        <v>291</v>
      </c>
      <c r="J911" s="81">
        <v>15.237</v>
      </c>
      <c r="K911" s="81" t="s">
        <v>290</v>
      </c>
      <c r="L911" s="81" t="s">
        <v>284</v>
      </c>
      <c r="M911" s="81" t="s">
        <v>284</v>
      </c>
    </row>
    <row r="912" spans="1:13" ht="15.75" customHeight="1">
      <c r="A912" s="81" t="s">
        <v>280</v>
      </c>
      <c r="B912" s="81" t="s">
        <v>281</v>
      </c>
      <c r="C912" s="81" t="s">
        <v>2113</v>
      </c>
      <c r="D912" s="81">
        <v>619019</v>
      </c>
      <c r="E912" s="82">
        <v>0.12815972222222222</v>
      </c>
      <c r="F912" s="81" t="s">
        <v>289</v>
      </c>
      <c r="G912" s="81">
        <v>1.30704</v>
      </c>
      <c r="H912" s="81" t="s">
        <v>290</v>
      </c>
      <c r="I912" s="81" t="s">
        <v>291</v>
      </c>
      <c r="J912" s="81">
        <v>5.6870000000000003</v>
      </c>
      <c r="K912" s="81" t="s">
        <v>290</v>
      </c>
      <c r="L912" s="81" t="s">
        <v>284</v>
      </c>
      <c r="M912" s="81" t="s">
        <v>284</v>
      </c>
    </row>
    <row r="913" spans="1:13" ht="15.75" customHeight="1">
      <c r="A913" s="81" t="s">
        <v>280</v>
      </c>
      <c r="B913" s="81" t="s">
        <v>281</v>
      </c>
      <c r="C913" s="81" t="s">
        <v>2115</v>
      </c>
      <c r="D913" s="81">
        <v>619020</v>
      </c>
      <c r="E913" s="81" t="s">
        <v>2695</v>
      </c>
      <c r="F913" s="81" t="s">
        <v>289</v>
      </c>
      <c r="G913" s="81">
        <v>1.52868</v>
      </c>
      <c r="H913" s="81" t="s">
        <v>290</v>
      </c>
      <c r="I913" s="81" t="s">
        <v>291</v>
      </c>
      <c r="J913" s="81">
        <v>26.885000000000002</v>
      </c>
      <c r="K913" s="81" t="s">
        <v>290</v>
      </c>
      <c r="L913" s="81" t="s">
        <v>284</v>
      </c>
      <c r="M913" s="81" t="s">
        <v>284</v>
      </c>
    </row>
    <row r="914" spans="1:13" ht="15.75" customHeight="1">
      <c r="A914" s="81" t="s">
        <v>280</v>
      </c>
      <c r="B914" s="81" t="s">
        <v>281</v>
      </c>
      <c r="C914" s="81" t="s">
        <v>2117</v>
      </c>
      <c r="D914" s="81">
        <v>619021</v>
      </c>
      <c r="E914" s="82">
        <v>0.13244212962962962</v>
      </c>
      <c r="F914" s="81" t="s">
        <v>289</v>
      </c>
      <c r="G914" s="81">
        <v>1.23909</v>
      </c>
      <c r="H914" s="81" t="s">
        <v>290</v>
      </c>
      <c r="I914" s="81" t="s">
        <v>291</v>
      </c>
      <c r="J914" s="81">
        <v>31.792999999999999</v>
      </c>
      <c r="K914" s="81" t="s">
        <v>290</v>
      </c>
      <c r="L914" s="81" t="s">
        <v>284</v>
      </c>
      <c r="M914" s="81" t="s">
        <v>284</v>
      </c>
    </row>
    <row r="915" spans="1:13" ht="15.75" customHeight="1">
      <c r="A915" s="81" t="s">
        <v>280</v>
      </c>
      <c r="B915" s="81" t="s">
        <v>281</v>
      </c>
      <c r="C915" s="81" t="s">
        <v>2119</v>
      </c>
      <c r="D915" s="81">
        <v>619022</v>
      </c>
      <c r="E915" s="82">
        <v>0.13082175925925926</v>
      </c>
      <c r="F915" s="81" t="s">
        <v>289</v>
      </c>
      <c r="G915" s="81">
        <v>1.23919</v>
      </c>
      <c r="H915" s="81" t="s">
        <v>290</v>
      </c>
      <c r="I915" s="81" t="s">
        <v>291</v>
      </c>
      <c r="J915" s="81">
        <v>9.3729999999999993</v>
      </c>
      <c r="K915" s="81" t="s">
        <v>290</v>
      </c>
      <c r="L915" s="81" t="s">
        <v>284</v>
      </c>
      <c r="M915" s="81" t="s">
        <v>284</v>
      </c>
    </row>
    <row r="916" spans="1:13" ht="15.75" customHeight="1">
      <c r="A916" s="81" t="s">
        <v>280</v>
      </c>
      <c r="B916" s="81" t="s">
        <v>281</v>
      </c>
      <c r="C916" s="81" t="s">
        <v>2121</v>
      </c>
      <c r="D916" s="81">
        <v>619023</v>
      </c>
      <c r="E916" s="81" t="s">
        <v>2696</v>
      </c>
      <c r="F916" s="81" t="s">
        <v>289</v>
      </c>
      <c r="G916" s="81">
        <v>1.31297</v>
      </c>
      <c r="H916" s="81" t="s">
        <v>290</v>
      </c>
      <c r="I916" s="81" t="s">
        <v>291</v>
      </c>
      <c r="J916" s="81">
        <v>6.8579999999999997</v>
      </c>
      <c r="K916" s="81" t="s">
        <v>290</v>
      </c>
      <c r="L916" s="81" t="s">
        <v>284</v>
      </c>
      <c r="M916" s="81" t="s">
        <v>284</v>
      </c>
    </row>
    <row r="917" spans="1:13" ht="15.75" customHeight="1">
      <c r="A917" s="81" t="s">
        <v>280</v>
      </c>
      <c r="B917" s="81" t="s">
        <v>281</v>
      </c>
      <c r="C917" s="81" t="s">
        <v>2123</v>
      </c>
      <c r="D917" s="81">
        <v>619024</v>
      </c>
      <c r="E917" s="82">
        <v>0.13440972222222222</v>
      </c>
      <c r="F917" s="81" t="s">
        <v>289</v>
      </c>
      <c r="G917" s="81">
        <v>1.4151499999999999</v>
      </c>
      <c r="H917" s="81" t="s">
        <v>290</v>
      </c>
      <c r="I917" s="81" t="s">
        <v>291</v>
      </c>
      <c r="J917" s="81">
        <v>26.658000000000001</v>
      </c>
      <c r="K917" s="81" t="s">
        <v>290</v>
      </c>
      <c r="L917" s="81" t="s">
        <v>284</v>
      </c>
      <c r="M917" s="81" t="s">
        <v>284</v>
      </c>
    </row>
    <row r="918" spans="1:13" ht="15.75" customHeight="1">
      <c r="A918" s="81" t="s">
        <v>280</v>
      </c>
      <c r="B918" s="81" t="s">
        <v>281</v>
      </c>
      <c r="C918" s="81" t="s">
        <v>2125</v>
      </c>
      <c r="D918" s="81">
        <v>619025</v>
      </c>
      <c r="E918" s="82">
        <v>0.13579861111111111</v>
      </c>
      <c r="F918" s="81" t="s">
        <v>289</v>
      </c>
      <c r="G918" s="81">
        <v>1.1141099999999999</v>
      </c>
      <c r="H918" s="81" t="s">
        <v>290</v>
      </c>
      <c r="I918" s="81" t="s">
        <v>291</v>
      </c>
      <c r="J918" s="81">
        <v>33.805999999999997</v>
      </c>
      <c r="K918" s="81" t="s">
        <v>290</v>
      </c>
      <c r="L918" s="81" t="s">
        <v>284</v>
      </c>
      <c r="M918" s="81" t="s">
        <v>284</v>
      </c>
    </row>
    <row r="919" spans="1:13" ht="15.75" customHeight="1">
      <c r="A919" s="81" t="s">
        <v>280</v>
      </c>
      <c r="B919" s="81" t="s">
        <v>281</v>
      </c>
      <c r="C919" s="81" t="s">
        <v>2127</v>
      </c>
      <c r="D919" s="81">
        <v>619026</v>
      </c>
      <c r="E919" s="82">
        <v>0.13371527777777778</v>
      </c>
      <c r="F919" s="81" t="s">
        <v>289</v>
      </c>
      <c r="G919" s="81">
        <v>1.21801</v>
      </c>
      <c r="H919" s="81" t="s">
        <v>290</v>
      </c>
      <c r="I919" s="81" t="s">
        <v>291</v>
      </c>
      <c r="J919" s="81">
        <v>13.82</v>
      </c>
      <c r="K919" s="81" t="s">
        <v>290</v>
      </c>
      <c r="L919" s="81" t="s">
        <v>284</v>
      </c>
      <c r="M919" s="81" t="s">
        <v>284</v>
      </c>
    </row>
    <row r="920" spans="1:13" ht="15.75" customHeight="1">
      <c r="A920" s="81" t="s">
        <v>280</v>
      </c>
      <c r="B920" s="81" t="s">
        <v>281</v>
      </c>
      <c r="C920" s="81" t="s">
        <v>2129</v>
      </c>
      <c r="D920" s="81">
        <v>619027</v>
      </c>
      <c r="E920" s="81" t="s">
        <v>2697</v>
      </c>
      <c r="F920" s="81" t="s">
        <v>289</v>
      </c>
      <c r="G920" s="81">
        <v>1.32193</v>
      </c>
      <c r="H920" s="81" t="s">
        <v>290</v>
      </c>
      <c r="I920" s="81" t="s">
        <v>291</v>
      </c>
      <c r="J920" s="81">
        <v>6.6079999999999997</v>
      </c>
      <c r="K920" s="81" t="s">
        <v>290</v>
      </c>
      <c r="L920" s="81" t="s">
        <v>284</v>
      </c>
      <c r="M920" s="81" t="s">
        <v>284</v>
      </c>
    </row>
    <row r="921" spans="1:13" ht="15.75" customHeight="1">
      <c r="A921" s="81" t="s">
        <v>280</v>
      </c>
      <c r="B921" s="81" t="s">
        <v>281</v>
      </c>
      <c r="C921" s="81" t="s">
        <v>2131</v>
      </c>
      <c r="D921" s="81">
        <v>619028</v>
      </c>
      <c r="E921" s="82">
        <v>0.13637731481481483</v>
      </c>
      <c r="F921" s="81" t="s">
        <v>289</v>
      </c>
      <c r="G921" s="81">
        <v>1.44292</v>
      </c>
      <c r="H921" s="81" t="s">
        <v>290</v>
      </c>
      <c r="I921" s="81" t="s">
        <v>291</v>
      </c>
      <c r="J921" s="81">
        <v>30.553999999999998</v>
      </c>
      <c r="K921" s="81" t="s">
        <v>290</v>
      </c>
      <c r="L921" s="81" t="s">
        <v>284</v>
      </c>
      <c r="M921" s="81" t="s">
        <v>284</v>
      </c>
    </row>
    <row r="922" spans="1:13" ht="15.75" customHeight="1">
      <c r="A922" s="81" t="s">
        <v>280</v>
      </c>
      <c r="B922" s="81" t="s">
        <v>281</v>
      </c>
      <c r="C922" s="81" t="s">
        <v>2133</v>
      </c>
      <c r="D922" s="81">
        <v>619029</v>
      </c>
      <c r="E922" s="81" t="s">
        <v>2698</v>
      </c>
      <c r="F922" s="81" t="s">
        <v>289</v>
      </c>
      <c r="G922" s="81">
        <v>1.1252899999999999</v>
      </c>
      <c r="H922" s="81" t="s">
        <v>290</v>
      </c>
      <c r="I922" s="81" t="s">
        <v>291</v>
      </c>
      <c r="J922" s="81">
        <v>33.685000000000002</v>
      </c>
      <c r="K922" s="81" t="s">
        <v>290</v>
      </c>
      <c r="L922" s="81" t="s">
        <v>284</v>
      </c>
      <c r="M922" s="81" t="s">
        <v>284</v>
      </c>
    </row>
    <row r="923" spans="1:13" ht="15.75" customHeight="1">
      <c r="A923" s="81" t="s">
        <v>280</v>
      </c>
      <c r="B923" s="81" t="s">
        <v>281</v>
      </c>
      <c r="C923" s="81" t="s">
        <v>2135</v>
      </c>
      <c r="D923" s="81">
        <v>619030</v>
      </c>
      <c r="E923" s="81" t="s">
        <v>2699</v>
      </c>
      <c r="F923" s="81" t="s">
        <v>289</v>
      </c>
      <c r="G923" s="81">
        <v>1.29914</v>
      </c>
      <c r="H923" s="81" t="s">
        <v>290</v>
      </c>
      <c r="I923" s="81" t="s">
        <v>291</v>
      </c>
      <c r="J923" s="81">
        <v>2.9830000000000001</v>
      </c>
      <c r="K923" s="81" t="s">
        <v>290</v>
      </c>
      <c r="L923" s="81" t="s">
        <v>284</v>
      </c>
      <c r="M923" s="81" t="s">
        <v>284</v>
      </c>
    </row>
    <row r="924" spans="1:13" ht="15.75" customHeight="1">
      <c r="A924" s="81" t="s">
        <v>280</v>
      </c>
      <c r="B924" s="81" t="s">
        <v>281</v>
      </c>
      <c r="C924" s="81" t="s">
        <v>2137</v>
      </c>
      <c r="D924" s="81">
        <v>619031</v>
      </c>
      <c r="E924" s="82">
        <v>0.13788194444444443</v>
      </c>
      <c r="F924" s="81" t="s">
        <v>289</v>
      </c>
      <c r="G924" s="81">
        <v>1.3745000000000001</v>
      </c>
      <c r="H924" s="81" t="s">
        <v>290</v>
      </c>
      <c r="I924" s="81" t="s">
        <v>291</v>
      </c>
      <c r="J924" s="81">
        <v>22.356000000000002</v>
      </c>
      <c r="K924" s="81" t="s">
        <v>290</v>
      </c>
      <c r="L924" s="81" t="s">
        <v>284</v>
      </c>
      <c r="M924" s="81" t="s">
        <v>284</v>
      </c>
    </row>
    <row r="925" spans="1:13" ht="15.75" customHeight="1">
      <c r="A925" s="81" t="s">
        <v>280</v>
      </c>
      <c r="B925" s="81" t="s">
        <v>281</v>
      </c>
      <c r="C925" s="81" t="s">
        <v>2139</v>
      </c>
      <c r="D925" s="81">
        <v>619032</v>
      </c>
      <c r="E925" s="82">
        <v>0.14054398148148148</v>
      </c>
      <c r="F925" s="81" t="s">
        <v>289</v>
      </c>
      <c r="G925" s="81">
        <v>1.4458299999999999</v>
      </c>
      <c r="H925" s="81" t="s">
        <v>290</v>
      </c>
      <c r="I925" s="81" t="s">
        <v>291</v>
      </c>
      <c r="J925" s="81">
        <v>34.209000000000003</v>
      </c>
      <c r="K925" s="81" t="s">
        <v>290</v>
      </c>
      <c r="L925" s="81" t="s">
        <v>284</v>
      </c>
      <c r="M925" s="81" t="s">
        <v>284</v>
      </c>
    </row>
    <row r="926" spans="1:13" ht="15.75" customHeight="1">
      <c r="A926" s="81" t="s">
        <v>280</v>
      </c>
      <c r="B926" s="81" t="s">
        <v>281</v>
      </c>
      <c r="C926" s="81" t="s">
        <v>2141</v>
      </c>
      <c r="D926" s="81">
        <v>619033</v>
      </c>
      <c r="E926" s="82">
        <v>0.13846064814814815</v>
      </c>
      <c r="F926" s="81" t="s">
        <v>289</v>
      </c>
      <c r="G926" s="81">
        <v>1.3972</v>
      </c>
      <c r="H926" s="81" t="s">
        <v>290</v>
      </c>
      <c r="I926" s="81" t="s">
        <v>291</v>
      </c>
      <c r="J926" s="81">
        <v>14.256</v>
      </c>
      <c r="K926" s="81" t="s">
        <v>290</v>
      </c>
      <c r="L926" s="81" t="s">
        <v>284</v>
      </c>
      <c r="M926" s="81" t="s">
        <v>284</v>
      </c>
    </row>
    <row r="927" spans="1:13" ht="15.75" customHeight="1">
      <c r="A927" s="81" t="s">
        <v>280</v>
      </c>
      <c r="B927" s="81" t="s">
        <v>281</v>
      </c>
      <c r="C927" s="81" t="s">
        <v>2143</v>
      </c>
      <c r="D927" s="81">
        <v>619034</v>
      </c>
      <c r="E927" s="82">
        <v>0.13730324074074074</v>
      </c>
      <c r="F927" s="81" t="s">
        <v>289</v>
      </c>
      <c r="G927" s="81">
        <v>1.161</v>
      </c>
      <c r="H927" s="81" t="s">
        <v>290</v>
      </c>
      <c r="I927" s="81" t="s">
        <v>291</v>
      </c>
      <c r="J927" s="81">
        <v>10.249000000000001</v>
      </c>
      <c r="K927" s="81" t="s">
        <v>290</v>
      </c>
      <c r="L927" s="81" t="s">
        <v>284</v>
      </c>
      <c r="M927" s="81" t="s">
        <v>284</v>
      </c>
    </row>
    <row r="928" spans="1:13" ht="15.75" customHeight="1">
      <c r="A928" s="81" t="s">
        <v>280</v>
      </c>
      <c r="B928" s="81" t="s">
        <v>281</v>
      </c>
      <c r="C928" s="81" t="s">
        <v>2145</v>
      </c>
      <c r="D928" s="81">
        <v>619035</v>
      </c>
      <c r="E928" s="82">
        <v>0.1411226851851852</v>
      </c>
      <c r="F928" s="81" t="s">
        <v>289</v>
      </c>
      <c r="G928" s="81">
        <v>0.89166999999999996</v>
      </c>
      <c r="H928" s="81" t="s">
        <v>290</v>
      </c>
      <c r="I928" s="81" t="s">
        <v>291</v>
      </c>
      <c r="J928" s="81">
        <v>25.966000000000001</v>
      </c>
      <c r="K928" s="81" t="s">
        <v>290</v>
      </c>
      <c r="L928" s="81" t="s">
        <v>284</v>
      </c>
      <c r="M928" s="81" t="s">
        <v>284</v>
      </c>
    </row>
    <row r="929" spans="1:13" ht="15.75" customHeight="1">
      <c r="A929" s="81" t="s">
        <v>280</v>
      </c>
      <c r="B929" s="81" t="s">
        <v>281</v>
      </c>
      <c r="C929" s="81" t="s">
        <v>2147</v>
      </c>
      <c r="D929" s="81">
        <v>619036</v>
      </c>
      <c r="E929" s="82">
        <v>0.1426273148148148</v>
      </c>
      <c r="F929" s="81" t="s">
        <v>289</v>
      </c>
      <c r="G929" s="81">
        <v>1.8749</v>
      </c>
      <c r="H929" s="81" t="s">
        <v>290</v>
      </c>
      <c r="I929" s="81" t="s">
        <v>291</v>
      </c>
      <c r="J929" s="81">
        <v>26.35</v>
      </c>
      <c r="K929" s="81" t="s">
        <v>290</v>
      </c>
      <c r="L929" s="81" t="s">
        <v>284</v>
      </c>
      <c r="M929" s="81" t="s">
        <v>284</v>
      </c>
    </row>
    <row r="930" spans="1:13" ht="15.75" customHeight="1">
      <c r="A930" s="81" t="s">
        <v>280</v>
      </c>
      <c r="B930" s="81" t="s">
        <v>281</v>
      </c>
      <c r="C930" s="81" t="s">
        <v>2149</v>
      </c>
      <c r="D930" s="81">
        <v>619037</v>
      </c>
      <c r="E930" s="82">
        <v>0.14077546296296298</v>
      </c>
      <c r="F930" s="81" t="s">
        <v>289</v>
      </c>
      <c r="G930" s="81">
        <v>1.44052</v>
      </c>
      <c r="H930" s="81" t="s">
        <v>290</v>
      </c>
      <c r="I930" s="81" t="s">
        <v>291</v>
      </c>
      <c r="J930" s="81">
        <v>6.5279999999999996</v>
      </c>
      <c r="K930" s="81" t="s">
        <v>290</v>
      </c>
      <c r="L930" s="81" t="s">
        <v>284</v>
      </c>
      <c r="M930" s="81" t="s">
        <v>284</v>
      </c>
    </row>
    <row r="931" spans="1:13" ht="15.75" customHeight="1">
      <c r="A931" s="81" t="s">
        <v>280</v>
      </c>
      <c r="B931" s="81" t="s">
        <v>281</v>
      </c>
      <c r="C931" s="81" t="s">
        <v>2151</v>
      </c>
      <c r="D931" s="81">
        <v>619038</v>
      </c>
      <c r="E931" s="81" t="s">
        <v>2663</v>
      </c>
      <c r="F931" s="81" t="s">
        <v>289</v>
      </c>
      <c r="G931" s="81">
        <v>0.93406999999999996</v>
      </c>
      <c r="H931" s="81" t="s">
        <v>290</v>
      </c>
      <c r="I931" s="81" t="s">
        <v>291</v>
      </c>
      <c r="J931" s="81">
        <v>13.837999999999999</v>
      </c>
      <c r="K931" s="81" t="s">
        <v>290</v>
      </c>
      <c r="L931" s="81" t="s">
        <v>284</v>
      </c>
      <c r="M931" s="81" t="s">
        <v>284</v>
      </c>
    </row>
    <row r="932" spans="1:13" ht="15.75" customHeight="1">
      <c r="A932" s="81" t="s">
        <v>280</v>
      </c>
      <c r="B932" s="81" t="s">
        <v>281</v>
      </c>
      <c r="C932" s="81" t="s">
        <v>2152</v>
      </c>
      <c r="D932" s="81">
        <v>619039</v>
      </c>
      <c r="E932" s="82">
        <v>0.14019675925925926</v>
      </c>
      <c r="F932" s="81" t="s">
        <v>289</v>
      </c>
      <c r="G932" s="81">
        <v>0.43295</v>
      </c>
      <c r="H932" s="81" t="s">
        <v>290</v>
      </c>
      <c r="I932" s="81" t="s">
        <v>291</v>
      </c>
      <c r="J932" s="81">
        <v>33.834000000000003</v>
      </c>
      <c r="K932" s="81" t="s">
        <v>290</v>
      </c>
      <c r="L932" s="81" t="s">
        <v>284</v>
      </c>
      <c r="M932" s="81" t="s">
        <v>284</v>
      </c>
    </row>
    <row r="933" spans="1:13" ht="15.75" customHeight="1">
      <c r="A933" s="81" t="s">
        <v>280</v>
      </c>
      <c r="B933" s="81" t="s">
        <v>281</v>
      </c>
      <c r="C933" s="81" t="s">
        <v>2154</v>
      </c>
      <c r="D933" s="81">
        <v>619040</v>
      </c>
      <c r="E933" s="82">
        <v>0.14633101851851851</v>
      </c>
      <c r="F933" s="81" t="s">
        <v>289</v>
      </c>
      <c r="G933" s="81">
        <v>1.9131899999999999</v>
      </c>
      <c r="H933" s="81" t="s">
        <v>290</v>
      </c>
      <c r="I933" s="81" t="s">
        <v>291</v>
      </c>
      <c r="J933" s="81">
        <v>24.942</v>
      </c>
      <c r="K933" s="81" t="s">
        <v>290</v>
      </c>
      <c r="L933" s="81" t="s">
        <v>284</v>
      </c>
      <c r="M933" s="81" t="s">
        <v>284</v>
      </c>
    </row>
    <row r="934" spans="1:13" ht="15.75" customHeight="1">
      <c r="A934" s="81" t="s">
        <v>280</v>
      </c>
      <c r="B934" s="81" t="s">
        <v>281</v>
      </c>
      <c r="C934" s="81" t="s">
        <v>2156</v>
      </c>
      <c r="D934" s="81">
        <v>619041</v>
      </c>
      <c r="E934" s="82">
        <v>0.14505787037037035</v>
      </c>
      <c r="F934" s="81" t="s">
        <v>289</v>
      </c>
      <c r="G934" s="81">
        <v>1.3062199999999999</v>
      </c>
      <c r="H934" s="81" t="s">
        <v>290</v>
      </c>
      <c r="I934" s="81" t="s">
        <v>291</v>
      </c>
      <c r="J934" s="81">
        <v>1.5449999999999999</v>
      </c>
      <c r="K934" s="81" t="s">
        <v>290</v>
      </c>
      <c r="L934" s="81" t="s">
        <v>284</v>
      </c>
      <c r="M934" s="81" t="s">
        <v>284</v>
      </c>
    </row>
    <row r="935" spans="1:13" ht="15.75" customHeight="1">
      <c r="A935" s="81" t="s">
        <v>280</v>
      </c>
      <c r="B935" s="81" t="s">
        <v>281</v>
      </c>
      <c r="C935" s="81" t="s">
        <v>2158</v>
      </c>
      <c r="D935" s="81">
        <v>619042</v>
      </c>
      <c r="E935" s="82">
        <v>0.14517361111111113</v>
      </c>
      <c r="F935" s="81" t="s">
        <v>289</v>
      </c>
      <c r="G935" s="81">
        <v>0.82821999999999996</v>
      </c>
      <c r="H935" s="81" t="s">
        <v>290</v>
      </c>
      <c r="I935" s="81" t="s">
        <v>291</v>
      </c>
      <c r="J935" s="81">
        <v>18.902000000000001</v>
      </c>
      <c r="K935" s="81" t="s">
        <v>290</v>
      </c>
      <c r="L935" s="81" t="s">
        <v>284</v>
      </c>
      <c r="M935" s="81" t="s">
        <v>284</v>
      </c>
    </row>
    <row r="936" spans="1:13" ht="15.75" customHeight="1">
      <c r="A936" s="81" t="s">
        <v>280</v>
      </c>
      <c r="B936" s="81" t="s">
        <v>281</v>
      </c>
      <c r="C936" s="81" t="s">
        <v>2160</v>
      </c>
      <c r="D936" s="81">
        <v>619043</v>
      </c>
      <c r="E936" s="82">
        <v>0.14482638888888888</v>
      </c>
      <c r="F936" s="81" t="s">
        <v>289</v>
      </c>
      <c r="G936" s="81">
        <v>1.83484</v>
      </c>
      <c r="H936" s="81" t="s">
        <v>290</v>
      </c>
      <c r="I936" s="81" t="s">
        <v>291</v>
      </c>
      <c r="J936" s="81">
        <v>30.672999999999998</v>
      </c>
      <c r="K936" s="81" t="s">
        <v>290</v>
      </c>
      <c r="L936" s="81" t="s">
        <v>284</v>
      </c>
      <c r="M936" s="81" t="s">
        <v>284</v>
      </c>
    </row>
    <row r="937" spans="1:13" ht="15.75" customHeight="1">
      <c r="A937" s="81" t="s">
        <v>280</v>
      </c>
      <c r="B937" s="81" t="s">
        <v>281</v>
      </c>
      <c r="C937" s="81" t="s">
        <v>2162</v>
      </c>
      <c r="D937" s="81">
        <v>619044</v>
      </c>
      <c r="E937" s="81" t="s">
        <v>2700</v>
      </c>
      <c r="F937" s="81" t="s">
        <v>289</v>
      </c>
      <c r="G937" s="81">
        <v>1.44126</v>
      </c>
      <c r="H937" s="81" t="s">
        <v>290</v>
      </c>
      <c r="I937" s="81" t="s">
        <v>291</v>
      </c>
      <c r="J937" s="81">
        <v>10.907</v>
      </c>
      <c r="K937" s="81" t="s">
        <v>290</v>
      </c>
      <c r="L937" s="81" t="s">
        <v>284</v>
      </c>
      <c r="M937" s="81" t="s">
        <v>284</v>
      </c>
    </row>
    <row r="938" spans="1:13" ht="15.75" customHeight="1">
      <c r="A938" s="81" t="s">
        <v>280</v>
      </c>
      <c r="B938" s="81" t="s">
        <v>281</v>
      </c>
      <c r="C938" s="81" t="s">
        <v>2164</v>
      </c>
      <c r="D938" s="81">
        <v>619045</v>
      </c>
      <c r="E938" s="82">
        <v>0.14760416666666668</v>
      </c>
      <c r="F938" s="81" t="s">
        <v>289</v>
      </c>
      <c r="G938" s="81">
        <v>1.1808099999999999</v>
      </c>
      <c r="H938" s="81" t="s">
        <v>290</v>
      </c>
      <c r="I938" s="81" t="s">
        <v>291</v>
      </c>
      <c r="J938" s="81">
        <v>9.8810000000000002</v>
      </c>
      <c r="K938" s="81" t="s">
        <v>290</v>
      </c>
      <c r="L938" s="81" t="s">
        <v>284</v>
      </c>
      <c r="M938" s="81" t="s">
        <v>284</v>
      </c>
    </row>
    <row r="939" spans="1:13" ht="15.75" customHeight="1">
      <c r="A939" s="81" t="s">
        <v>280</v>
      </c>
      <c r="B939" s="81" t="s">
        <v>281</v>
      </c>
      <c r="C939" s="81" t="s">
        <v>2166</v>
      </c>
      <c r="D939" s="81">
        <v>619046</v>
      </c>
      <c r="E939" s="82">
        <v>0.14633101851851851</v>
      </c>
      <c r="F939" s="81" t="s">
        <v>289</v>
      </c>
      <c r="G939" s="81">
        <v>1.1832800000000001</v>
      </c>
      <c r="H939" s="81" t="s">
        <v>290</v>
      </c>
      <c r="I939" s="81" t="s">
        <v>291</v>
      </c>
      <c r="J939" s="81">
        <v>29.337</v>
      </c>
      <c r="K939" s="81" t="s">
        <v>290</v>
      </c>
      <c r="L939" s="81" t="s">
        <v>284</v>
      </c>
      <c r="M939" s="81" t="s">
        <v>284</v>
      </c>
    </row>
    <row r="940" spans="1:13" ht="15.75" customHeight="1">
      <c r="A940" s="81" t="s">
        <v>280</v>
      </c>
      <c r="B940" s="81" t="s">
        <v>281</v>
      </c>
      <c r="C940" s="81" t="s">
        <v>2167</v>
      </c>
      <c r="D940" s="81">
        <v>619047</v>
      </c>
      <c r="E940" s="82">
        <v>0.15096064814814816</v>
      </c>
      <c r="F940" s="81" t="s">
        <v>289</v>
      </c>
      <c r="G940" s="81">
        <v>1.5055099999999999</v>
      </c>
      <c r="H940" s="81" t="s">
        <v>290</v>
      </c>
      <c r="I940" s="81" t="s">
        <v>291</v>
      </c>
      <c r="J940" s="81">
        <v>29.818000000000001</v>
      </c>
      <c r="K940" s="81" t="s">
        <v>290</v>
      </c>
      <c r="L940" s="81" t="s">
        <v>284</v>
      </c>
      <c r="M940" s="81" t="s">
        <v>284</v>
      </c>
    </row>
    <row r="941" spans="1:13" ht="15.75" customHeight="1">
      <c r="A941" s="81" t="s">
        <v>280</v>
      </c>
      <c r="B941" s="81" t="s">
        <v>281</v>
      </c>
      <c r="C941" s="81" t="s">
        <v>2169</v>
      </c>
      <c r="D941" s="81">
        <v>619048</v>
      </c>
      <c r="E941" s="82">
        <v>0.14887731481481481</v>
      </c>
      <c r="F941" s="81" t="s">
        <v>289</v>
      </c>
      <c r="G941" s="81">
        <v>1.31284</v>
      </c>
      <c r="H941" s="81" t="s">
        <v>290</v>
      </c>
      <c r="I941" s="81" t="s">
        <v>291</v>
      </c>
      <c r="J941" s="81">
        <v>9.3179999999999996</v>
      </c>
      <c r="K941" s="81" t="s">
        <v>290</v>
      </c>
      <c r="L941" s="81" t="s">
        <v>284</v>
      </c>
      <c r="M941" s="81" t="s">
        <v>284</v>
      </c>
    </row>
    <row r="942" spans="1:13" ht="15.75" customHeight="1">
      <c r="A942" s="81" t="s">
        <v>280</v>
      </c>
      <c r="B942" s="81" t="s">
        <v>281</v>
      </c>
      <c r="C942" s="81" t="s">
        <v>2171</v>
      </c>
      <c r="D942" s="81">
        <v>619049</v>
      </c>
      <c r="E942" s="81" t="s">
        <v>2701</v>
      </c>
      <c r="F942" s="81" t="s">
        <v>289</v>
      </c>
      <c r="G942" s="81">
        <v>1.2668999999999999</v>
      </c>
      <c r="H942" s="81" t="s">
        <v>290</v>
      </c>
      <c r="I942" s="81" t="s">
        <v>291</v>
      </c>
      <c r="J942" s="81">
        <v>7.4850000000000003</v>
      </c>
      <c r="K942" s="81" t="s">
        <v>290</v>
      </c>
      <c r="L942" s="81" t="s">
        <v>284</v>
      </c>
      <c r="M942" s="81" t="s">
        <v>284</v>
      </c>
    </row>
    <row r="943" spans="1:13" ht="15.75" customHeight="1">
      <c r="A943" s="81" t="s">
        <v>280</v>
      </c>
      <c r="B943" s="81" t="s">
        <v>281</v>
      </c>
      <c r="C943" s="81" t="s">
        <v>2173</v>
      </c>
      <c r="D943" s="81">
        <v>619050</v>
      </c>
      <c r="E943" s="82">
        <v>0.1522337962962963</v>
      </c>
      <c r="F943" s="81" t="s">
        <v>289</v>
      </c>
      <c r="G943" s="81">
        <v>1.3374900000000001</v>
      </c>
      <c r="H943" s="81" t="s">
        <v>290</v>
      </c>
      <c r="I943" s="81" t="s">
        <v>291</v>
      </c>
      <c r="J943" s="81">
        <v>25.722999999999999</v>
      </c>
      <c r="K943" s="81" t="s">
        <v>290</v>
      </c>
      <c r="L943" s="81" t="s">
        <v>284</v>
      </c>
      <c r="M943" s="81" t="s">
        <v>284</v>
      </c>
    </row>
    <row r="944" spans="1:13" ht="15.75" customHeight="1">
      <c r="A944" s="81" t="s">
        <v>280</v>
      </c>
      <c r="B944" s="81" t="s">
        <v>281</v>
      </c>
      <c r="C944" s="81" t="s">
        <v>2175</v>
      </c>
      <c r="D944" s="81">
        <v>619051</v>
      </c>
      <c r="E944" s="82">
        <v>0.15015046296296297</v>
      </c>
      <c r="F944" s="81" t="s">
        <v>289</v>
      </c>
      <c r="G944" s="81">
        <v>1.5009600000000001</v>
      </c>
      <c r="H944" s="81" t="s">
        <v>290</v>
      </c>
      <c r="I944" s="81" t="s">
        <v>291</v>
      </c>
      <c r="J944" s="81">
        <v>29.736000000000001</v>
      </c>
      <c r="K944" s="81" t="s">
        <v>290</v>
      </c>
      <c r="L944" s="81" t="s">
        <v>284</v>
      </c>
      <c r="M944" s="81" t="s">
        <v>284</v>
      </c>
    </row>
    <row r="945" spans="1:13" ht="15.75" customHeight="1">
      <c r="A945" s="81" t="s">
        <v>280</v>
      </c>
      <c r="B945" s="81" t="s">
        <v>281</v>
      </c>
      <c r="C945" s="81" t="s">
        <v>2177</v>
      </c>
      <c r="D945" s="81">
        <v>619052</v>
      </c>
      <c r="E945" s="82">
        <v>0.15304398148148149</v>
      </c>
      <c r="F945" s="81" t="s">
        <v>289</v>
      </c>
      <c r="G945" s="81">
        <v>1.1849700000000001</v>
      </c>
      <c r="H945" s="81" t="s">
        <v>290</v>
      </c>
      <c r="I945" s="81" t="s">
        <v>291</v>
      </c>
      <c r="J945" s="81">
        <v>35.783000000000001</v>
      </c>
      <c r="K945" s="81" t="s">
        <v>290</v>
      </c>
      <c r="L945" s="81" t="s">
        <v>284</v>
      </c>
      <c r="M945" s="81" t="s">
        <v>284</v>
      </c>
    </row>
    <row r="946" spans="1:13" ht="15.75" customHeight="1">
      <c r="A946" s="81" t="s">
        <v>280</v>
      </c>
      <c r="B946" s="81" t="s">
        <v>281</v>
      </c>
      <c r="C946" s="81" t="s">
        <v>2179</v>
      </c>
      <c r="D946" s="81">
        <v>619053</v>
      </c>
      <c r="E946" s="82">
        <v>0.15304398148148149</v>
      </c>
      <c r="F946" s="81" t="s">
        <v>289</v>
      </c>
      <c r="G946" s="81">
        <v>1.39733</v>
      </c>
      <c r="H946" s="81" t="s">
        <v>290</v>
      </c>
      <c r="I946" s="81" t="s">
        <v>291</v>
      </c>
      <c r="J946" s="81">
        <v>29.965</v>
      </c>
      <c r="K946" s="81" t="s">
        <v>290</v>
      </c>
      <c r="L946" s="81" t="s">
        <v>284</v>
      </c>
      <c r="M946" s="81" t="s">
        <v>284</v>
      </c>
    </row>
    <row r="947" spans="1:13" ht="15.75" customHeight="1">
      <c r="A947" s="81" t="s">
        <v>280</v>
      </c>
      <c r="B947" s="81" t="s">
        <v>281</v>
      </c>
      <c r="C947" s="81" t="s">
        <v>2181</v>
      </c>
      <c r="D947" s="81">
        <v>619054</v>
      </c>
      <c r="E947" s="82">
        <v>0.1565162037037037</v>
      </c>
      <c r="F947" s="81" t="s">
        <v>289</v>
      </c>
      <c r="G947" s="81">
        <v>1.23891</v>
      </c>
      <c r="H947" s="81" t="s">
        <v>290</v>
      </c>
      <c r="I947" s="81" t="s">
        <v>291</v>
      </c>
      <c r="J947" s="81">
        <v>21.390999999999998</v>
      </c>
      <c r="K947" s="81" t="s">
        <v>290</v>
      </c>
      <c r="L947" s="81" t="s">
        <v>284</v>
      </c>
      <c r="M947" s="81" t="s">
        <v>284</v>
      </c>
    </row>
    <row r="948" spans="1:13" ht="15.75" customHeight="1">
      <c r="A948" s="81" t="s">
        <v>280</v>
      </c>
      <c r="B948" s="81" t="s">
        <v>281</v>
      </c>
      <c r="C948" s="81" t="s">
        <v>2183</v>
      </c>
      <c r="D948" s="81">
        <v>619055</v>
      </c>
      <c r="E948" s="82">
        <v>0.15350694444444443</v>
      </c>
      <c r="F948" s="81" t="s">
        <v>289</v>
      </c>
      <c r="G948" s="81">
        <v>1.23892</v>
      </c>
      <c r="H948" s="81" t="s">
        <v>290</v>
      </c>
      <c r="I948" s="81" t="s">
        <v>291</v>
      </c>
      <c r="J948" s="81">
        <v>21.398</v>
      </c>
      <c r="K948" s="81" t="s">
        <v>290</v>
      </c>
      <c r="L948" s="81" t="s">
        <v>284</v>
      </c>
      <c r="M948" s="81" t="s">
        <v>284</v>
      </c>
    </row>
    <row r="949" spans="1:13" ht="15.75" customHeight="1">
      <c r="A949" s="81" t="s">
        <v>280</v>
      </c>
      <c r="B949" s="81" t="s">
        <v>281</v>
      </c>
      <c r="C949" s="81" t="s">
        <v>2185</v>
      </c>
      <c r="D949" s="81">
        <v>619056</v>
      </c>
      <c r="E949" s="82">
        <v>0.1567476851851852</v>
      </c>
      <c r="F949" s="81" t="s">
        <v>289</v>
      </c>
      <c r="G949" s="81">
        <v>1.3317399999999999</v>
      </c>
      <c r="H949" s="81" t="s">
        <v>290</v>
      </c>
      <c r="I949" s="81" t="s">
        <v>291</v>
      </c>
      <c r="J949" s="81">
        <v>26.472000000000001</v>
      </c>
      <c r="K949" s="81" t="s">
        <v>290</v>
      </c>
      <c r="L949" s="81" t="s">
        <v>284</v>
      </c>
      <c r="M949" s="81" t="s">
        <v>284</v>
      </c>
    </row>
    <row r="950" spans="1:13" ht="15.75" customHeight="1">
      <c r="A950" s="81" t="s">
        <v>280</v>
      </c>
      <c r="B950" s="81" t="s">
        <v>281</v>
      </c>
      <c r="C950" s="81" t="s">
        <v>2187</v>
      </c>
      <c r="D950" s="81">
        <v>619057</v>
      </c>
      <c r="E950" s="82">
        <v>0.15813657407407408</v>
      </c>
      <c r="F950" s="81" t="s">
        <v>289</v>
      </c>
      <c r="G950" s="81">
        <v>1.4608000000000001</v>
      </c>
      <c r="H950" s="81" t="s">
        <v>290</v>
      </c>
      <c r="I950" s="81" t="s">
        <v>291</v>
      </c>
      <c r="J950" s="81">
        <v>23.806999999999999</v>
      </c>
      <c r="K950" s="81" t="s">
        <v>290</v>
      </c>
      <c r="L950" s="81" t="s">
        <v>284</v>
      </c>
      <c r="M950" s="81" t="s">
        <v>284</v>
      </c>
    </row>
    <row r="951" spans="1:13" ht="15.75" customHeight="1">
      <c r="A951" s="81" t="s">
        <v>280</v>
      </c>
      <c r="B951" s="81" t="s">
        <v>281</v>
      </c>
      <c r="C951" s="81" t="s">
        <v>2189</v>
      </c>
      <c r="D951" s="81">
        <v>619058</v>
      </c>
      <c r="E951" s="82">
        <v>0.16241898148148148</v>
      </c>
      <c r="F951" s="81" t="s">
        <v>289</v>
      </c>
      <c r="G951" s="81">
        <v>0.80452000000000001</v>
      </c>
      <c r="H951" s="81" t="s">
        <v>290</v>
      </c>
      <c r="I951" s="81" t="s">
        <v>291</v>
      </c>
      <c r="J951" s="81">
        <v>30.253</v>
      </c>
      <c r="K951" s="81" t="s">
        <v>290</v>
      </c>
      <c r="L951" s="81" t="s">
        <v>284</v>
      </c>
      <c r="M951" s="81" t="s">
        <v>284</v>
      </c>
    </row>
    <row r="952" spans="1:13" ht="15.75" customHeight="1">
      <c r="A952" s="81" t="s">
        <v>280</v>
      </c>
      <c r="B952" s="81" t="s">
        <v>281</v>
      </c>
      <c r="C952" s="81" t="s">
        <v>2191</v>
      </c>
      <c r="D952" s="81">
        <v>619059</v>
      </c>
      <c r="E952" s="82">
        <v>0.16033564814814816</v>
      </c>
      <c r="F952" s="81" t="s">
        <v>289</v>
      </c>
      <c r="G952" s="81">
        <v>1.0532699999999999</v>
      </c>
      <c r="H952" s="81" t="s">
        <v>290</v>
      </c>
      <c r="I952" s="81" t="s">
        <v>291</v>
      </c>
      <c r="J952" s="81">
        <v>12.473000000000001</v>
      </c>
      <c r="K952" s="81" t="s">
        <v>290</v>
      </c>
      <c r="L952" s="81" t="s">
        <v>284</v>
      </c>
      <c r="M952" s="81" t="s">
        <v>284</v>
      </c>
    </row>
    <row r="953" spans="1:13" ht="15.75" customHeight="1">
      <c r="A953" s="81" t="s">
        <v>280</v>
      </c>
      <c r="B953" s="81" t="s">
        <v>281</v>
      </c>
      <c r="C953" s="81" t="s">
        <v>2193</v>
      </c>
      <c r="D953" s="81">
        <v>619060</v>
      </c>
      <c r="E953" s="82">
        <v>0.1582523148148148</v>
      </c>
      <c r="F953" s="81" t="s">
        <v>289</v>
      </c>
      <c r="G953" s="81">
        <v>1.45214</v>
      </c>
      <c r="H953" s="81" t="s">
        <v>290</v>
      </c>
      <c r="I953" s="81" t="s">
        <v>291</v>
      </c>
      <c r="J953" s="81">
        <v>8.3209999999999997</v>
      </c>
      <c r="K953" s="81" t="s">
        <v>290</v>
      </c>
      <c r="L953" s="81" t="s">
        <v>284</v>
      </c>
      <c r="M953" s="81" t="s">
        <v>284</v>
      </c>
    </row>
    <row r="954" spans="1:13" ht="15.75" customHeight="1">
      <c r="A954" s="81" t="s">
        <v>280</v>
      </c>
      <c r="B954" s="81" t="s">
        <v>281</v>
      </c>
      <c r="C954" s="81" t="s">
        <v>2195</v>
      </c>
      <c r="D954" s="81">
        <v>619061</v>
      </c>
      <c r="E954" s="81" t="s">
        <v>2702</v>
      </c>
      <c r="F954" s="81" t="s">
        <v>289</v>
      </c>
      <c r="G954" s="81">
        <v>1.89819</v>
      </c>
      <c r="H954" s="81" t="s">
        <v>290</v>
      </c>
      <c r="I954" s="81" t="s">
        <v>291</v>
      </c>
      <c r="J954" s="81">
        <v>20.280999999999999</v>
      </c>
      <c r="K954" s="81" t="s">
        <v>290</v>
      </c>
      <c r="L954" s="81" t="s">
        <v>284</v>
      </c>
      <c r="M954" s="81" t="s">
        <v>284</v>
      </c>
    </row>
    <row r="955" spans="1:13" ht="15.75" customHeight="1">
      <c r="A955" s="81" t="s">
        <v>280</v>
      </c>
      <c r="B955" s="81" t="s">
        <v>281</v>
      </c>
      <c r="C955" s="81" t="s">
        <v>2196</v>
      </c>
      <c r="D955" s="81">
        <v>619062</v>
      </c>
      <c r="E955" s="82">
        <v>0.16195601851851851</v>
      </c>
      <c r="F955" s="81" t="s">
        <v>289</v>
      </c>
      <c r="G955" s="81">
        <v>0.46353</v>
      </c>
      <c r="H955" s="81" t="s">
        <v>290</v>
      </c>
      <c r="I955" s="81" t="s">
        <v>291</v>
      </c>
      <c r="J955" s="81">
        <v>31.286999999999999</v>
      </c>
      <c r="K955" s="81" t="s">
        <v>290</v>
      </c>
      <c r="L955" s="81" t="s">
        <v>284</v>
      </c>
      <c r="M955" s="81" t="s">
        <v>284</v>
      </c>
    </row>
    <row r="956" spans="1:13" ht="15.75" customHeight="1">
      <c r="A956" s="81" t="s">
        <v>280</v>
      </c>
      <c r="B956" s="81" t="s">
        <v>281</v>
      </c>
      <c r="C956" s="81" t="s">
        <v>2198</v>
      </c>
      <c r="D956" s="81">
        <v>619063</v>
      </c>
      <c r="E956" s="82">
        <v>0.16346064814814815</v>
      </c>
      <c r="F956" s="81" t="s">
        <v>289</v>
      </c>
      <c r="G956" s="81">
        <v>1.8122799999999999</v>
      </c>
      <c r="H956" s="81" t="s">
        <v>290</v>
      </c>
      <c r="I956" s="81" t="s">
        <v>291</v>
      </c>
      <c r="J956" s="81">
        <v>18.053000000000001</v>
      </c>
      <c r="K956" s="81" t="s">
        <v>290</v>
      </c>
      <c r="L956" s="81" t="s">
        <v>284</v>
      </c>
      <c r="M956" s="81" t="s">
        <v>284</v>
      </c>
    </row>
    <row r="957" spans="1:13" ht="15.75" customHeight="1">
      <c r="A957" s="81" t="s">
        <v>280</v>
      </c>
      <c r="B957" s="81" t="s">
        <v>281</v>
      </c>
      <c r="C957" s="81" t="s">
        <v>2200</v>
      </c>
      <c r="D957" s="81">
        <v>619064</v>
      </c>
      <c r="E957" s="82">
        <v>0.16565972222222222</v>
      </c>
      <c r="F957" s="81" t="s">
        <v>289</v>
      </c>
      <c r="G957" s="81">
        <v>0.97545999999999999</v>
      </c>
      <c r="H957" s="81" t="s">
        <v>290</v>
      </c>
      <c r="I957" s="81" t="s">
        <v>291</v>
      </c>
      <c r="J957" s="81">
        <v>10.446999999999999</v>
      </c>
      <c r="K957" s="81" t="s">
        <v>290</v>
      </c>
      <c r="L957" s="81" t="s">
        <v>284</v>
      </c>
      <c r="M957" s="81" t="s">
        <v>284</v>
      </c>
    </row>
    <row r="958" spans="1:13" ht="15.75" customHeight="1">
      <c r="A958" s="81" t="s">
        <v>280</v>
      </c>
      <c r="B958" s="81" t="s">
        <v>281</v>
      </c>
      <c r="C958" s="81" t="s">
        <v>2202</v>
      </c>
      <c r="D958" s="81">
        <v>619065</v>
      </c>
      <c r="E958" s="82">
        <v>0.16380787037037037</v>
      </c>
      <c r="F958" s="81" t="s">
        <v>289</v>
      </c>
      <c r="G958" s="81">
        <v>1.52959</v>
      </c>
      <c r="H958" s="81" t="s">
        <v>290</v>
      </c>
      <c r="I958" s="81" t="s">
        <v>291</v>
      </c>
      <c r="J958" s="81">
        <v>8.8759999999999994</v>
      </c>
      <c r="K958" s="81" t="s">
        <v>290</v>
      </c>
      <c r="L958" s="81" t="s">
        <v>284</v>
      </c>
      <c r="M958" s="81" t="s">
        <v>284</v>
      </c>
    </row>
    <row r="959" spans="1:13" ht="15.75" customHeight="1">
      <c r="A959" s="81" t="s">
        <v>280</v>
      </c>
      <c r="B959" s="81" t="s">
        <v>281</v>
      </c>
      <c r="C959" s="81" t="s">
        <v>2703</v>
      </c>
      <c r="D959" s="81" t="s">
        <v>539</v>
      </c>
      <c r="F959" s="81" t="s">
        <v>540</v>
      </c>
      <c r="G959" s="81">
        <v>-55.1</v>
      </c>
      <c r="H959" s="81" t="s">
        <v>541</v>
      </c>
      <c r="I959" s="81" t="s">
        <v>542</v>
      </c>
      <c r="L959" s="81" t="s">
        <v>284</v>
      </c>
      <c r="M959" s="81" t="s">
        <v>284</v>
      </c>
    </row>
    <row r="960" spans="1:13" ht="15.75" customHeight="1">
      <c r="A960" s="81" t="s">
        <v>280</v>
      </c>
      <c r="B960" s="81" t="s">
        <v>281</v>
      </c>
      <c r="C960" s="81" t="s">
        <v>2704</v>
      </c>
      <c r="D960" s="81" t="s">
        <v>3152</v>
      </c>
      <c r="E960" s="83">
        <v>9.9907407407407403E-2</v>
      </c>
      <c r="F960" s="81" t="s">
        <v>284</v>
      </c>
      <c r="I960" s="81" t="s">
        <v>284</v>
      </c>
      <c r="L960" s="81" t="s">
        <v>284</v>
      </c>
      <c r="M960" s="81" t="s">
        <v>284</v>
      </c>
    </row>
    <row r="961" spans="1:13" ht="15.75" customHeight="1">
      <c r="A961" s="81" t="s">
        <v>280</v>
      </c>
      <c r="B961" s="81" t="s">
        <v>281</v>
      </c>
      <c r="C961" s="81" t="s">
        <v>2705</v>
      </c>
      <c r="D961" s="81" t="s">
        <v>2443</v>
      </c>
      <c r="E961" s="81" t="s">
        <v>2444</v>
      </c>
      <c r="F961" s="81" t="s">
        <v>284</v>
      </c>
      <c r="I961" s="81" t="s">
        <v>284</v>
      </c>
      <c r="L961" s="81" t="s">
        <v>284</v>
      </c>
      <c r="M961" s="81" t="s">
        <v>284</v>
      </c>
    </row>
    <row r="962" spans="1:13" ht="15.75" customHeight="1">
      <c r="A962" s="81" t="s">
        <v>280</v>
      </c>
      <c r="B962" s="81" t="s">
        <v>281</v>
      </c>
      <c r="C962" s="81" t="s">
        <v>2210</v>
      </c>
      <c r="D962" s="81">
        <v>620001</v>
      </c>
      <c r="E962" s="82">
        <v>0.11623842592592593</v>
      </c>
      <c r="F962" s="81" t="s">
        <v>289</v>
      </c>
      <c r="G962" s="81">
        <v>1.1649400000000001</v>
      </c>
      <c r="H962" s="81" t="s">
        <v>290</v>
      </c>
      <c r="I962" s="81" t="s">
        <v>291</v>
      </c>
      <c r="J962" s="81">
        <v>32.366</v>
      </c>
      <c r="K962" s="81" t="s">
        <v>290</v>
      </c>
      <c r="L962" s="81" t="s">
        <v>284</v>
      </c>
      <c r="M962" s="81" t="s">
        <v>284</v>
      </c>
    </row>
    <row r="963" spans="1:13" ht="15.75" customHeight="1">
      <c r="A963" s="81" t="s">
        <v>280</v>
      </c>
      <c r="B963" s="81" t="s">
        <v>281</v>
      </c>
      <c r="C963" s="81" t="s">
        <v>2212</v>
      </c>
      <c r="D963" s="81">
        <v>620002</v>
      </c>
      <c r="E963" s="82">
        <v>0.11959490740740741</v>
      </c>
      <c r="F963" s="81" t="s">
        <v>289</v>
      </c>
      <c r="G963" s="81">
        <v>1.5745899999999999</v>
      </c>
      <c r="H963" s="81" t="s">
        <v>290</v>
      </c>
      <c r="I963" s="81" t="s">
        <v>291</v>
      </c>
      <c r="J963" s="81">
        <v>25.027999999999999</v>
      </c>
      <c r="K963" s="81" t="s">
        <v>290</v>
      </c>
      <c r="L963" s="81" t="s">
        <v>284</v>
      </c>
      <c r="M963" s="81" t="s">
        <v>284</v>
      </c>
    </row>
    <row r="964" spans="1:13" ht="15.75" customHeight="1">
      <c r="A964" s="81" t="s">
        <v>280</v>
      </c>
      <c r="B964" s="81" t="s">
        <v>281</v>
      </c>
      <c r="C964" s="81" t="s">
        <v>2214</v>
      </c>
      <c r="D964" s="81">
        <v>620003</v>
      </c>
      <c r="E964" s="82">
        <v>0.12075231481481481</v>
      </c>
      <c r="F964" s="81" t="s">
        <v>289</v>
      </c>
      <c r="G964" s="81">
        <v>1.3207500000000001</v>
      </c>
      <c r="H964" s="81" t="s">
        <v>290</v>
      </c>
      <c r="I964" s="81" t="s">
        <v>291</v>
      </c>
      <c r="J964" s="81">
        <v>19.420999999999999</v>
      </c>
      <c r="K964" s="81" t="s">
        <v>290</v>
      </c>
      <c r="L964" s="81" t="s">
        <v>284</v>
      </c>
      <c r="M964" s="81" t="s">
        <v>284</v>
      </c>
    </row>
    <row r="965" spans="1:13" ht="15.75" customHeight="1">
      <c r="A965" s="81" t="s">
        <v>280</v>
      </c>
      <c r="B965" s="81" t="s">
        <v>281</v>
      </c>
      <c r="C965" s="81" t="s">
        <v>2216</v>
      </c>
      <c r="D965" s="81">
        <v>620004</v>
      </c>
      <c r="E965" s="82">
        <v>0.1209837962962963</v>
      </c>
      <c r="F965" s="81" t="s">
        <v>289</v>
      </c>
      <c r="G965" s="81">
        <v>1.50912</v>
      </c>
      <c r="H965" s="81" t="s">
        <v>290</v>
      </c>
      <c r="I965" s="81" t="s">
        <v>291</v>
      </c>
      <c r="J965" s="81">
        <v>15.541</v>
      </c>
      <c r="K965" s="81" t="s">
        <v>290</v>
      </c>
      <c r="L965" s="81" t="s">
        <v>284</v>
      </c>
      <c r="M965" s="81" t="s">
        <v>284</v>
      </c>
    </row>
    <row r="966" spans="1:13" ht="15.75" customHeight="1">
      <c r="A966" s="81" t="s">
        <v>280</v>
      </c>
      <c r="B966" s="81" t="s">
        <v>281</v>
      </c>
      <c r="C966" s="81" t="s">
        <v>2218</v>
      </c>
      <c r="D966" s="81">
        <v>620005</v>
      </c>
      <c r="E966" s="82">
        <v>0.12248842592592592</v>
      </c>
      <c r="F966" s="81" t="s">
        <v>289</v>
      </c>
      <c r="G966" s="81">
        <v>0.86612</v>
      </c>
      <c r="H966" s="81" t="s">
        <v>290</v>
      </c>
      <c r="I966" s="81" t="s">
        <v>291</v>
      </c>
      <c r="J966" s="81">
        <v>36.036999999999999</v>
      </c>
      <c r="K966" s="81" t="s">
        <v>290</v>
      </c>
      <c r="L966" s="81" t="s">
        <v>284</v>
      </c>
      <c r="M966" s="81" t="s">
        <v>284</v>
      </c>
    </row>
    <row r="967" spans="1:13" ht="15.75" customHeight="1">
      <c r="A967" s="81" t="s">
        <v>280</v>
      </c>
      <c r="B967" s="81" t="s">
        <v>281</v>
      </c>
      <c r="C967" s="81" t="s">
        <v>2220</v>
      </c>
      <c r="D967" s="81">
        <v>620006</v>
      </c>
      <c r="E967" s="82">
        <v>0.12202546296296296</v>
      </c>
      <c r="F967" s="81" t="s">
        <v>289</v>
      </c>
      <c r="G967" s="81">
        <v>1.3713500000000001</v>
      </c>
      <c r="H967" s="81" t="s">
        <v>290</v>
      </c>
      <c r="I967" s="81" t="s">
        <v>291</v>
      </c>
      <c r="J967" s="81">
        <v>2.7360000000000002</v>
      </c>
      <c r="K967" s="81" t="s">
        <v>290</v>
      </c>
      <c r="L967" s="81" t="s">
        <v>284</v>
      </c>
      <c r="M967" s="81" t="s">
        <v>284</v>
      </c>
    </row>
    <row r="968" spans="1:13" ht="15.75" customHeight="1">
      <c r="A968" s="81" t="s">
        <v>280</v>
      </c>
      <c r="B968" s="81" t="s">
        <v>281</v>
      </c>
      <c r="C968" s="81" t="s">
        <v>2222</v>
      </c>
      <c r="D968" s="81">
        <v>620007</v>
      </c>
      <c r="E968" s="82">
        <v>0.12422453703703702</v>
      </c>
      <c r="F968" s="81" t="s">
        <v>289</v>
      </c>
      <c r="G968" s="81">
        <v>1.81975</v>
      </c>
      <c r="H968" s="81" t="s">
        <v>290</v>
      </c>
      <c r="I968" s="81" t="s">
        <v>291</v>
      </c>
      <c r="J968" s="81">
        <v>11.593</v>
      </c>
      <c r="K968" s="81" t="s">
        <v>290</v>
      </c>
      <c r="L968" s="81" t="s">
        <v>284</v>
      </c>
      <c r="M968" s="81" t="s">
        <v>284</v>
      </c>
    </row>
    <row r="969" spans="1:13" ht="15.75" customHeight="1">
      <c r="A969" s="81" t="s">
        <v>280</v>
      </c>
      <c r="B969" s="81" t="s">
        <v>281</v>
      </c>
      <c r="C969" s="81" t="s">
        <v>2224</v>
      </c>
      <c r="D969" s="81">
        <v>620008</v>
      </c>
      <c r="E969" s="81" t="s">
        <v>2706</v>
      </c>
      <c r="F969" s="81" t="s">
        <v>289</v>
      </c>
      <c r="G969" s="81">
        <v>0.15614</v>
      </c>
      <c r="H969" s="81" t="s">
        <v>290</v>
      </c>
      <c r="I969" s="81" t="s">
        <v>291</v>
      </c>
      <c r="J969" s="81">
        <v>30.992999999999999</v>
      </c>
      <c r="K969" s="81" t="s">
        <v>290</v>
      </c>
      <c r="L969" s="81" t="s">
        <v>284</v>
      </c>
      <c r="M969" s="81" t="s">
        <v>284</v>
      </c>
    </row>
    <row r="970" spans="1:13" ht="15.75" customHeight="1">
      <c r="A970" s="81" t="s">
        <v>280</v>
      </c>
      <c r="B970" s="81" t="s">
        <v>281</v>
      </c>
      <c r="C970" s="81" t="s">
        <v>2226</v>
      </c>
      <c r="D970" s="81">
        <v>620009</v>
      </c>
      <c r="E970" s="82">
        <v>0.12341435185185186</v>
      </c>
      <c r="F970" s="81" t="s">
        <v>289</v>
      </c>
      <c r="G970" s="81">
        <v>0.3095</v>
      </c>
      <c r="H970" s="81" t="s">
        <v>290</v>
      </c>
      <c r="I970" s="81" t="s">
        <v>291</v>
      </c>
      <c r="J970" s="81">
        <v>23.911000000000001</v>
      </c>
      <c r="K970" s="81" t="s">
        <v>290</v>
      </c>
      <c r="L970" s="81" t="s">
        <v>284</v>
      </c>
      <c r="M970" s="81" t="s">
        <v>284</v>
      </c>
    </row>
    <row r="971" spans="1:13" ht="15.75" customHeight="1">
      <c r="A971" s="81" t="s">
        <v>280</v>
      </c>
      <c r="B971" s="81" t="s">
        <v>281</v>
      </c>
      <c r="C971" s="81" t="s">
        <v>2228</v>
      </c>
      <c r="D971" s="81">
        <v>620010</v>
      </c>
      <c r="E971" s="81" t="s">
        <v>2707</v>
      </c>
      <c r="F971" s="81" t="s">
        <v>289</v>
      </c>
      <c r="G971" s="81">
        <v>1.1570499999999999</v>
      </c>
      <c r="H971" s="81" t="s">
        <v>290</v>
      </c>
      <c r="I971" s="81" t="s">
        <v>291</v>
      </c>
      <c r="J971" s="81">
        <v>4.4710000000000001</v>
      </c>
      <c r="K971" s="81" t="s">
        <v>290</v>
      </c>
      <c r="L971" s="81" t="s">
        <v>284</v>
      </c>
      <c r="M971" s="81" t="s">
        <v>284</v>
      </c>
    </row>
    <row r="972" spans="1:13" ht="15.75" customHeight="1">
      <c r="A972" s="81" t="s">
        <v>280</v>
      </c>
      <c r="B972" s="81" t="s">
        <v>281</v>
      </c>
      <c r="C972" s="81" t="s">
        <v>2230</v>
      </c>
      <c r="D972" s="81">
        <v>620011</v>
      </c>
      <c r="E972" s="82">
        <v>0.12329861111111111</v>
      </c>
      <c r="F972" s="81" t="s">
        <v>289</v>
      </c>
      <c r="G972" s="81">
        <v>1.91486</v>
      </c>
      <c r="H972" s="81" t="s">
        <v>290</v>
      </c>
      <c r="I972" s="81" t="s">
        <v>291</v>
      </c>
      <c r="J972" s="81">
        <v>11.131</v>
      </c>
      <c r="K972" s="81" t="s">
        <v>290</v>
      </c>
      <c r="L972" s="81" t="s">
        <v>284</v>
      </c>
      <c r="M972" s="81" t="s">
        <v>284</v>
      </c>
    </row>
    <row r="973" spans="1:13" ht="15.75" customHeight="1">
      <c r="A973" s="81" t="s">
        <v>280</v>
      </c>
      <c r="B973" s="81" t="s">
        <v>281</v>
      </c>
      <c r="C973" s="81" t="s">
        <v>2232</v>
      </c>
      <c r="D973" s="81">
        <v>620012</v>
      </c>
      <c r="E973" s="82">
        <v>0.12630787037037036</v>
      </c>
      <c r="F973" s="81" t="s">
        <v>289</v>
      </c>
      <c r="G973" s="81">
        <v>0.49219000000000002</v>
      </c>
      <c r="H973" s="81" t="s">
        <v>290</v>
      </c>
      <c r="I973" s="81" t="s">
        <v>291</v>
      </c>
      <c r="J973" s="81">
        <v>21.693000000000001</v>
      </c>
      <c r="K973" s="81" t="s">
        <v>290</v>
      </c>
      <c r="L973" s="81" t="s">
        <v>284</v>
      </c>
      <c r="M973" s="81" t="s">
        <v>284</v>
      </c>
    </row>
    <row r="974" spans="1:13" ht="15.75" customHeight="1">
      <c r="A974" s="81" t="s">
        <v>280</v>
      </c>
      <c r="B974" s="81" t="s">
        <v>281</v>
      </c>
      <c r="C974" s="81" t="s">
        <v>2234</v>
      </c>
      <c r="D974" s="81">
        <v>620013</v>
      </c>
      <c r="E974" s="81" t="s">
        <v>2708</v>
      </c>
      <c r="F974" s="81" t="s">
        <v>289</v>
      </c>
      <c r="G974" s="81">
        <v>0.58596999999999999</v>
      </c>
      <c r="H974" s="81" t="s">
        <v>290</v>
      </c>
      <c r="I974" s="81" t="s">
        <v>291</v>
      </c>
      <c r="J974" s="81">
        <v>16.893000000000001</v>
      </c>
      <c r="K974" s="81" t="s">
        <v>290</v>
      </c>
      <c r="L974" s="81" t="s">
        <v>284</v>
      </c>
      <c r="M974" s="81" t="s">
        <v>284</v>
      </c>
    </row>
    <row r="975" spans="1:13" ht="15.75" customHeight="1">
      <c r="A975" s="81" t="s">
        <v>280</v>
      </c>
      <c r="B975" s="81" t="s">
        <v>281</v>
      </c>
      <c r="C975" s="81" t="s">
        <v>2236</v>
      </c>
      <c r="D975" s="81">
        <v>620014</v>
      </c>
      <c r="E975" s="82">
        <v>0.12920138888888888</v>
      </c>
      <c r="F975" s="81" t="s">
        <v>289</v>
      </c>
      <c r="G975" s="81">
        <v>1.3792199999999999</v>
      </c>
      <c r="H975" s="81" t="s">
        <v>290</v>
      </c>
      <c r="I975" s="81" t="s">
        <v>291</v>
      </c>
      <c r="J975" s="81">
        <v>3.004</v>
      </c>
      <c r="K975" s="81" t="s">
        <v>290</v>
      </c>
      <c r="L975" s="81" t="s">
        <v>284</v>
      </c>
      <c r="M975" s="81" t="s">
        <v>284</v>
      </c>
    </row>
    <row r="976" spans="1:13" ht="15.75" customHeight="1">
      <c r="A976" s="81" t="s">
        <v>280</v>
      </c>
      <c r="B976" s="81" t="s">
        <v>281</v>
      </c>
      <c r="C976" s="81" t="s">
        <v>2238</v>
      </c>
      <c r="D976" s="81">
        <v>620015</v>
      </c>
      <c r="E976" s="82">
        <v>0.12804398148148147</v>
      </c>
      <c r="F976" s="81" t="s">
        <v>289</v>
      </c>
      <c r="G976" s="81">
        <v>1.8888499999999999</v>
      </c>
      <c r="H976" s="81" t="s">
        <v>290</v>
      </c>
      <c r="I976" s="81" t="s">
        <v>291</v>
      </c>
      <c r="J976" s="81">
        <v>11.077</v>
      </c>
      <c r="K976" s="81" t="s">
        <v>290</v>
      </c>
      <c r="L976" s="81" t="s">
        <v>284</v>
      </c>
      <c r="M976" s="81" t="s">
        <v>284</v>
      </c>
    </row>
    <row r="977" spans="1:13" ht="15.75" customHeight="1">
      <c r="A977" s="81" t="s">
        <v>280</v>
      </c>
      <c r="B977" s="81" t="s">
        <v>281</v>
      </c>
      <c r="C977" s="81" t="s">
        <v>2240</v>
      </c>
      <c r="D977" s="81">
        <v>620016</v>
      </c>
      <c r="E977" s="82">
        <v>0.13082175925925923</v>
      </c>
      <c r="F977" s="81" t="s">
        <v>289</v>
      </c>
      <c r="G977" s="81">
        <v>0.38270999999999999</v>
      </c>
      <c r="H977" s="81" t="s">
        <v>290</v>
      </c>
      <c r="I977" s="81" t="s">
        <v>291</v>
      </c>
      <c r="J977" s="81">
        <v>24.02</v>
      </c>
      <c r="K977" s="81" t="s">
        <v>290</v>
      </c>
      <c r="L977" s="81" t="s">
        <v>284</v>
      </c>
      <c r="M977" s="81" t="s">
        <v>284</v>
      </c>
    </row>
    <row r="978" spans="1:13" ht="15.75" customHeight="1">
      <c r="A978" s="81" t="s">
        <v>280</v>
      </c>
      <c r="B978" s="81" t="s">
        <v>281</v>
      </c>
      <c r="C978" s="81" t="s">
        <v>2242</v>
      </c>
      <c r="D978" s="81">
        <v>620017</v>
      </c>
      <c r="E978" s="82">
        <v>0.1278125</v>
      </c>
      <c r="F978" s="81" t="s">
        <v>289</v>
      </c>
      <c r="G978" s="81">
        <v>0.77707999999999999</v>
      </c>
      <c r="H978" s="81" t="s">
        <v>290</v>
      </c>
      <c r="I978" s="81" t="s">
        <v>291</v>
      </c>
      <c r="J978" s="81">
        <v>12.571</v>
      </c>
      <c r="K978" s="81" t="s">
        <v>290</v>
      </c>
      <c r="L978" s="81" t="s">
        <v>284</v>
      </c>
      <c r="M978" s="81" t="s">
        <v>284</v>
      </c>
    </row>
    <row r="979" spans="1:13" ht="15.75" customHeight="1">
      <c r="A979" s="81" t="s">
        <v>280</v>
      </c>
      <c r="B979" s="81" t="s">
        <v>281</v>
      </c>
      <c r="C979" s="81" t="s">
        <v>2244</v>
      </c>
      <c r="D979" s="81">
        <v>620018</v>
      </c>
      <c r="E979" s="82">
        <v>0.1297800925925926</v>
      </c>
      <c r="F979" s="81" t="s">
        <v>289</v>
      </c>
      <c r="G979" s="81">
        <v>1.6304099999999999</v>
      </c>
      <c r="H979" s="81" t="s">
        <v>290</v>
      </c>
      <c r="I979" s="81" t="s">
        <v>291</v>
      </c>
      <c r="J979" s="81">
        <v>7.9009999999999998</v>
      </c>
      <c r="K979" s="81" t="s">
        <v>290</v>
      </c>
      <c r="L979" s="81" t="s">
        <v>284</v>
      </c>
      <c r="M979" s="81" t="s">
        <v>284</v>
      </c>
    </row>
    <row r="980" spans="1:13" ht="15.75" customHeight="1">
      <c r="A980" s="81" t="s">
        <v>280</v>
      </c>
      <c r="B980" s="81" t="s">
        <v>281</v>
      </c>
      <c r="C980" s="81" t="s">
        <v>2246</v>
      </c>
      <c r="D980" s="81">
        <v>620019</v>
      </c>
      <c r="E980" s="82">
        <v>0.12873842592592591</v>
      </c>
      <c r="F980" s="81" t="s">
        <v>289</v>
      </c>
      <c r="G980" s="81">
        <v>0.85124999999999995</v>
      </c>
      <c r="H980" s="81" t="s">
        <v>290</v>
      </c>
      <c r="I980" s="81" t="s">
        <v>291</v>
      </c>
      <c r="J980" s="81">
        <v>11.058</v>
      </c>
      <c r="K980" s="81" t="s">
        <v>290</v>
      </c>
      <c r="L980" s="81" t="s">
        <v>284</v>
      </c>
      <c r="M980" s="81" t="s">
        <v>284</v>
      </c>
    </row>
    <row r="981" spans="1:13" ht="15.75" customHeight="1">
      <c r="A981" s="81" t="s">
        <v>280</v>
      </c>
      <c r="B981" s="81" t="s">
        <v>281</v>
      </c>
      <c r="C981" s="81" t="s">
        <v>2248</v>
      </c>
      <c r="D981" s="81">
        <v>620020</v>
      </c>
      <c r="E981" s="81" t="s">
        <v>2709</v>
      </c>
      <c r="F981" s="81" t="s">
        <v>289</v>
      </c>
      <c r="G981" s="81">
        <v>1.7443299999999999</v>
      </c>
      <c r="H981" s="81" t="s">
        <v>290</v>
      </c>
      <c r="I981" s="81" t="s">
        <v>291</v>
      </c>
      <c r="J981" s="81">
        <v>11.032999999999999</v>
      </c>
      <c r="K981" s="81" t="s">
        <v>290</v>
      </c>
      <c r="L981" s="81" t="s">
        <v>284</v>
      </c>
      <c r="M981" s="81" t="s">
        <v>284</v>
      </c>
    </row>
    <row r="982" spans="1:13" ht="15.75" customHeight="1">
      <c r="A982" s="81" t="s">
        <v>280</v>
      </c>
      <c r="B982" s="81" t="s">
        <v>281</v>
      </c>
      <c r="C982" s="81" t="s">
        <v>2250</v>
      </c>
      <c r="D982" s="81">
        <v>620021</v>
      </c>
      <c r="E982" s="82">
        <v>0.1315162037037037</v>
      </c>
      <c r="F982" s="81" t="s">
        <v>289</v>
      </c>
      <c r="G982" s="81">
        <v>0.63383</v>
      </c>
      <c r="H982" s="81" t="s">
        <v>290</v>
      </c>
      <c r="I982" s="81" t="s">
        <v>291</v>
      </c>
      <c r="J982" s="81">
        <v>24.395</v>
      </c>
      <c r="K982" s="81" t="s">
        <v>290</v>
      </c>
      <c r="L982" s="81" t="s">
        <v>284</v>
      </c>
      <c r="M982" s="81" t="s">
        <v>284</v>
      </c>
    </row>
    <row r="983" spans="1:13" ht="15.75" customHeight="1">
      <c r="A983" s="81" t="s">
        <v>280</v>
      </c>
      <c r="B983" s="81" t="s">
        <v>281</v>
      </c>
      <c r="C983" s="81" t="s">
        <v>2252</v>
      </c>
      <c r="D983" s="81">
        <v>620022</v>
      </c>
      <c r="E983" s="82">
        <v>0.13510416666666666</v>
      </c>
      <c r="F983" s="81" t="s">
        <v>289</v>
      </c>
      <c r="G983" s="81">
        <v>1.09108</v>
      </c>
      <c r="H983" s="81" t="s">
        <v>290</v>
      </c>
      <c r="I983" s="81" t="s">
        <v>291</v>
      </c>
      <c r="J983" s="81">
        <v>9.9619999999999997</v>
      </c>
      <c r="K983" s="81" t="s">
        <v>290</v>
      </c>
      <c r="L983" s="81" t="s">
        <v>284</v>
      </c>
      <c r="M983" s="81" t="s">
        <v>284</v>
      </c>
    </row>
    <row r="984" spans="1:13" ht="15.75" customHeight="1">
      <c r="A984" s="81" t="s">
        <v>280</v>
      </c>
      <c r="B984" s="81" t="s">
        <v>281</v>
      </c>
      <c r="C984" s="81" t="s">
        <v>2254</v>
      </c>
      <c r="D984" s="81">
        <v>620023</v>
      </c>
      <c r="E984" s="81" t="s">
        <v>2710</v>
      </c>
      <c r="F984" s="81" t="s">
        <v>289</v>
      </c>
      <c r="G984" s="81">
        <v>1.5283899999999999</v>
      </c>
      <c r="H984" s="81" t="s">
        <v>290</v>
      </c>
      <c r="I984" s="81" t="s">
        <v>291</v>
      </c>
      <c r="J984" s="81">
        <v>14.305999999999999</v>
      </c>
      <c r="K984" s="81" t="s">
        <v>290</v>
      </c>
      <c r="L984" s="81" t="s">
        <v>284</v>
      </c>
      <c r="M984" s="81" t="s">
        <v>284</v>
      </c>
    </row>
    <row r="985" spans="1:13" ht="15.75" customHeight="1">
      <c r="A985" s="81" t="s">
        <v>280</v>
      </c>
      <c r="B985" s="81" t="s">
        <v>281</v>
      </c>
      <c r="C985" s="81" t="s">
        <v>2256</v>
      </c>
      <c r="D985" s="81">
        <v>620024</v>
      </c>
      <c r="E985" s="82">
        <v>0.13417824074074072</v>
      </c>
      <c r="F985" s="81" t="s">
        <v>289</v>
      </c>
      <c r="G985" s="81">
        <v>1.2914099999999999</v>
      </c>
      <c r="H985" s="81" t="s">
        <v>290</v>
      </c>
      <c r="I985" s="81" t="s">
        <v>291</v>
      </c>
      <c r="J985" s="81">
        <v>31.827000000000002</v>
      </c>
      <c r="K985" s="81" t="s">
        <v>290</v>
      </c>
      <c r="L985" s="81" t="s">
        <v>284</v>
      </c>
      <c r="M985" s="81" t="s">
        <v>284</v>
      </c>
    </row>
    <row r="986" spans="1:13" ht="15.75" customHeight="1">
      <c r="A986" s="81" t="s">
        <v>280</v>
      </c>
      <c r="B986" s="81" t="s">
        <v>281</v>
      </c>
      <c r="C986" s="81" t="s">
        <v>2258</v>
      </c>
      <c r="D986" s="81">
        <v>620025</v>
      </c>
      <c r="E986" s="82">
        <v>0.13255787037037037</v>
      </c>
      <c r="F986" s="81" t="s">
        <v>289</v>
      </c>
      <c r="G986" s="81">
        <v>1.36541</v>
      </c>
      <c r="H986" s="81" t="s">
        <v>290</v>
      </c>
      <c r="I986" s="81" t="s">
        <v>291</v>
      </c>
      <c r="J986" s="81">
        <v>11.68</v>
      </c>
      <c r="K986" s="81" t="s">
        <v>290</v>
      </c>
      <c r="L986" s="81" t="s">
        <v>284</v>
      </c>
      <c r="M986" s="81" t="s">
        <v>284</v>
      </c>
    </row>
    <row r="987" spans="1:13" ht="15.75" customHeight="1">
      <c r="A987" s="81" t="s">
        <v>280</v>
      </c>
      <c r="B987" s="81" t="s">
        <v>281</v>
      </c>
      <c r="C987" s="81" t="s">
        <v>2260</v>
      </c>
      <c r="D987" s="81">
        <v>620026</v>
      </c>
      <c r="E987" s="82">
        <v>0.13776620370370371</v>
      </c>
      <c r="F987" s="81" t="s">
        <v>289</v>
      </c>
      <c r="G987" s="81">
        <v>1.2899799999999999</v>
      </c>
      <c r="H987" s="81" t="s">
        <v>290</v>
      </c>
      <c r="I987" s="81" t="s">
        <v>291</v>
      </c>
      <c r="J987" s="81">
        <v>4.6379999999999999</v>
      </c>
      <c r="K987" s="81" t="s">
        <v>290</v>
      </c>
      <c r="L987" s="81" t="s">
        <v>284</v>
      </c>
      <c r="M987" s="81" t="s">
        <v>284</v>
      </c>
    </row>
    <row r="988" spans="1:13" ht="15.75" customHeight="1">
      <c r="A988" s="81" t="s">
        <v>280</v>
      </c>
      <c r="B988" s="81" t="s">
        <v>281</v>
      </c>
      <c r="C988" s="81" t="s">
        <v>2261</v>
      </c>
      <c r="D988" s="81">
        <v>620027</v>
      </c>
      <c r="E988" s="82">
        <v>0.13672453703703705</v>
      </c>
      <c r="F988" s="81" t="s">
        <v>289</v>
      </c>
      <c r="G988" s="81">
        <v>1.31932</v>
      </c>
      <c r="H988" s="81" t="s">
        <v>290</v>
      </c>
      <c r="I988" s="81" t="s">
        <v>291</v>
      </c>
      <c r="J988" s="81">
        <v>21.76</v>
      </c>
      <c r="K988" s="81" t="s">
        <v>290</v>
      </c>
      <c r="L988" s="81" t="s">
        <v>284</v>
      </c>
      <c r="M988" s="81" t="s">
        <v>284</v>
      </c>
    </row>
    <row r="989" spans="1:13" ht="15.75" customHeight="1">
      <c r="A989" s="81" t="s">
        <v>280</v>
      </c>
      <c r="B989" s="81" t="s">
        <v>281</v>
      </c>
      <c r="C989" s="81" t="s">
        <v>2262</v>
      </c>
      <c r="D989" s="81">
        <v>620028</v>
      </c>
      <c r="E989" s="82">
        <v>0.13869212962962962</v>
      </c>
      <c r="F989" s="81" t="s">
        <v>289</v>
      </c>
      <c r="G989" s="81">
        <v>1.5881000000000001</v>
      </c>
      <c r="H989" s="81" t="s">
        <v>290</v>
      </c>
      <c r="I989" s="81" t="s">
        <v>291</v>
      </c>
      <c r="J989" s="81">
        <v>33.24</v>
      </c>
      <c r="K989" s="81" t="s">
        <v>290</v>
      </c>
      <c r="L989" s="81" t="s">
        <v>284</v>
      </c>
      <c r="M989" s="81" t="s">
        <v>284</v>
      </c>
    </row>
    <row r="990" spans="1:13" ht="15.75" customHeight="1">
      <c r="A990" s="81" t="s">
        <v>280</v>
      </c>
      <c r="B990" s="81" t="s">
        <v>281</v>
      </c>
      <c r="C990" s="81" t="s">
        <v>2263</v>
      </c>
      <c r="D990" s="81">
        <v>620029</v>
      </c>
      <c r="E990" s="82">
        <v>0.13718749999999999</v>
      </c>
      <c r="F990" s="81" t="s">
        <v>289</v>
      </c>
      <c r="G990" s="81">
        <v>1.36121</v>
      </c>
      <c r="H990" s="81" t="s">
        <v>290</v>
      </c>
      <c r="I990" s="81" t="s">
        <v>291</v>
      </c>
      <c r="J990" s="81">
        <v>11.955</v>
      </c>
      <c r="K990" s="81" t="s">
        <v>290</v>
      </c>
      <c r="L990" s="81" t="s">
        <v>284</v>
      </c>
      <c r="M990" s="81" t="s">
        <v>284</v>
      </c>
    </row>
    <row r="991" spans="1:13" ht="15.75" customHeight="1">
      <c r="A991" s="81" t="s">
        <v>280</v>
      </c>
      <c r="B991" s="81" t="s">
        <v>281</v>
      </c>
      <c r="C991" s="81" t="s">
        <v>2264</v>
      </c>
      <c r="D991" s="81">
        <v>620030</v>
      </c>
      <c r="E991" s="82">
        <v>0.13568287037037038</v>
      </c>
      <c r="F991" s="81" t="s">
        <v>289</v>
      </c>
      <c r="G991" s="81">
        <v>1.26169</v>
      </c>
      <c r="H991" s="81" t="s">
        <v>290</v>
      </c>
      <c r="I991" s="81" t="s">
        <v>291</v>
      </c>
      <c r="J991" s="81">
        <v>8.5269999999999992</v>
      </c>
      <c r="K991" s="81" t="s">
        <v>290</v>
      </c>
      <c r="L991" s="81" t="s">
        <v>284</v>
      </c>
      <c r="M991" s="81" t="s">
        <v>284</v>
      </c>
    </row>
    <row r="992" spans="1:13" ht="15.75" customHeight="1">
      <c r="A992" s="81" t="s">
        <v>280</v>
      </c>
      <c r="B992" s="81" t="s">
        <v>281</v>
      </c>
      <c r="C992" s="81" t="s">
        <v>2265</v>
      </c>
      <c r="D992" s="81">
        <v>620031</v>
      </c>
      <c r="E992" s="82">
        <v>0.14054398148148148</v>
      </c>
      <c r="F992" s="81" t="s">
        <v>289</v>
      </c>
      <c r="G992" s="81">
        <v>1.1629799999999999</v>
      </c>
      <c r="H992" s="81" t="s">
        <v>290</v>
      </c>
      <c r="I992" s="81" t="s">
        <v>291</v>
      </c>
      <c r="J992" s="81">
        <v>28.245999999999999</v>
      </c>
      <c r="K992" s="81" t="s">
        <v>290</v>
      </c>
      <c r="L992" s="81" t="s">
        <v>284</v>
      </c>
      <c r="M992" s="81" t="s">
        <v>284</v>
      </c>
    </row>
    <row r="993" spans="1:13" ht="15.75" customHeight="1">
      <c r="A993" s="81" t="s">
        <v>280</v>
      </c>
      <c r="B993" s="81" t="s">
        <v>281</v>
      </c>
      <c r="C993" s="81" t="s">
        <v>2266</v>
      </c>
      <c r="D993" s="81">
        <v>620032</v>
      </c>
      <c r="E993" s="82">
        <v>0.13799768518518518</v>
      </c>
      <c r="F993" s="81" t="s">
        <v>289</v>
      </c>
      <c r="G993" s="81">
        <v>1.4552400000000001</v>
      </c>
      <c r="H993" s="81" t="s">
        <v>290</v>
      </c>
      <c r="I993" s="81" t="s">
        <v>291</v>
      </c>
      <c r="J993" s="81">
        <v>30.265999999999998</v>
      </c>
      <c r="K993" s="81" t="s">
        <v>290</v>
      </c>
      <c r="L993" s="81" t="s">
        <v>284</v>
      </c>
      <c r="M993" s="81" t="s">
        <v>284</v>
      </c>
    </row>
    <row r="994" spans="1:13" ht="15.75" customHeight="1">
      <c r="A994" s="81" t="s">
        <v>280</v>
      </c>
      <c r="B994" s="81" t="s">
        <v>281</v>
      </c>
      <c r="C994" s="81" t="s">
        <v>2267</v>
      </c>
      <c r="D994" s="81">
        <v>620033</v>
      </c>
      <c r="E994" s="82">
        <v>0.13811342592592593</v>
      </c>
      <c r="F994" s="81" t="s">
        <v>289</v>
      </c>
      <c r="G994" s="81">
        <v>1.3597699999999999</v>
      </c>
      <c r="H994" s="81" t="s">
        <v>290</v>
      </c>
      <c r="I994" s="81" t="s">
        <v>291</v>
      </c>
      <c r="J994" s="81">
        <v>10.436</v>
      </c>
      <c r="K994" s="81" t="s">
        <v>290</v>
      </c>
      <c r="L994" s="81" t="s">
        <v>284</v>
      </c>
      <c r="M994" s="81" t="s">
        <v>284</v>
      </c>
    </row>
    <row r="995" spans="1:13" ht="15.75" customHeight="1">
      <c r="A995" s="81" t="s">
        <v>280</v>
      </c>
      <c r="B995" s="81" t="s">
        <v>281</v>
      </c>
      <c r="C995" s="81" t="s">
        <v>2268</v>
      </c>
      <c r="D995" s="81">
        <v>620034</v>
      </c>
      <c r="E995" s="82">
        <v>0.14123842592592592</v>
      </c>
      <c r="F995" s="81" t="s">
        <v>289</v>
      </c>
      <c r="G995" s="81">
        <v>1.26342</v>
      </c>
      <c r="H995" s="81" t="s">
        <v>290</v>
      </c>
      <c r="I995" s="81" t="s">
        <v>291</v>
      </c>
      <c r="J995" s="81">
        <v>10.167</v>
      </c>
      <c r="K995" s="81" t="s">
        <v>290</v>
      </c>
      <c r="L995" s="81" t="s">
        <v>284</v>
      </c>
      <c r="M995" s="81" t="s">
        <v>284</v>
      </c>
    </row>
    <row r="996" spans="1:13" ht="15.75" customHeight="1">
      <c r="A996" s="81" t="s">
        <v>280</v>
      </c>
      <c r="B996" s="81" t="s">
        <v>281</v>
      </c>
      <c r="C996" s="81" t="s">
        <v>2269</v>
      </c>
      <c r="D996" s="81">
        <v>620035</v>
      </c>
      <c r="E996" s="82">
        <v>0.14204861111111111</v>
      </c>
      <c r="F996" s="81" t="s">
        <v>289</v>
      </c>
      <c r="G996" s="81">
        <v>1.1724000000000001</v>
      </c>
      <c r="H996" s="81" t="s">
        <v>290</v>
      </c>
      <c r="I996" s="81" t="s">
        <v>291</v>
      </c>
      <c r="J996" s="81">
        <v>29.896999999999998</v>
      </c>
      <c r="K996" s="81" t="s">
        <v>290</v>
      </c>
      <c r="L996" s="81" t="s">
        <v>284</v>
      </c>
      <c r="M996" s="81" t="s">
        <v>284</v>
      </c>
    </row>
    <row r="997" spans="1:13" ht="15.75" customHeight="1">
      <c r="A997" s="81" t="s">
        <v>280</v>
      </c>
      <c r="B997" s="81" t="s">
        <v>281</v>
      </c>
      <c r="C997" s="81" t="s">
        <v>2271</v>
      </c>
      <c r="D997" s="81">
        <v>620036</v>
      </c>
      <c r="E997" s="82">
        <v>0.14123842592592592</v>
      </c>
      <c r="F997" s="81" t="s">
        <v>289</v>
      </c>
      <c r="G997" s="81">
        <v>1.427</v>
      </c>
      <c r="H997" s="81" t="s">
        <v>290</v>
      </c>
      <c r="I997" s="81" t="s">
        <v>291</v>
      </c>
      <c r="J997" s="81">
        <v>30.756</v>
      </c>
      <c r="K997" s="81" t="s">
        <v>290</v>
      </c>
      <c r="L997" s="81" t="s">
        <v>284</v>
      </c>
      <c r="M997" s="81" t="s">
        <v>284</v>
      </c>
    </row>
    <row r="998" spans="1:13" ht="15.75" customHeight="1">
      <c r="A998" s="81" t="s">
        <v>280</v>
      </c>
      <c r="B998" s="81" t="s">
        <v>281</v>
      </c>
      <c r="C998" s="81" t="s">
        <v>2273</v>
      </c>
      <c r="D998" s="81">
        <v>620037</v>
      </c>
      <c r="E998" s="82">
        <v>0.1454050925925926</v>
      </c>
      <c r="F998" s="81" t="s">
        <v>289</v>
      </c>
      <c r="G998" s="81">
        <v>1.33857</v>
      </c>
      <c r="H998" s="81" t="s">
        <v>290</v>
      </c>
      <c r="I998" s="81" t="s">
        <v>291</v>
      </c>
      <c r="J998" s="81">
        <v>12.866</v>
      </c>
      <c r="K998" s="81" t="s">
        <v>290</v>
      </c>
      <c r="L998" s="81" t="s">
        <v>284</v>
      </c>
      <c r="M998" s="81" t="s">
        <v>284</v>
      </c>
    </row>
    <row r="999" spans="1:13" ht="15.75" customHeight="1">
      <c r="A999" s="81" t="s">
        <v>280</v>
      </c>
      <c r="B999" s="81" t="s">
        <v>281</v>
      </c>
      <c r="C999" s="81" t="s">
        <v>2275</v>
      </c>
      <c r="D999" s="81">
        <v>620038</v>
      </c>
      <c r="E999" s="82">
        <v>0.14355324074074075</v>
      </c>
      <c r="F999" s="81" t="s">
        <v>289</v>
      </c>
      <c r="G999" s="81">
        <v>1.23922</v>
      </c>
      <c r="H999" s="81" t="s">
        <v>290</v>
      </c>
      <c r="I999" s="81" t="s">
        <v>291</v>
      </c>
      <c r="J999" s="81">
        <v>6.0620000000000003</v>
      </c>
      <c r="K999" s="81" t="s">
        <v>290</v>
      </c>
      <c r="L999" s="81" t="s">
        <v>284</v>
      </c>
      <c r="M999" s="81" t="s">
        <v>284</v>
      </c>
    </row>
    <row r="1000" spans="1:13" ht="15.75" customHeight="1">
      <c r="A1000" s="81" t="s">
        <v>280</v>
      </c>
      <c r="B1000" s="81" t="s">
        <v>281</v>
      </c>
      <c r="C1000" s="81" t="s">
        <v>2277</v>
      </c>
      <c r="D1000" s="81">
        <v>620039</v>
      </c>
      <c r="E1000" s="82">
        <v>0.14494212962962963</v>
      </c>
      <c r="F1000" s="81" t="s">
        <v>289</v>
      </c>
      <c r="G1000" s="81">
        <v>1.1356599999999999</v>
      </c>
      <c r="H1000" s="81" t="s">
        <v>290</v>
      </c>
      <c r="I1000" s="81" t="s">
        <v>291</v>
      </c>
      <c r="J1000" s="81">
        <v>27.01</v>
      </c>
      <c r="K1000" s="81" t="s">
        <v>290</v>
      </c>
      <c r="L1000" s="81" t="s">
        <v>284</v>
      </c>
      <c r="M1000" s="81" t="s">
        <v>284</v>
      </c>
    </row>
    <row r="1001" spans="1:13" ht="15" customHeight="1">
      <c r="A1001" s="81" t="s">
        <v>280</v>
      </c>
      <c r="B1001" s="81" t="s">
        <v>281</v>
      </c>
      <c r="C1001" s="81" t="s">
        <v>2279</v>
      </c>
      <c r="D1001" s="81">
        <v>620040</v>
      </c>
      <c r="E1001" s="82">
        <v>0.14922453703703703</v>
      </c>
      <c r="F1001" s="81" t="s">
        <v>289</v>
      </c>
      <c r="G1001" s="81">
        <v>1.44434</v>
      </c>
      <c r="H1001" s="81" t="s">
        <v>290</v>
      </c>
      <c r="I1001" s="81" t="s">
        <v>291</v>
      </c>
      <c r="J1001" s="81">
        <v>35.183</v>
      </c>
      <c r="K1001" s="81" t="s">
        <v>290</v>
      </c>
      <c r="L1001" s="81" t="s">
        <v>284</v>
      </c>
      <c r="M1001" s="81" t="s">
        <v>284</v>
      </c>
    </row>
    <row r="1002" spans="1:13" ht="15" customHeight="1">
      <c r="A1002" s="81" t="s">
        <v>280</v>
      </c>
      <c r="B1002" s="81" t="s">
        <v>281</v>
      </c>
      <c r="C1002" s="81" t="s">
        <v>2281</v>
      </c>
      <c r="D1002" s="81">
        <v>620041</v>
      </c>
      <c r="E1002" s="81" t="s">
        <v>2711</v>
      </c>
      <c r="F1002" s="81" t="s">
        <v>289</v>
      </c>
      <c r="G1002" s="81">
        <v>1.3108599999999999</v>
      </c>
      <c r="H1002" s="81" t="s">
        <v>290</v>
      </c>
      <c r="I1002" s="81" t="s">
        <v>291</v>
      </c>
      <c r="J1002" s="81">
        <v>9.1329999999999991</v>
      </c>
      <c r="K1002" s="81" t="s">
        <v>290</v>
      </c>
      <c r="L1002" s="81" t="s">
        <v>284</v>
      </c>
      <c r="M1002" s="81" t="s">
        <v>284</v>
      </c>
    </row>
    <row r="1003" spans="1:13" ht="15" customHeight="1">
      <c r="A1003" s="81" t="s">
        <v>280</v>
      </c>
      <c r="B1003" s="81" t="s">
        <v>281</v>
      </c>
      <c r="C1003" s="81" t="s">
        <v>2283</v>
      </c>
      <c r="D1003" s="81">
        <v>620042</v>
      </c>
      <c r="E1003" s="82">
        <v>0.14702546296296296</v>
      </c>
      <c r="F1003" s="81" t="s">
        <v>289</v>
      </c>
      <c r="G1003" s="81">
        <v>1.2639899999999999</v>
      </c>
      <c r="H1003" s="81" t="s">
        <v>290</v>
      </c>
      <c r="I1003" s="81" t="s">
        <v>291</v>
      </c>
      <c r="J1003" s="81">
        <v>3.0139999999999998</v>
      </c>
      <c r="K1003" s="81" t="s">
        <v>290</v>
      </c>
      <c r="L1003" s="81" t="s">
        <v>284</v>
      </c>
      <c r="M1003" s="81" t="s">
        <v>284</v>
      </c>
    </row>
    <row r="1004" spans="1:13" ht="15" customHeight="1">
      <c r="A1004" s="81" t="s">
        <v>280</v>
      </c>
      <c r="B1004" s="81" t="s">
        <v>281</v>
      </c>
      <c r="C1004" s="81" t="s">
        <v>2285</v>
      </c>
      <c r="D1004" s="81">
        <v>620043</v>
      </c>
      <c r="E1004" s="81" t="s">
        <v>2712</v>
      </c>
      <c r="F1004" s="81" t="s">
        <v>289</v>
      </c>
      <c r="G1004" s="81">
        <v>1.1460399999999999</v>
      </c>
      <c r="H1004" s="81" t="s">
        <v>290</v>
      </c>
      <c r="I1004" s="81" t="s">
        <v>291</v>
      </c>
      <c r="J1004" s="81">
        <v>24.963000000000001</v>
      </c>
      <c r="K1004" s="81" t="s">
        <v>290</v>
      </c>
      <c r="L1004" s="81" t="s">
        <v>284</v>
      </c>
      <c r="M1004" s="81" t="s">
        <v>284</v>
      </c>
    </row>
    <row r="1005" spans="1:13" ht="15" customHeight="1">
      <c r="A1005" s="81" t="s">
        <v>280</v>
      </c>
      <c r="B1005" s="81" t="s">
        <v>281</v>
      </c>
      <c r="C1005" s="81" t="s">
        <v>2287</v>
      </c>
      <c r="D1005" s="81">
        <v>620044</v>
      </c>
      <c r="E1005" s="82">
        <v>0.15084490740740741</v>
      </c>
      <c r="F1005" s="81" t="s">
        <v>289</v>
      </c>
      <c r="G1005" s="81">
        <v>1.51654</v>
      </c>
      <c r="H1005" s="81" t="s">
        <v>290</v>
      </c>
      <c r="I1005" s="81" t="s">
        <v>291</v>
      </c>
      <c r="J1005" s="81">
        <v>30.69</v>
      </c>
      <c r="K1005" s="81" t="s">
        <v>290</v>
      </c>
      <c r="L1005" s="81" t="s">
        <v>284</v>
      </c>
      <c r="M1005" s="81" t="s">
        <v>284</v>
      </c>
    </row>
    <row r="1006" spans="1:13" ht="15" customHeight="1">
      <c r="A1006" s="81" t="s">
        <v>280</v>
      </c>
      <c r="B1006" s="81" t="s">
        <v>281</v>
      </c>
      <c r="C1006" s="81" t="s">
        <v>2289</v>
      </c>
      <c r="D1006" s="81">
        <v>620045</v>
      </c>
      <c r="E1006" s="82">
        <v>0.15084490740740741</v>
      </c>
      <c r="F1006" s="81" t="s">
        <v>289</v>
      </c>
      <c r="G1006" s="81">
        <v>1.38341</v>
      </c>
      <c r="H1006" s="81" t="s">
        <v>290</v>
      </c>
      <c r="I1006" s="81" t="s">
        <v>291</v>
      </c>
      <c r="J1006" s="81">
        <v>9.5039999999999996</v>
      </c>
      <c r="K1006" s="81" t="s">
        <v>290</v>
      </c>
      <c r="L1006" s="81" t="s">
        <v>284</v>
      </c>
      <c r="M1006" s="81" t="s">
        <v>284</v>
      </c>
    </row>
    <row r="1007" spans="1:13" ht="15" customHeight="1">
      <c r="A1007" s="81" t="s">
        <v>280</v>
      </c>
      <c r="B1007" s="81" t="s">
        <v>281</v>
      </c>
      <c r="C1007" s="81" t="s">
        <v>2291</v>
      </c>
      <c r="D1007" s="81">
        <v>620046</v>
      </c>
      <c r="E1007" s="82">
        <v>0.14922453703703703</v>
      </c>
      <c r="F1007" s="81" t="s">
        <v>289</v>
      </c>
      <c r="G1007" s="81">
        <v>1.1426099999999999</v>
      </c>
      <c r="H1007" s="81" t="s">
        <v>290</v>
      </c>
      <c r="I1007" s="81" t="s">
        <v>291</v>
      </c>
      <c r="J1007" s="81">
        <v>9.4789999999999992</v>
      </c>
      <c r="K1007" s="81" t="s">
        <v>290</v>
      </c>
      <c r="L1007" s="81" t="s">
        <v>284</v>
      </c>
      <c r="M1007" s="81" t="s">
        <v>284</v>
      </c>
    </row>
    <row r="1008" spans="1:13" ht="15" customHeight="1">
      <c r="A1008" s="81" t="s">
        <v>280</v>
      </c>
      <c r="B1008" s="81" t="s">
        <v>281</v>
      </c>
      <c r="C1008" s="81" t="s">
        <v>2293</v>
      </c>
      <c r="D1008" s="81">
        <v>620047</v>
      </c>
      <c r="E1008" s="82">
        <v>0.1539699074074074</v>
      </c>
      <c r="F1008" s="81" t="s">
        <v>289</v>
      </c>
      <c r="G1008" s="81">
        <v>0.89185999999999999</v>
      </c>
      <c r="H1008" s="81" t="s">
        <v>290</v>
      </c>
      <c r="I1008" s="81" t="s">
        <v>291</v>
      </c>
      <c r="J1008" s="81">
        <v>29.341000000000001</v>
      </c>
      <c r="K1008" s="81" t="s">
        <v>290</v>
      </c>
      <c r="L1008" s="81" t="s">
        <v>284</v>
      </c>
      <c r="M1008" s="81" t="s">
        <v>284</v>
      </c>
    </row>
    <row r="1009" spans="1:13" ht="15" customHeight="1">
      <c r="A1009" s="81" t="s">
        <v>280</v>
      </c>
      <c r="B1009" s="81" t="s">
        <v>281</v>
      </c>
      <c r="C1009" s="81" t="s">
        <v>2295</v>
      </c>
      <c r="D1009" s="81">
        <v>620048</v>
      </c>
      <c r="E1009" s="82">
        <v>0.15153935185185186</v>
      </c>
      <c r="F1009" s="81" t="s">
        <v>289</v>
      </c>
      <c r="G1009" s="81">
        <v>1.73814</v>
      </c>
      <c r="H1009" s="81" t="s">
        <v>290</v>
      </c>
      <c r="I1009" s="81" t="s">
        <v>291</v>
      </c>
      <c r="J1009" s="81">
        <v>32.100999999999999</v>
      </c>
      <c r="K1009" s="81" t="s">
        <v>290</v>
      </c>
      <c r="L1009" s="81" t="s">
        <v>284</v>
      </c>
      <c r="M1009" s="81" t="s">
        <v>284</v>
      </c>
    </row>
    <row r="1010" spans="1:13" ht="15" customHeight="1">
      <c r="A1010" s="81" t="s">
        <v>280</v>
      </c>
      <c r="B1010" s="81" t="s">
        <v>281</v>
      </c>
      <c r="C1010" s="81" t="s">
        <v>2297</v>
      </c>
      <c r="D1010" s="81">
        <v>620049</v>
      </c>
      <c r="E1010" s="81" t="s">
        <v>2713</v>
      </c>
      <c r="F1010" s="81" t="s">
        <v>289</v>
      </c>
      <c r="G1010" s="81">
        <v>1.4751099999999999</v>
      </c>
      <c r="H1010" s="81" t="s">
        <v>290</v>
      </c>
      <c r="I1010" s="81" t="s">
        <v>291</v>
      </c>
      <c r="J1010" s="81">
        <v>12.209</v>
      </c>
      <c r="K1010" s="81" t="s">
        <v>290</v>
      </c>
      <c r="L1010" s="81" t="s">
        <v>284</v>
      </c>
      <c r="M1010" s="81" t="s">
        <v>284</v>
      </c>
    </row>
    <row r="1011" spans="1:13" ht="15" customHeight="1">
      <c r="A1011" s="81" t="s">
        <v>280</v>
      </c>
      <c r="B1011" s="81" t="s">
        <v>281</v>
      </c>
      <c r="C1011" s="81" t="s">
        <v>2299</v>
      </c>
      <c r="D1011" s="81">
        <v>620050</v>
      </c>
      <c r="E1011" s="82">
        <v>0.15339120370370371</v>
      </c>
      <c r="F1011" s="81" t="s">
        <v>289</v>
      </c>
      <c r="G1011" s="81">
        <v>1.2099800000000001</v>
      </c>
      <c r="H1011" s="81" t="s">
        <v>290</v>
      </c>
      <c r="I1011" s="81" t="s">
        <v>291</v>
      </c>
      <c r="J1011" s="81">
        <v>8.1150000000000002</v>
      </c>
      <c r="K1011" s="81" t="s">
        <v>290</v>
      </c>
      <c r="L1011" s="81" t="s">
        <v>284</v>
      </c>
      <c r="M1011" s="81" t="s">
        <v>284</v>
      </c>
    </row>
    <row r="1012" spans="1:13" ht="15" customHeight="1">
      <c r="A1012" s="81" t="s">
        <v>280</v>
      </c>
      <c r="B1012" s="81" t="s">
        <v>281</v>
      </c>
      <c r="C1012" s="81" t="s">
        <v>2301</v>
      </c>
      <c r="D1012" s="81">
        <v>620051</v>
      </c>
      <c r="E1012" s="81" t="s">
        <v>2714</v>
      </c>
      <c r="F1012" s="81" t="s">
        <v>289</v>
      </c>
      <c r="G1012" s="81">
        <v>0.95415000000000005</v>
      </c>
      <c r="H1012" s="81" t="s">
        <v>290</v>
      </c>
      <c r="I1012" s="81" t="s">
        <v>291</v>
      </c>
      <c r="J1012" s="81">
        <v>27.943999999999999</v>
      </c>
      <c r="K1012" s="81" t="s">
        <v>290</v>
      </c>
      <c r="L1012" s="81" t="s">
        <v>284</v>
      </c>
      <c r="M1012" s="81" t="s">
        <v>284</v>
      </c>
    </row>
    <row r="1013" spans="1:13" ht="15" customHeight="1">
      <c r="A1013" s="81" t="s">
        <v>280</v>
      </c>
      <c r="B1013" s="81" t="s">
        <v>281</v>
      </c>
      <c r="C1013" s="81" t="s">
        <v>2303</v>
      </c>
      <c r="D1013" s="81">
        <v>620052</v>
      </c>
      <c r="E1013" s="82">
        <v>0.15721064814814814</v>
      </c>
      <c r="F1013" s="81" t="s">
        <v>289</v>
      </c>
      <c r="G1013" s="81">
        <v>1.64341</v>
      </c>
      <c r="H1013" s="81" t="s">
        <v>290</v>
      </c>
      <c r="I1013" s="81" t="s">
        <v>291</v>
      </c>
      <c r="J1013" s="81">
        <v>29.204000000000001</v>
      </c>
      <c r="K1013" s="81" t="s">
        <v>290</v>
      </c>
      <c r="L1013" s="81" t="s">
        <v>284</v>
      </c>
      <c r="M1013" s="81" t="s">
        <v>284</v>
      </c>
    </row>
    <row r="1014" spans="1:13" ht="15" customHeight="1">
      <c r="A1014" s="81" t="s">
        <v>280</v>
      </c>
      <c r="B1014" s="81" t="s">
        <v>281</v>
      </c>
      <c r="C1014" s="81" t="s">
        <v>2305</v>
      </c>
      <c r="D1014" s="81">
        <v>620053</v>
      </c>
      <c r="E1014" s="82">
        <v>0.15489583333333332</v>
      </c>
      <c r="F1014" s="81" t="s">
        <v>289</v>
      </c>
      <c r="G1014" s="81">
        <v>1.3785099999999999</v>
      </c>
      <c r="H1014" s="81" t="s">
        <v>290</v>
      </c>
      <c r="I1014" s="81" t="s">
        <v>291</v>
      </c>
      <c r="J1014" s="81">
        <v>9.3789999999999996</v>
      </c>
      <c r="K1014" s="81" t="s">
        <v>290</v>
      </c>
      <c r="L1014" s="81" t="s">
        <v>284</v>
      </c>
      <c r="M1014" s="81" t="s">
        <v>284</v>
      </c>
    </row>
    <row r="1015" spans="1:13" ht="15" customHeight="1">
      <c r="A1015" s="81" t="s">
        <v>280</v>
      </c>
      <c r="B1015" s="81" t="s">
        <v>281</v>
      </c>
      <c r="C1015" s="81" t="s">
        <v>2307</v>
      </c>
      <c r="D1015" s="81">
        <v>620054</v>
      </c>
      <c r="E1015" s="82">
        <v>0.15755787037037036</v>
      </c>
      <c r="F1015" s="81" t="s">
        <v>289</v>
      </c>
      <c r="G1015" s="81">
        <v>1.05382</v>
      </c>
      <c r="H1015" s="81" t="s">
        <v>290</v>
      </c>
      <c r="I1015" s="81" t="s">
        <v>291</v>
      </c>
      <c r="J1015" s="81">
        <v>15.755000000000001</v>
      </c>
      <c r="K1015" s="81" t="s">
        <v>290</v>
      </c>
      <c r="L1015" s="81" t="s">
        <v>284</v>
      </c>
      <c r="M1015" s="81" t="s">
        <v>284</v>
      </c>
    </row>
    <row r="1016" spans="1:13" ht="15" customHeight="1">
      <c r="A1016" s="81" t="s">
        <v>280</v>
      </c>
      <c r="B1016" s="81" t="s">
        <v>281</v>
      </c>
      <c r="C1016" s="81" t="s">
        <v>2309</v>
      </c>
      <c r="D1016" s="81">
        <v>620055</v>
      </c>
      <c r="E1016" s="82">
        <v>0.15454861111111109</v>
      </c>
      <c r="F1016" s="81" t="s">
        <v>289</v>
      </c>
      <c r="G1016" s="81">
        <v>1.0546199999999999</v>
      </c>
      <c r="H1016" s="81" t="s">
        <v>290</v>
      </c>
      <c r="I1016" s="81" t="s">
        <v>291</v>
      </c>
      <c r="J1016" s="81">
        <v>15.846</v>
      </c>
      <c r="K1016" s="81" t="s">
        <v>290</v>
      </c>
      <c r="L1016" s="81" t="s">
        <v>284</v>
      </c>
      <c r="M1016" s="81" t="s">
        <v>284</v>
      </c>
    </row>
    <row r="1017" spans="1:13" ht="15" customHeight="1">
      <c r="A1017" s="81" t="s">
        <v>280</v>
      </c>
      <c r="B1017" s="81" t="s">
        <v>281</v>
      </c>
      <c r="C1017" s="81" t="s">
        <v>2311</v>
      </c>
      <c r="D1017" s="81">
        <v>620056</v>
      </c>
      <c r="E1017" s="82">
        <v>0.1590625</v>
      </c>
      <c r="F1017" s="81" t="s">
        <v>289</v>
      </c>
      <c r="G1017" s="81">
        <v>1.0625899999999999</v>
      </c>
      <c r="H1017" s="81" t="s">
        <v>290</v>
      </c>
      <c r="I1017" s="81" t="s">
        <v>291</v>
      </c>
      <c r="J1017" s="81">
        <v>15.461</v>
      </c>
      <c r="K1017" s="81" t="s">
        <v>290</v>
      </c>
      <c r="L1017" s="81" t="s">
        <v>284</v>
      </c>
      <c r="M1017" s="81" t="s">
        <v>284</v>
      </c>
    </row>
    <row r="1018" spans="1:13" ht="15" customHeight="1">
      <c r="A1018" s="81" t="s">
        <v>280</v>
      </c>
      <c r="B1018" s="81" t="s">
        <v>281</v>
      </c>
      <c r="C1018" s="81" t="s">
        <v>2313</v>
      </c>
      <c r="D1018" s="81">
        <v>620057</v>
      </c>
      <c r="E1018" s="82">
        <v>0.15929398148148147</v>
      </c>
      <c r="F1018" s="81" t="s">
        <v>289</v>
      </c>
      <c r="G1018" s="81">
        <v>1.3866499999999999</v>
      </c>
      <c r="H1018" s="81" t="s">
        <v>290</v>
      </c>
      <c r="I1018" s="81" t="s">
        <v>291</v>
      </c>
      <c r="J1018" s="81">
        <v>9.5009999999999994</v>
      </c>
      <c r="K1018" s="81" t="s">
        <v>290</v>
      </c>
      <c r="L1018" s="81" t="s">
        <v>284</v>
      </c>
      <c r="M1018" s="81" t="s">
        <v>284</v>
      </c>
    </row>
    <row r="1019" spans="1:13" ht="15" customHeight="1">
      <c r="A1019" s="81" t="s">
        <v>280</v>
      </c>
      <c r="B1019" s="81" t="s">
        <v>281</v>
      </c>
      <c r="C1019" s="81" t="s">
        <v>2315</v>
      </c>
      <c r="D1019" s="81">
        <v>620058</v>
      </c>
      <c r="E1019" s="81" t="s">
        <v>2715</v>
      </c>
      <c r="F1019" s="81" t="s">
        <v>289</v>
      </c>
      <c r="G1019" s="81">
        <v>1.6518699999999999</v>
      </c>
      <c r="H1019" s="81" t="s">
        <v>290</v>
      </c>
      <c r="I1019" s="81" t="s">
        <v>291</v>
      </c>
      <c r="J1019" s="81">
        <v>29.356000000000002</v>
      </c>
      <c r="K1019" s="81" t="s">
        <v>290</v>
      </c>
      <c r="L1019" s="81" t="s">
        <v>284</v>
      </c>
      <c r="M1019" s="81" t="s">
        <v>284</v>
      </c>
    </row>
    <row r="1020" spans="1:13" ht="15" customHeight="1">
      <c r="A1020" s="81" t="s">
        <v>280</v>
      </c>
      <c r="B1020" s="81" t="s">
        <v>281</v>
      </c>
      <c r="C1020" s="81" t="s">
        <v>2317</v>
      </c>
      <c r="D1020" s="81">
        <v>620059</v>
      </c>
      <c r="E1020" s="82">
        <v>0.16149305555555557</v>
      </c>
      <c r="F1020" s="81" t="s">
        <v>289</v>
      </c>
      <c r="G1020" s="81">
        <v>0.85846999999999996</v>
      </c>
      <c r="H1020" s="81" t="s">
        <v>290</v>
      </c>
      <c r="I1020" s="81" t="s">
        <v>291</v>
      </c>
      <c r="J1020" s="81">
        <v>34.465000000000003</v>
      </c>
      <c r="K1020" s="81" t="s">
        <v>290</v>
      </c>
      <c r="L1020" s="81" t="s">
        <v>284</v>
      </c>
      <c r="M1020" s="81" t="s">
        <v>284</v>
      </c>
    </row>
    <row r="1021" spans="1:13" ht="15" customHeight="1">
      <c r="A1021" s="81" t="s">
        <v>280</v>
      </c>
      <c r="B1021" s="81" t="s">
        <v>281</v>
      </c>
      <c r="C1021" s="81" t="s">
        <v>2319</v>
      </c>
      <c r="D1021" s="81">
        <v>620060</v>
      </c>
      <c r="E1021" s="82">
        <v>0.1584837962962963</v>
      </c>
      <c r="F1021" s="81" t="s">
        <v>289</v>
      </c>
      <c r="G1021" s="81">
        <v>1.1133999999999999</v>
      </c>
      <c r="H1021" s="81" t="s">
        <v>290</v>
      </c>
      <c r="I1021" s="81" t="s">
        <v>291</v>
      </c>
      <c r="J1021" s="81">
        <v>14.561</v>
      </c>
      <c r="K1021" s="81" t="s">
        <v>290</v>
      </c>
      <c r="L1021" s="81" t="s">
        <v>284</v>
      </c>
      <c r="M1021" s="81" t="s">
        <v>284</v>
      </c>
    </row>
    <row r="1022" spans="1:13" ht="15" customHeight="1">
      <c r="A1022" s="81" t="s">
        <v>280</v>
      </c>
      <c r="B1022" s="81" t="s">
        <v>281</v>
      </c>
      <c r="C1022" s="81" t="s">
        <v>2321</v>
      </c>
      <c r="D1022" s="81">
        <v>620061</v>
      </c>
      <c r="E1022" s="82">
        <v>0.16207175925925926</v>
      </c>
      <c r="F1022" s="81" t="s">
        <v>289</v>
      </c>
      <c r="G1022" s="81">
        <v>1.3802099999999999</v>
      </c>
      <c r="H1022" s="81" t="s">
        <v>290</v>
      </c>
      <c r="I1022" s="81" t="s">
        <v>291</v>
      </c>
      <c r="J1022" s="81">
        <v>5.9939999999999998</v>
      </c>
      <c r="K1022" s="81" t="s">
        <v>290</v>
      </c>
      <c r="L1022" s="81" t="s">
        <v>284</v>
      </c>
      <c r="M1022" s="81" t="s">
        <v>284</v>
      </c>
    </row>
    <row r="1023" spans="1:13" ht="15" customHeight="1">
      <c r="A1023" s="81" t="s">
        <v>280</v>
      </c>
      <c r="B1023" s="81" t="s">
        <v>281</v>
      </c>
      <c r="C1023" s="81" t="s">
        <v>2323</v>
      </c>
      <c r="D1023" s="81">
        <v>620062</v>
      </c>
      <c r="E1023" s="82">
        <v>0.16160879629629629</v>
      </c>
      <c r="F1023" s="81" t="s">
        <v>289</v>
      </c>
      <c r="G1023" s="81">
        <v>1.64296</v>
      </c>
      <c r="H1023" s="81" t="s">
        <v>290</v>
      </c>
      <c r="I1023" s="81" t="s">
        <v>291</v>
      </c>
      <c r="J1023" s="81">
        <v>25.661999999999999</v>
      </c>
      <c r="K1023" s="81" t="s">
        <v>290</v>
      </c>
      <c r="L1023" s="81" t="s">
        <v>284</v>
      </c>
      <c r="M1023" s="81" t="s">
        <v>284</v>
      </c>
    </row>
    <row r="1024" spans="1:13" ht="15" customHeight="1">
      <c r="A1024" s="81" t="s">
        <v>280</v>
      </c>
      <c r="B1024" s="81" t="s">
        <v>281</v>
      </c>
      <c r="C1024" s="81" t="s">
        <v>2325</v>
      </c>
      <c r="D1024" s="81">
        <v>620063</v>
      </c>
      <c r="E1024" s="82">
        <v>0.16473379629629628</v>
      </c>
      <c r="F1024" s="81" t="s">
        <v>289</v>
      </c>
      <c r="G1024" s="81">
        <v>0.88034999999999997</v>
      </c>
      <c r="H1024" s="81" t="s">
        <v>290</v>
      </c>
      <c r="I1024" s="81" t="s">
        <v>291</v>
      </c>
      <c r="J1024" s="81">
        <v>32.951999999999998</v>
      </c>
      <c r="K1024" s="81" t="s">
        <v>290</v>
      </c>
      <c r="L1024" s="81" t="s">
        <v>284</v>
      </c>
      <c r="M1024" s="81" t="s">
        <v>284</v>
      </c>
    </row>
    <row r="1025" spans="1:13" ht="15" customHeight="1">
      <c r="A1025" s="81" t="s">
        <v>280</v>
      </c>
      <c r="B1025" s="81" t="s">
        <v>281</v>
      </c>
      <c r="C1025" s="81" t="s">
        <v>2327</v>
      </c>
      <c r="D1025" s="81">
        <v>620064</v>
      </c>
      <c r="E1025" s="82">
        <v>0.16230324074074073</v>
      </c>
      <c r="F1025" s="81" t="s">
        <v>289</v>
      </c>
      <c r="G1025" s="81">
        <v>1.2574399999999999</v>
      </c>
      <c r="H1025" s="81" t="s">
        <v>290</v>
      </c>
      <c r="I1025" s="81" t="s">
        <v>291</v>
      </c>
      <c r="J1025" s="81">
        <v>11.958</v>
      </c>
      <c r="K1025" s="81" t="s">
        <v>290</v>
      </c>
      <c r="L1025" s="81" t="s">
        <v>284</v>
      </c>
      <c r="M1025" s="81" t="s">
        <v>284</v>
      </c>
    </row>
    <row r="1026" spans="1:13" ht="15" customHeight="1">
      <c r="A1026" s="81" t="s">
        <v>280</v>
      </c>
      <c r="B1026" s="81" t="s">
        <v>281</v>
      </c>
      <c r="C1026" s="81" t="s">
        <v>2329</v>
      </c>
      <c r="D1026" s="81">
        <v>620065</v>
      </c>
      <c r="E1026" s="81" t="s">
        <v>2716</v>
      </c>
      <c r="F1026" s="81" t="s">
        <v>289</v>
      </c>
      <c r="G1026" s="81">
        <v>1.50709</v>
      </c>
      <c r="H1026" s="81" t="s">
        <v>290</v>
      </c>
      <c r="I1026" s="81" t="s">
        <v>291</v>
      </c>
      <c r="J1026" s="81">
        <v>8.3260000000000005</v>
      </c>
      <c r="K1026" s="81" t="s">
        <v>290</v>
      </c>
      <c r="L1026" s="81" t="s">
        <v>284</v>
      </c>
      <c r="M1026" s="81" t="s">
        <v>284</v>
      </c>
    </row>
    <row r="1027" spans="1:13" ht="15" customHeight="1">
      <c r="A1027" s="81" t="s">
        <v>280</v>
      </c>
      <c r="B1027" s="81" t="s">
        <v>281</v>
      </c>
      <c r="C1027" s="81" t="s">
        <v>2331</v>
      </c>
      <c r="D1027" s="81">
        <v>620066</v>
      </c>
      <c r="E1027" s="82">
        <v>0.16693287037037038</v>
      </c>
      <c r="F1027" s="81" t="s">
        <v>289</v>
      </c>
      <c r="G1027" s="81">
        <v>1.6203799999999999</v>
      </c>
      <c r="H1027" s="81" t="s">
        <v>290</v>
      </c>
      <c r="I1027" s="81" t="s">
        <v>291</v>
      </c>
      <c r="J1027" s="81">
        <v>28.372</v>
      </c>
      <c r="K1027" s="81" t="s">
        <v>290</v>
      </c>
      <c r="L1027" s="81" t="s">
        <v>284</v>
      </c>
      <c r="M1027" s="81" t="s">
        <v>284</v>
      </c>
    </row>
    <row r="1028" spans="1:13" ht="15" customHeight="1">
      <c r="A1028" s="81" t="s">
        <v>280</v>
      </c>
      <c r="B1028" s="81" t="s">
        <v>281</v>
      </c>
      <c r="C1028" s="81" t="s">
        <v>2333</v>
      </c>
      <c r="D1028" s="81">
        <v>620067</v>
      </c>
      <c r="E1028" s="82">
        <v>0.16438657407407406</v>
      </c>
      <c r="F1028" s="81" t="s">
        <v>289</v>
      </c>
      <c r="G1028" s="81">
        <v>1.21146</v>
      </c>
      <c r="H1028" s="81" t="s">
        <v>290</v>
      </c>
      <c r="I1028" s="81" t="s">
        <v>291</v>
      </c>
      <c r="J1028" s="81">
        <v>33.018000000000001</v>
      </c>
      <c r="K1028" s="81" t="s">
        <v>290</v>
      </c>
      <c r="L1028" s="81" t="s">
        <v>284</v>
      </c>
      <c r="M1028" s="81" t="s">
        <v>284</v>
      </c>
    </row>
    <row r="1029" spans="1:13" ht="15" customHeight="1">
      <c r="A1029" s="81" t="s">
        <v>280</v>
      </c>
      <c r="B1029" s="81" t="s">
        <v>281</v>
      </c>
      <c r="C1029" s="81" t="s">
        <v>2335</v>
      </c>
      <c r="D1029" s="81">
        <v>620068</v>
      </c>
      <c r="E1029" s="82">
        <v>0.1678587962962963</v>
      </c>
      <c r="F1029" s="81" t="s">
        <v>289</v>
      </c>
      <c r="G1029" s="81">
        <v>1.2980499999999999</v>
      </c>
      <c r="H1029" s="81" t="s">
        <v>290</v>
      </c>
      <c r="I1029" s="81" t="s">
        <v>291</v>
      </c>
      <c r="J1029" s="81">
        <v>15.641</v>
      </c>
      <c r="K1029" s="81" t="s">
        <v>290</v>
      </c>
      <c r="L1029" s="81" t="s">
        <v>284</v>
      </c>
      <c r="M1029" s="81" t="s">
        <v>284</v>
      </c>
    </row>
    <row r="1030" spans="1:13" ht="15" customHeight="1">
      <c r="A1030" s="81" t="s">
        <v>280</v>
      </c>
      <c r="B1030" s="81" t="s">
        <v>281</v>
      </c>
      <c r="C1030" s="81" t="s">
        <v>2337</v>
      </c>
      <c r="D1030" s="81">
        <v>620069</v>
      </c>
      <c r="E1030" s="82">
        <v>0.16693287037037038</v>
      </c>
      <c r="F1030" s="81" t="s">
        <v>289</v>
      </c>
      <c r="G1030" s="81">
        <v>1.3003499999999999</v>
      </c>
      <c r="H1030" s="81" t="s">
        <v>290</v>
      </c>
      <c r="I1030" s="81" t="s">
        <v>291</v>
      </c>
      <c r="J1030" s="81">
        <v>6.11</v>
      </c>
      <c r="K1030" s="81" t="s">
        <v>290</v>
      </c>
      <c r="L1030" s="81" t="s">
        <v>284</v>
      </c>
      <c r="M1030" s="81" t="s">
        <v>284</v>
      </c>
    </row>
    <row r="1031" spans="1:13" ht="15" customHeight="1">
      <c r="A1031" s="81" t="s">
        <v>280</v>
      </c>
      <c r="B1031" s="81" t="s">
        <v>281</v>
      </c>
      <c r="C1031" s="81" t="s">
        <v>2339</v>
      </c>
      <c r="D1031" s="81">
        <v>620070</v>
      </c>
      <c r="E1031" s="82">
        <v>0.16600694444444444</v>
      </c>
      <c r="F1031" s="81" t="s">
        <v>289</v>
      </c>
      <c r="G1031" s="81">
        <v>1.3976200000000001</v>
      </c>
      <c r="H1031" s="81" t="s">
        <v>290</v>
      </c>
      <c r="I1031" s="81" t="s">
        <v>291</v>
      </c>
      <c r="J1031" s="81">
        <v>25.791</v>
      </c>
      <c r="K1031" s="81" t="s">
        <v>290</v>
      </c>
      <c r="L1031" s="81" t="s">
        <v>284</v>
      </c>
      <c r="M1031" s="81" t="s">
        <v>284</v>
      </c>
    </row>
    <row r="1032" spans="1:13" ht="15" customHeight="1">
      <c r="A1032" s="81" t="s">
        <v>280</v>
      </c>
      <c r="B1032" s="81" t="s">
        <v>281</v>
      </c>
      <c r="C1032" s="81" t="s">
        <v>2341</v>
      </c>
      <c r="D1032" s="81">
        <v>621001</v>
      </c>
      <c r="E1032" s="82">
        <v>0.12005787037037037</v>
      </c>
      <c r="F1032" s="81" t="s">
        <v>289</v>
      </c>
      <c r="G1032" s="81">
        <v>1.2005699999999999</v>
      </c>
      <c r="H1032" s="81" t="s">
        <v>290</v>
      </c>
      <c r="I1032" s="81" t="s">
        <v>291</v>
      </c>
      <c r="J1032" s="81">
        <v>31.946999999999999</v>
      </c>
      <c r="K1032" s="81" t="s">
        <v>290</v>
      </c>
      <c r="L1032" s="81" t="s">
        <v>284</v>
      </c>
      <c r="M1032" s="81" t="s">
        <v>284</v>
      </c>
    </row>
    <row r="1033" spans="1:13" ht="15" customHeight="1">
      <c r="A1033" s="81" t="s">
        <v>280</v>
      </c>
      <c r="B1033" s="81" t="s">
        <v>281</v>
      </c>
      <c r="C1033" s="81" t="s">
        <v>2343</v>
      </c>
      <c r="D1033" s="81">
        <v>621002</v>
      </c>
      <c r="E1033" s="82">
        <v>0.11820601851851853</v>
      </c>
      <c r="F1033" s="81" t="s">
        <v>289</v>
      </c>
      <c r="G1033" s="81">
        <v>1.6429</v>
      </c>
      <c r="H1033" s="81" t="s">
        <v>290</v>
      </c>
      <c r="I1033" s="81" t="s">
        <v>291</v>
      </c>
      <c r="J1033" s="81">
        <v>32.81</v>
      </c>
      <c r="K1033" s="81" t="s">
        <v>290</v>
      </c>
      <c r="L1033" s="81" t="s">
        <v>284</v>
      </c>
      <c r="M1033" s="81" t="s">
        <v>284</v>
      </c>
    </row>
    <row r="1034" spans="1:13" ht="15" customHeight="1">
      <c r="A1034" s="81" t="s">
        <v>280</v>
      </c>
      <c r="B1034" s="81" t="s">
        <v>281</v>
      </c>
      <c r="C1034" s="81" t="s">
        <v>2345</v>
      </c>
      <c r="D1034" s="81">
        <v>621003</v>
      </c>
      <c r="E1034" s="82">
        <v>0.11994212962962963</v>
      </c>
      <c r="F1034" s="81" t="s">
        <v>289</v>
      </c>
      <c r="G1034" s="81">
        <v>1.0668599999999999</v>
      </c>
      <c r="H1034" s="81" t="s">
        <v>290</v>
      </c>
      <c r="I1034" s="81" t="s">
        <v>291</v>
      </c>
      <c r="J1034" s="81">
        <v>43.238</v>
      </c>
      <c r="K1034" s="81" t="s">
        <v>290</v>
      </c>
      <c r="L1034" s="81" t="s">
        <v>284</v>
      </c>
      <c r="M1034" s="81" t="s">
        <v>284</v>
      </c>
    </row>
    <row r="1035" spans="1:13" ht="15" customHeight="1">
      <c r="A1035" s="81" t="s">
        <v>280</v>
      </c>
      <c r="B1035" s="81" t="s">
        <v>281</v>
      </c>
      <c r="C1035" s="81" t="s">
        <v>2347</v>
      </c>
      <c r="D1035" s="81">
        <v>621004</v>
      </c>
      <c r="E1035" s="82">
        <v>0.1252662037037037</v>
      </c>
      <c r="F1035" s="81" t="s">
        <v>289</v>
      </c>
      <c r="G1035" s="81">
        <v>1.8798999999999999</v>
      </c>
      <c r="H1035" s="81" t="s">
        <v>290</v>
      </c>
      <c r="I1035" s="81" t="s">
        <v>291</v>
      </c>
      <c r="J1035" s="81">
        <v>14.523</v>
      </c>
      <c r="K1035" s="81" t="s">
        <v>290</v>
      </c>
      <c r="L1035" s="81" t="s">
        <v>284</v>
      </c>
      <c r="M1035" s="81" t="s">
        <v>284</v>
      </c>
    </row>
    <row r="1036" spans="1:13" ht="15" customHeight="1">
      <c r="A1036" s="81" t="s">
        <v>280</v>
      </c>
      <c r="B1036" s="81" t="s">
        <v>281</v>
      </c>
      <c r="C1036" s="81" t="s">
        <v>2349</v>
      </c>
      <c r="D1036" s="81">
        <v>621005</v>
      </c>
      <c r="E1036" s="82">
        <v>0.12434027777777779</v>
      </c>
      <c r="F1036" s="81" t="s">
        <v>289</v>
      </c>
      <c r="G1036" s="81">
        <v>0.31731999999999999</v>
      </c>
      <c r="H1036" s="81" t="s">
        <v>290</v>
      </c>
      <c r="I1036" s="81" t="s">
        <v>291</v>
      </c>
      <c r="J1036" s="81">
        <v>30.355</v>
      </c>
      <c r="K1036" s="81" t="s">
        <v>290</v>
      </c>
      <c r="L1036" s="81" t="s">
        <v>284</v>
      </c>
      <c r="M1036" s="81" t="s">
        <v>284</v>
      </c>
    </row>
    <row r="1037" spans="1:13" ht="15" customHeight="1">
      <c r="A1037" s="81" t="s">
        <v>280</v>
      </c>
      <c r="B1037" s="81" t="s">
        <v>281</v>
      </c>
      <c r="C1037" s="81" t="s">
        <v>2351</v>
      </c>
      <c r="D1037" s="81">
        <v>621006</v>
      </c>
      <c r="E1037" s="82">
        <v>0.12202546296296296</v>
      </c>
      <c r="F1037" s="81" t="s">
        <v>289</v>
      </c>
      <c r="G1037" s="81">
        <v>0.56111</v>
      </c>
      <c r="H1037" s="81" t="s">
        <v>290</v>
      </c>
      <c r="I1037" s="81" t="s">
        <v>291</v>
      </c>
      <c r="J1037" s="81">
        <v>20.001999999999999</v>
      </c>
      <c r="K1037" s="81" t="s">
        <v>290</v>
      </c>
      <c r="L1037" s="81" t="s">
        <v>284</v>
      </c>
      <c r="M1037" s="81" t="s">
        <v>284</v>
      </c>
    </row>
    <row r="1038" spans="1:13" ht="15" customHeight="1">
      <c r="A1038" s="81" t="s">
        <v>280</v>
      </c>
      <c r="B1038" s="81" t="s">
        <v>281</v>
      </c>
      <c r="C1038" s="81" t="s">
        <v>2353</v>
      </c>
      <c r="D1038" s="81">
        <v>621007</v>
      </c>
      <c r="E1038" s="82">
        <v>0.12619212962962964</v>
      </c>
      <c r="F1038" s="81" t="s">
        <v>289</v>
      </c>
      <c r="G1038" s="81">
        <v>1.00132</v>
      </c>
      <c r="H1038" s="81" t="s">
        <v>290</v>
      </c>
      <c r="I1038" s="81" t="s">
        <v>291</v>
      </c>
      <c r="J1038" s="81">
        <v>9.0850000000000009</v>
      </c>
      <c r="K1038" s="81" t="s">
        <v>290</v>
      </c>
      <c r="L1038" s="81" t="s">
        <v>284</v>
      </c>
      <c r="M1038" s="81" t="s">
        <v>284</v>
      </c>
    </row>
    <row r="1039" spans="1:13" ht="15" customHeight="1">
      <c r="A1039" s="81" t="s">
        <v>280</v>
      </c>
      <c r="B1039" s="81" t="s">
        <v>281</v>
      </c>
      <c r="C1039" s="81" t="s">
        <v>2355</v>
      </c>
      <c r="D1039" s="81">
        <v>621008</v>
      </c>
      <c r="E1039" s="82">
        <v>0.12515046296296298</v>
      </c>
      <c r="F1039" s="81" t="s">
        <v>289</v>
      </c>
      <c r="G1039" s="81">
        <v>1.79895</v>
      </c>
      <c r="H1039" s="81" t="s">
        <v>290</v>
      </c>
      <c r="I1039" s="81" t="s">
        <v>291</v>
      </c>
      <c r="J1039" s="81">
        <v>11.391</v>
      </c>
      <c r="K1039" s="81" t="s">
        <v>290</v>
      </c>
      <c r="L1039" s="81" t="s">
        <v>284</v>
      </c>
      <c r="M1039" s="81" t="s">
        <v>284</v>
      </c>
    </row>
    <row r="1040" spans="1:13" ht="15" customHeight="1">
      <c r="A1040" s="81" t="s">
        <v>280</v>
      </c>
      <c r="B1040" s="81" t="s">
        <v>281</v>
      </c>
      <c r="C1040" s="81" t="s">
        <v>2717</v>
      </c>
      <c r="D1040" s="81">
        <v>621009</v>
      </c>
      <c r="E1040" s="82">
        <v>0.12445601851851852</v>
      </c>
      <c r="F1040" s="81" t="s">
        <v>289</v>
      </c>
      <c r="G1040" s="81">
        <v>0.66535999999999995</v>
      </c>
      <c r="H1040" s="81" t="s">
        <v>290</v>
      </c>
      <c r="I1040" s="81" t="s">
        <v>291</v>
      </c>
      <c r="J1040" s="81">
        <v>16.632000000000001</v>
      </c>
      <c r="K1040" s="81" t="s">
        <v>290</v>
      </c>
      <c r="L1040" s="81" t="s">
        <v>284</v>
      </c>
      <c r="M1040" s="81" t="s">
        <v>284</v>
      </c>
    </row>
    <row r="1041" spans="1:13" ht="15" customHeight="1">
      <c r="A1041" s="81" t="s">
        <v>280</v>
      </c>
      <c r="B1041" s="81" t="s">
        <v>281</v>
      </c>
      <c r="C1041" s="81" t="s">
        <v>2718</v>
      </c>
      <c r="D1041" s="81">
        <v>621010</v>
      </c>
      <c r="E1041" s="82">
        <v>0.12966435185185185</v>
      </c>
      <c r="F1041" s="81" t="s">
        <v>289</v>
      </c>
      <c r="G1041" s="81">
        <v>1.5451900000000001</v>
      </c>
      <c r="H1041" s="81" t="s">
        <v>290</v>
      </c>
      <c r="I1041" s="81" t="s">
        <v>291</v>
      </c>
      <c r="J1041" s="81">
        <v>5.9859999999999998</v>
      </c>
      <c r="K1041" s="81" t="s">
        <v>290</v>
      </c>
      <c r="L1041" s="81" t="s">
        <v>284</v>
      </c>
      <c r="M1041" s="81" t="s">
        <v>284</v>
      </c>
    </row>
    <row r="1042" spans="1:13" ht="15" customHeight="1">
      <c r="A1042" s="81" t="s">
        <v>280</v>
      </c>
      <c r="B1042" s="81" t="s">
        <v>281</v>
      </c>
      <c r="C1042" s="81" t="s">
        <v>2719</v>
      </c>
      <c r="D1042" s="81">
        <v>621011</v>
      </c>
      <c r="E1042" s="82">
        <v>0.12943287037037038</v>
      </c>
      <c r="F1042" s="81" t="s">
        <v>289</v>
      </c>
      <c r="G1042" s="81">
        <v>0.15476999999999999</v>
      </c>
      <c r="H1042" s="81" t="s">
        <v>290</v>
      </c>
      <c r="I1042" s="81" t="s">
        <v>291</v>
      </c>
      <c r="J1042" s="81">
        <v>29.821999999999999</v>
      </c>
      <c r="K1042" s="81" t="s">
        <v>290</v>
      </c>
      <c r="L1042" s="81" t="s">
        <v>284</v>
      </c>
      <c r="M1042" s="81" t="s">
        <v>284</v>
      </c>
    </row>
    <row r="1043" spans="1:13" ht="15" customHeight="1">
      <c r="A1043" s="81" t="s">
        <v>280</v>
      </c>
      <c r="B1043" s="81" t="s">
        <v>281</v>
      </c>
      <c r="C1043" s="81" t="s">
        <v>2720</v>
      </c>
      <c r="D1043" s="81">
        <v>621012</v>
      </c>
      <c r="E1043" s="82">
        <v>0.12815972222222222</v>
      </c>
      <c r="F1043" s="81" t="s">
        <v>289</v>
      </c>
      <c r="G1043" s="81">
        <v>0.89388000000000001</v>
      </c>
      <c r="H1043" s="81" t="s">
        <v>290</v>
      </c>
      <c r="I1043" s="81" t="s">
        <v>291</v>
      </c>
      <c r="J1043" s="81">
        <v>11.202999999999999</v>
      </c>
      <c r="K1043" s="81" t="s">
        <v>290</v>
      </c>
      <c r="L1043" s="81" t="s">
        <v>284</v>
      </c>
      <c r="M1043" s="81" t="s">
        <v>284</v>
      </c>
    </row>
    <row r="1044" spans="1:13" ht="15" customHeight="1">
      <c r="A1044" s="81" t="s">
        <v>280</v>
      </c>
      <c r="B1044" s="81" t="s">
        <v>281</v>
      </c>
      <c r="C1044" s="81" t="s">
        <v>2721</v>
      </c>
      <c r="D1044" s="81">
        <v>621013</v>
      </c>
      <c r="E1044" s="82">
        <v>0.12711805555555555</v>
      </c>
      <c r="F1044" s="81" t="s">
        <v>289</v>
      </c>
      <c r="G1044" s="81">
        <v>1.72237</v>
      </c>
      <c r="H1044" s="81" t="s">
        <v>290</v>
      </c>
      <c r="I1044" s="81" t="s">
        <v>291</v>
      </c>
      <c r="J1044" s="81">
        <v>10.391999999999999</v>
      </c>
      <c r="K1044" s="81" t="s">
        <v>290</v>
      </c>
      <c r="L1044" s="81" t="s">
        <v>284</v>
      </c>
      <c r="M1044" s="81" t="s">
        <v>284</v>
      </c>
    </row>
    <row r="1045" spans="1:13" ht="15" customHeight="1">
      <c r="A1045" s="81" t="s">
        <v>280</v>
      </c>
      <c r="B1045" s="81" t="s">
        <v>281</v>
      </c>
      <c r="C1045" s="81" t="s">
        <v>2722</v>
      </c>
      <c r="D1045" s="81">
        <v>621014</v>
      </c>
      <c r="E1045" s="82">
        <v>0.13325231481481481</v>
      </c>
      <c r="F1045" s="81" t="s">
        <v>289</v>
      </c>
      <c r="G1045" s="81">
        <v>0.29942000000000002</v>
      </c>
      <c r="H1045" s="81" t="s">
        <v>290</v>
      </c>
      <c r="I1045" s="81" t="s">
        <v>291</v>
      </c>
      <c r="J1045" s="81">
        <v>25.498000000000001</v>
      </c>
      <c r="K1045" s="81" t="s">
        <v>290</v>
      </c>
      <c r="L1045" s="81" t="s">
        <v>284</v>
      </c>
      <c r="M1045" s="81" t="s">
        <v>284</v>
      </c>
    </row>
    <row r="1046" spans="1:13" ht="15" customHeight="1">
      <c r="A1046" s="81" t="s">
        <v>280</v>
      </c>
      <c r="B1046" s="81" t="s">
        <v>281</v>
      </c>
      <c r="C1046" s="81" t="s">
        <v>2723</v>
      </c>
      <c r="D1046" s="81">
        <v>621015</v>
      </c>
      <c r="E1046" s="82">
        <v>0.13186342592592593</v>
      </c>
      <c r="F1046" s="81" t="s">
        <v>289</v>
      </c>
      <c r="G1046" s="81">
        <v>1.0945</v>
      </c>
      <c r="H1046" s="81" t="s">
        <v>290</v>
      </c>
      <c r="I1046" s="81" t="s">
        <v>291</v>
      </c>
      <c r="J1046" s="81">
        <v>5.694</v>
      </c>
      <c r="K1046" s="81" t="s">
        <v>290</v>
      </c>
      <c r="L1046" s="81" t="s">
        <v>284</v>
      </c>
      <c r="M1046" s="81" t="s">
        <v>284</v>
      </c>
    </row>
    <row r="1047" spans="1:13" ht="15" customHeight="1">
      <c r="A1047" s="81" t="s">
        <v>280</v>
      </c>
      <c r="B1047" s="81" t="s">
        <v>281</v>
      </c>
      <c r="C1047" s="81" t="s">
        <v>2724</v>
      </c>
      <c r="D1047" s="81">
        <v>621016</v>
      </c>
      <c r="E1047" s="82">
        <v>0.13128472222222223</v>
      </c>
      <c r="F1047" s="81" t="s">
        <v>289</v>
      </c>
      <c r="G1047" s="81">
        <v>1.8736999999999999</v>
      </c>
      <c r="H1047" s="81" t="s">
        <v>290</v>
      </c>
      <c r="I1047" s="81" t="s">
        <v>291</v>
      </c>
      <c r="J1047" s="81">
        <v>14.776</v>
      </c>
      <c r="K1047" s="81" t="s">
        <v>290</v>
      </c>
      <c r="L1047" s="81" t="s">
        <v>284</v>
      </c>
      <c r="M1047" s="81" t="s">
        <v>284</v>
      </c>
    </row>
    <row r="1048" spans="1:13" ht="15" customHeight="1">
      <c r="A1048" s="81" t="s">
        <v>280</v>
      </c>
      <c r="B1048" s="81" t="s">
        <v>281</v>
      </c>
      <c r="C1048" s="81" t="s">
        <v>2725</v>
      </c>
      <c r="D1048" s="81">
        <v>621017</v>
      </c>
      <c r="E1048" s="82">
        <v>0.13290509259259259</v>
      </c>
      <c r="F1048" s="81" t="s">
        <v>289</v>
      </c>
      <c r="G1048" s="81">
        <v>0.68837999999999999</v>
      </c>
      <c r="H1048" s="81" t="s">
        <v>290</v>
      </c>
      <c r="I1048" s="81" t="s">
        <v>291</v>
      </c>
      <c r="J1048" s="81">
        <v>23.363</v>
      </c>
      <c r="K1048" s="81" t="s">
        <v>290</v>
      </c>
      <c r="L1048" s="81" t="s">
        <v>284</v>
      </c>
      <c r="M1048" s="81" t="s">
        <v>284</v>
      </c>
    </row>
    <row r="1049" spans="1:13" ht="15" customHeight="1">
      <c r="A1049" s="81" t="s">
        <v>280</v>
      </c>
      <c r="B1049" s="81" t="s">
        <v>281</v>
      </c>
      <c r="C1049" s="81" t="s">
        <v>2726</v>
      </c>
      <c r="D1049" s="81">
        <v>621018</v>
      </c>
      <c r="E1049" s="82">
        <v>0.13313657407407406</v>
      </c>
      <c r="F1049" s="81" t="s">
        <v>289</v>
      </c>
      <c r="G1049" s="81">
        <v>1.2444599999999999</v>
      </c>
      <c r="H1049" s="81" t="s">
        <v>290</v>
      </c>
      <c r="I1049" s="81" t="s">
        <v>291</v>
      </c>
      <c r="J1049" s="81">
        <v>3.6709999999999998</v>
      </c>
      <c r="K1049" s="81" t="s">
        <v>290</v>
      </c>
      <c r="L1049" s="81" t="s">
        <v>284</v>
      </c>
      <c r="M1049" s="81" t="s">
        <v>284</v>
      </c>
    </row>
    <row r="1050" spans="1:13" ht="15" customHeight="1">
      <c r="A1050" s="81" t="s">
        <v>280</v>
      </c>
      <c r="B1050" s="81" t="s">
        <v>281</v>
      </c>
      <c r="C1050" s="81" t="s">
        <v>2727</v>
      </c>
      <c r="D1050" s="81">
        <v>621019</v>
      </c>
      <c r="E1050" s="82">
        <v>0.13128472222222223</v>
      </c>
      <c r="F1050" s="81" t="s">
        <v>289</v>
      </c>
      <c r="G1050" s="81">
        <v>1.5281</v>
      </c>
      <c r="H1050" s="81" t="s">
        <v>290</v>
      </c>
      <c r="I1050" s="81" t="s">
        <v>291</v>
      </c>
      <c r="J1050" s="81">
        <v>15.696</v>
      </c>
      <c r="K1050" s="81" t="s">
        <v>290</v>
      </c>
      <c r="L1050" s="81" t="s">
        <v>284</v>
      </c>
      <c r="M1050" s="81" t="s">
        <v>284</v>
      </c>
    </row>
    <row r="1051" spans="1:13" ht="15" customHeight="1">
      <c r="A1051" s="81" t="s">
        <v>280</v>
      </c>
      <c r="B1051" s="81" t="s">
        <v>281</v>
      </c>
      <c r="C1051" s="81" t="s">
        <v>2728</v>
      </c>
      <c r="D1051" s="81">
        <v>621020</v>
      </c>
      <c r="E1051" s="82">
        <v>0.13464120370370372</v>
      </c>
      <c r="F1051" s="81" t="s">
        <v>289</v>
      </c>
      <c r="G1051" s="81">
        <v>1.3317600000000001</v>
      </c>
      <c r="H1051" s="81" t="s">
        <v>290</v>
      </c>
      <c r="I1051" s="81" t="s">
        <v>291</v>
      </c>
      <c r="J1051" s="81">
        <v>31.425999999999998</v>
      </c>
      <c r="K1051" s="81" t="s">
        <v>290</v>
      </c>
      <c r="L1051" s="81" t="s">
        <v>284</v>
      </c>
      <c r="M1051" s="81" t="s">
        <v>284</v>
      </c>
    </row>
    <row r="1052" spans="1:13" ht="15" customHeight="1">
      <c r="A1052" s="81" t="s">
        <v>280</v>
      </c>
      <c r="B1052" s="81" t="s">
        <v>281</v>
      </c>
      <c r="C1052" s="81" t="s">
        <v>2729</v>
      </c>
      <c r="D1052" s="81">
        <v>621021</v>
      </c>
      <c r="E1052" s="82">
        <v>0.13313657407407406</v>
      </c>
      <c r="F1052" s="81" t="s">
        <v>289</v>
      </c>
      <c r="G1052" s="81">
        <v>1.36602</v>
      </c>
      <c r="H1052" s="81" t="s">
        <v>290</v>
      </c>
      <c r="I1052" s="81" t="s">
        <v>291</v>
      </c>
      <c r="J1052" s="81">
        <v>10.314</v>
      </c>
      <c r="K1052" s="81" t="s">
        <v>290</v>
      </c>
      <c r="L1052" s="81" t="s">
        <v>284</v>
      </c>
      <c r="M1052" s="81" t="s">
        <v>284</v>
      </c>
    </row>
    <row r="1053" spans="1:13" ht="15" customHeight="1">
      <c r="A1053" s="81" t="s">
        <v>280</v>
      </c>
      <c r="B1053" s="81" t="s">
        <v>281</v>
      </c>
      <c r="C1053" s="81" t="s">
        <v>2730</v>
      </c>
      <c r="D1053" s="81">
        <v>621022</v>
      </c>
      <c r="E1053" s="82">
        <v>0.13753472222222221</v>
      </c>
      <c r="F1053" s="81" t="s">
        <v>289</v>
      </c>
      <c r="G1053" s="81">
        <v>1.2675000000000001</v>
      </c>
      <c r="H1053" s="81" t="s">
        <v>290</v>
      </c>
      <c r="I1053" s="81" t="s">
        <v>291</v>
      </c>
      <c r="J1053" s="81">
        <v>10.089</v>
      </c>
      <c r="K1053" s="81" t="s">
        <v>290</v>
      </c>
      <c r="L1053" s="81" t="s">
        <v>284</v>
      </c>
      <c r="M1053" s="81" t="s">
        <v>284</v>
      </c>
    </row>
    <row r="1054" spans="1:13" ht="15" customHeight="1">
      <c r="A1054" s="81" t="s">
        <v>280</v>
      </c>
      <c r="B1054" s="81" t="s">
        <v>281</v>
      </c>
      <c r="C1054" s="81" t="s">
        <v>2731</v>
      </c>
      <c r="D1054" s="81">
        <v>621023</v>
      </c>
      <c r="E1054" s="82">
        <v>0.13626157407407408</v>
      </c>
      <c r="F1054" s="81" t="s">
        <v>289</v>
      </c>
      <c r="G1054" s="81">
        <v>1.1682600000000001</v>
      </c>
      <c r="H1054" s="81" t="s">
        <v>290</v>
      </c>
      <c r="I1054" s="81" t="s">
        <v>291</v>
      </c>
      <c r="J1054" s="81">
        <v>29.99</v>
      </c>
      <c r="K1054" s="81" t="s">
        <v>290</v>
      </c>
      <c r="L1054" s="81" t="s">
        <v>284</v>
      </c>
      <c r="M1054" s="81" t="s">
        <v>284</v>
      </c>
    </row>
    <row r="1055" spans="1:13" ht="15" customHeight="1">
      <c r="A1055" s="81" t="s">
        <v>280</v>
      </c>
      <c r="B1055" s="81" t="s">
        <v>281</v>
      </c>
      <c r="C1055" s="81" t="s">
        <v>2732</v>
      </c>
      <c r="D1055" s="81">
        <v>621024</v>
      </c>
      <c r="E1055" s="81" t="s">
        <v>2733</v>
      </c>
      <c r="F1055" s="81" t="s">
        <v>289</v>
      </c>
      <c r="G1055" s="81">
        <v>1.46543</v>
      </c>
      <c r="H1055" s="81" t="s">
        <v>290</v>
      </c>
      <c r="I1055" s="81" t="s">
        <v>291</v>
      </c>
      <c r="J1055" s="81">
        <v>30.792000000000002</v>
      </c>
      <c r="K1055" s="81" t="s">
        <v>290</v>
      </c>
      <c r="L1055" s="81" t="s">
        <v>284</v>
      </c>
      <c r="M1055" s="81" t="s">
        <v>284</v>
      </c>
    </row>
    <row r="1056" spans="1:13" ht="15" customHeight="1">
      <c r="A1056" s="81" t="s">
        <v>280</v>
      </c>
      <c r="B1056" s="81" t="s">
        <v>281</v>
      </c>
      <c r="C1056" s="81" t="s">
        <v>2734</v>
      </c>
      <c r="D1056" s="81">
        <v>621025</v>
      </c>
      <c r="E1056" s="82">
        <v>0.13846064814814815</v>
      </c>
      <c r="F1056" s="81" t="s">
        <v>289</v>
      </c>
      <c r="G1056" s="81">
        <v>1.36511</v>
      </c>
      <c r="H1056" s="81" t="s">
        <v>290</v>
      </c>
      <c r="I1056" s="81" t="s">
        <v>291</v>
      </c>
      <c r="J1056" s="81">
        <v>10.85</v>
      </c>
      <c r="K1056" s="81" t="s">
        <v>290</v>
      </c>
      <c r="L1056" s="81" t="s">
        <v>284</v>
      </c>
      <c r="M1056" s="81" t="s">
        <v>284</v>
      </c>
    </row>
    <row r="1057" spans="1:13" ht="15" customHeight="1">
      <c r="A1057" s="81" t="s">
        <v>280</v>
      </c>
      <c r="B1057" s="81" t="s">
        <v>281</v>
      </c>
      <c r="C1057" s="81" t="s">
        <v>2735</v>
      </c>
      <c r="D1057" s="81">
        <v>621026</v>
      </c>
      <c r="E1057" s="82">
        <v>0.13684027777777777</v>
      </c>
      <c r="F1057" s="81" t="s">
        <v>289</v>
      </c>
      <c r="G1057" s="81">
        <v>1.27206</v>
      </c>
      <c r="H1057" s="81" t="s">
        <v>290</v>
      </c>
      <c r="I1057" s="81" t="s">
        <v>291</v>
      </c>
      <c r="J1057" s="81">
        <v>8.3979999999999997</v>
      </c>
      <c r="K1057" s="81" t="s">
        <v>290</v>
      </c>
      <c r="L1057" s="81" t="s">
        <v>284</v>
      </c>
      <c r="M1057" s="81" t="s">
        <v>284</v>
      </c>
    </row>
    <row r="1058" spans="1:13" ht="15" customHeight="1">
      <c r="A1058" s="81" t="s">
        <v>280</v>
      </c>
      <c r="B1058" s="81" t="s">
        <v>281</v>
      </c>
      <c r="C1058" s="81" t="s">
        <v>2736</v>
      </c>
      <c r="D1058" s="81">
        <v>621027</v>
      </c>
      <c r="E1058" s="81" t="s">
        <v>2737</v>
      </c>
      <c r="F1058" s="81" t="s">
        <v>289</v>
      </c>
      <c r="G1058" s="81">
        <v>1.1721999999999999</v>
      </c>
      <c r="H1058" s="81" t="s">
        <v>290</v>
      </c>
      <c r="I1058" s="81" t="s">
        <v>291</v>
      </c>
      <c r="J1058" s="81">
        <v>29.491</v>
      </c>
      <c r="K1058" s="81" t="s">
        <v>290</v>
      </c>
      <c r="L1058" s="81" t="s">
        <v>284</v>
      </c>
      <c r="M1058" s="81" t="s">
        <v>284</v>
      </c>
    </row>
    <row r="1059" spans="1:13" ht="15" customHeight="1">
      <c r="A1059" s="81" t="s">
        <v>280</v>
      </c>
      <c r="B1059" s="81" t="s">
        <v>281</v>
      </c>
      <c r="C1059" s="81" t="s">
        <v>2738</v>
      </c>
      <c r="D1059" s="81">
        <v>621028</v>
      </c>
      <c r="E1059" s="82">
        <v>0.14008101851851854</v>
      </c>
      <c r="F1059" s="81" t="s">
        <v>289</v>
      </c>
      <c r="G1059" s="81">
        <v>1.4006000000000001</v>
      </c>
      <c r="H1059" s="81" t="s">
        <v>290</v>
      </c>
      <c r="I1059" s="81" t="s">
        <v>291</v>
      </c>
      <c r="J1059" s="81">
        <v>30.49</v>
      </c>
      <c r="K1059" s="81" t="s">
        <v>290</v>
      </c>
      <c r="L1059" s="81" t="s">
        <v>284</v>
      </c>
      <c r="M1059" s="81" t="s">
        <v>284</v>
      </c>
    </row>
    <row r="1060" spans="1:13" ht="15" customHeight="1">
      <c r="A1060" s="81" t="s">
        <v>280</v>
      </c>
      <c r="B1060" s="81" t="s">
        <v>281</v>
      </c>
      <c r="C1060" s="81" t="s">
        <v>2739</v>
      </c>
      <c r="D1060" s="81">
        <v>621029</v>
      </c>
      <c r="E1060" s="82">
        <v>0.13799768518518518</v>
      </c>
      <c r="F1060" s="81" t="s">
        <v>289</v>
      </c>
      <c r="G1060" s="81">
        <v>1.32416</v>
      </c>
      <c r="H1060" s="81" t="s">
        <v>290</v>
      </c>
      <c r="I1060" s="81" t="s">
        <v>291</v>
      </c>
      <c r="J1060" s="81">
        <v>10.611000000000001</v>
      </c>
      <c r="K1060" s="81" t="s">
        <v>290</v>
      </c>
      <c r="L1060" s="81" t="s">
        <v>284</v>
      </c>
      <c r="M1060" s="81" t="s">
        <v>284</v>
      </c>
    </row>
    <row r="1061" spans="1:13" ht="15" customHeight="1">
      <c r="A1061" s="81" t="s">
        <v>280</v>
      </c>
      <c r="B1061" s="81" t="s">
        <v>281</v>
      </c>
      <c r="C1061" s="81" t="s">
        <v>2740</v>
      </c>
      <c r="D1061" s="81">
        <v>621030</v>
      </c>
      <c r="E1061" s="82">
        <v>0.13822916666666665</v>
      </c>
      <c r="F1061" s="81" t="s">
        <v>289</v>
      </c>
      <c r="G1061" s="81">
        <v>1.2312000000000001</v>
      </c>
      <c r="H1061" s="81" t="s">
        <v>290</v>
      </c>
      <c r="I1061" s="81" t="s">
        <v>291</v>
      </c>
      <c r="J1061" s="81">
        <v>9.77</v>
      </c>
      <c r="K1061" s="81" t="s">
        <v>290</v>
      </c>
      <c r="L1061" s="81" t="s">
        <v>284</v>
      </c>
      <c r="M1061" s="81" t="s">
        <v>284</v>
      </c>
    </row>
    <row r="1062" spans="1:13" ht="15" customHeight="1">
      <c r="A1062" s="81" t="s">
        <v>280</v>
      </c>
      <c r="B1062" s="81" t="s">
        <v>281</v>
      </c>
      <c r="C1062" s="81" t="s">
        <v>2741</v>
      </c>
      <c r="D1062" s="81">
        <v>621031</v>
      </c>
      <c r="E1062" s="81" t="s">
        <v>2742</v>
      </c>
      <c r="F1062" s="81" t="s">
        <v>289</v>
      </c>
      <c r="G1062" s="81">
        <v>1.15821</v>
      </c>
      <c r="H1062" s="81" t="s">
        <v>290</v>
      </c>
      <c r="I1062" s="81" t="s">
        <v>291</v>
      </c>
      <c r="J1062" s="81">
        <v>22.847999999999999</v>
      </c>
      <c r="K1062" s="81" t="s">
        <v>290</v>
      </c>
      <c r="L1062" s="81" t="s">
        <v>284</v>
      </c>
      <c r="M1062" s="81" t="s">
        <v>284</v>
      </c>
    </row>
    <row r="1063" spans="1:13" ht="15" customHeight="1">
      <c r="A1063" s="81" t="s">
        <v>280</v>
      </c>
      <c r="B1063" s="81" t="s">
        <v>281</v>
      </c>
      <c r="C1063" s="81" t="s">
        <v>2743</v>
      </c>
      <c r="D1063" s="81">
        <v>621032</v>
      </c>
      <c r="E1063" s="82">
        <v>0.14274305555555555</v>
      </c>
      <c r="F1063" s="81" t="s">
        <v>289</v>
      </c>
      <c r="G1063" s="81">
        <v>1.34748</v>
      </c>
      <c r="H1063" s="81" t="s">
        <v>290</v>
      </c>
      <c r="I1063" s="81" t="s">
        <v>291</v>
      </c>
      <c r="J1063" s="81">
        <v>13.164999999999999</v>
      </c>
      <c r="K1063" s="81" t="s">
        <v>290</v>
      </c>
      <c r="L1063" s="81" t="s">
        <v>284</v>
      </c>
      <c r="M1063" s="81" t="s">
        <v>284</v>
      </c>
    </row>
    <row r="1064" spans="1:13" ht="15" customHeight="1">
      <c r="A1064" s="81" t="s">
        <v>280</v>
      </c>
      <c r="B1064" s="81" t="s">
        <v>281</v>
      </c>
      <c r="C1064" s="81" t="s">
        <v>2744</v>
      </c>
      <c r="D1064" s="81">
        <v>621033</v>
      </c>
      <c r="E1064" s="82">
        <v>0.14216435185185186</v>
      </c>
      <c r="F1064" s="81" t="s">
        <v>289</v>
      </c>
      <c r="G1064" s="81">
        <v>1.22339</v>
      </c>
      <c r="H1064" s="81" t="s">
        <v>290</v>
      </c>
      <c r="I1064" s="81" t="s">
        <v>291</v>
      </c>
      <c r="J1064" s="81">
        <v>13.907999999999999</v>
      </c>
      <c r="K1064" s="81" t="s">
        <v>290</v>
      </c>
      <c r="L1064" s="81" t="s">
        <v>284</v>
      </c>
      <c r="M1064" s="81" t="s">
        <v>284</v>
      </c>
    </row>
    <row r="1065" spans="1:13" ht="15" customHeight="1">
      <c r="A1065" s="81" t="s">
        <v>280</v>
      </c>
      <c r="B1065" s="81" t="s">
        <v>281</v>
      </c>
      <c r="C1065" s="81" t="s">
        <v>2745</v>
      </c>
      <c r="D1065" s="81">
        <v>621034</v>
      </c>
      <c r="E1065" s="82">
        <v>0.14239583333333333</v>
      </c>
      <c r="F1065" s="81" t="s">
        <v>289</v>
      </c>
      <c r="G1065" s="81">
        <v>1.22065</v>
      </c>
      <c r="H1065" s="81" t="s">
        <v>290</v>
      </c>
      <c r="I1065" s="81" t="s">
        <v>291</v>
      </c>
      <c r="J1065" s="81">
        <v>13.215</v>
      </c>
      <c r="K1065" s="81" t="s">
        <v>290</v>
      </c>
      <c r="L1065" s="81" t="s">
        <v>284</v>
      </c>
      <c r="M1065" s="81" t="s">
        <v>284</v>
      </c>
    </row>
    <row r="1066" spans="1:13" ht="15" customHeight="1">
      <c r="A1066" s="81" t="s">
        <v>280</v>
      </c>
      <c r="B1066" s="81" t="s">
        <v>281</v>
      </c>
      <c r="C1066" s="81" t="s">
        <v>2746</v>
      </c>
      <c r="D1066" s="81">
        <v>621035</v>
      </c>
      <c r="E1066" s="82">
        <v>0.1499189814814815</v>
      </c>
      <c r="F1066" s="81" t="s">
        <v>289</v>
      </c>
      <c r="G1066" s="81">
        <v>1.1181000000000001</v>
      </c>
      <c r="H1066" s="81" t="s">
        <v>290</v>
      </c>
      <c r="I1066" s="81" t="s">
        <v>291</v>
      </c>
      <c r="J1066" s="81">
        <v>17.437000000000001</v>
      </c>
      <c r="K1066" s="81" t="s">
        <v>290</v>
      </c>
      <c r="L1066" s="81" t="s">
        <v>284</v>
      </c>
      <c r="M1066" s="81" t="s">
        <v>284</v>
      </c>
    </row>
    <row r="1067" spans="1:13" ht="15" customHeight="1">
      <c r="A1067" s="81" t="s">
        <v>280</v>
      </c>
      <c r="B1067" s="81" t="s">
        <v>281</v>
      </c>
      <c r="C1067" s="81" t="s">
        <v>2747</v>
      </c>
      <c r="D1067" s="81">
        <v>621036</v>
      </c>
      <c r="E1067" s="81" t="s">
        <v>2748</v>
      </c>
      <c r="F1067" s="81" t="s">
        <v>289</v>
      </c>
      <c r="G1067" s="81">
        <v>1.1232</v>
      </c>
      <c r="H1067" s="81" t="s">
        <v>290</v>
      </c>
      <c r="I1067" s="81" t="s">
        <v>291</v>
      </c>
      <c r="J1067" s="81">
        <v>16.38</v>
      </c>
      <c r="K1067" s="81" t="s">
        <v>290</v>
      </c>
      <c r="L1067" s="81" t="s">
        <v>284</v>
      </c>
      <c r="M1067" s="81" t="s">
        <v>284</v>
      </c>
    </row>
    <row r="1068" spans="1:13" ht="15" customHeight="1">
      <c r="A1068" s="81" t="s">
        <v>280</v>
      </c>
      <c r="B1068" s="81" t="s">
        <v>281</v>
      </c>
      <c r="C1068" s="81" t="s">
        <v>2749</v>
      </c>
      <c r="D1068" s="81">
        <v>621037</v>
      </c>
      <c r="E1068" s="82">
        <v>0.14957175925925925</v>
      </c>
      <c r="F1068" s="81" t="s">
        <v>289</v>
      </c>
      <c r="G1068" s="81">
        <v>1.45076</v>
      </c>
      <c r="H1068" s="81" t="s">
        <v>290</v>
      </c>
      <c r="I1068" s="81" t="s">
        <v>291</v>
      </c>
      <c r="J1068" s="81">
        <v>8.5670000000000002</v>
      </c>
      <c r="K1068" s="81" t="s">
        <v>290</v>
      </c>
      <c r="L1068" s="81" t="s">
        <v>284</v>
      </c>
      <c r="M1068" s="81" t="s">
        <v>284</v>
      </c>
    </row>
    <row r="1069" spans="1:13" ht="15" customHeight="1">
      <c r="A1069" s="81" t="s">
        <v>280</v>
      </c>
      <c r="B1069" s="81" t="s">
        <v>281</v>
      </c>
      <c r="C1069" s="81" t="s">
        <v>2750</v>
      </c>
      <c r="D1069" s="81">
        <v>621038</v>
      </c>
      <c r="E1069" s="82">
        <v>0.15373842592592593</v>
      </c>
      <c r="F1069" s="81" t="s">
        <v>289</v>
      </c>
      <c r="G1069" s="81">
        <v>1.7180800000000001</v>
      </c>
      <c r="H1069" s="81" t="s">
        <v>290</v>
      </c>
      <c r="I1069" s="81" t="s">
        <v>291</v>
      </c>
      <c r="J1069" s="81">
        <v>28.506</v>
      </c>
      <c r="K1069" s="81" t="s">
        <v>290</v>
      </c>
      <c r="L1069" s="81" t="s">
        <v>284</v>
      </c>
      <c r="M1069" s="81" t="s">
        <v>284</v>
      </c>
    </row>
    <row r="1070" spans="1:13" ht="15" customHeight="1">
      <c r="A1070" s="81" t="s">
        <v>280</v>
      </c>
      <c r="B1070" s="81" t="s">
        <v>281</v>
      </c>
      <c r="C1070" s="81" t="s">
        <v>2751</v>
      </c>
      <c r="D1070" s="81">
        <v>621039</v>
      </c>
      <c r="E1070" s="82">
        <v>0.15188657407407408</v>
      </c>
      <c r="F1070" s="81" t="s">
        <v>289</v>
      </c>
      <c r="G1070" s="81">
        <v>0.93408000000000002</v>
      </c>
      <c r="H1070" s="81" t="s">
        <v>290</v>
      </c>
      <c r="I1070" s="81" t="s">
        <v>291</v>
      </c>
      <c r="J1070" s="81">
        <v>29.808</v>
      </c>
      <c r="K1070" s="81" t="s">
        <v>290</v>
      </c>
      <c r="L1070" s="81" t="s">
        <v>284</v>
      </c>
      <c r="M1070" s="81" t="s">
        <v>284</v>
      </c>
    </row>
    <row r="1071" spans="1:13" ht="15" customHeight="1">
      <c r="A1071" s="81" t="s">
        <v>280</v>
      </c>
      <c r="B1071" s="81" t="s">
        <v>281</v>
      </c>
      <c r="C1071" s="81" t="s">
        <v>2752</v>
      </c>
      <c r="D1071" s="81">
        <v>621040</v>
      </c>
      <c r="E1071" s="81" t="s">
        <v>2753</v>
      </c>
      <c r="F1071" s="81" t="s">
        <v>289</v>
      </c>
      <c r="G1071" s="81">
        <v>1.18601</v>
      </c>
      <c r="H1071" s="81" t="s">
        <v>290</v>
      </c>
      <c r="I1071" s="81" t="s">
        <v>291</v>
      </c>
      <c r="J1071" s="81">
        <v>9.9350000000000005</v>
      </c>
      <c r="K1071" s="81" t="s">
        <v>290</v>
      </c>
      <c r="L1071" s="81" t="s">
        <v>284</v>
      </c>
      <c r="M1071" s="81" t="s">
        <v>284</v>
      </c>
    </row>
    <row r="1072" spans="1:13" ht="15" customHeight="1">
      <c r="A1072" s="81" t="s">
        <v>280</v>
      </c>
      <c r="B1072" s="81" t="s">
        <v>281</v>
      </c>
      <c r="C1072" s="81" t="s">
        <v>2754</v>
      </c>
      <c r="D1072" s="81">
        <v>621041</v>
      </c>
      <c r="E1072" s="82">
        <v>0.15373842592592593</v>
      </c>
      <c r="F1072" s="81" t="s">
        <v>289</v>
      </c>
      <c r="G1072" s="81">
        <v>1.4356500000000001</v>
      </c>
      <c r="H1072" s="81" t="s">
        <v>290</v>
      </c>
      <c r="I1072" s="81" t="s">
        <v>291</v>
      </c>
      <c r="J1072" s="81">
        <v>9.0079999999999991</v>
      </c>
      <c r="K1072" s="81" t="s">
        <v>290</v>
      </c>
      <c r="L1072" s="81" t="s">
        <v>284</v>
      </c>
      <c r="M1072" s="81" t="s">
        <v>284</v>
      </c>
    </row>
    <row r="1073" spans="1:13" ht="15" customHeight="1">
      <c r="A1073" s="81" t="s">
        <v>280</v>
      </c>
      <c r="B1073" s="81" t="s">
        <v>281</v>
      </c>
      <c r="C1073" s="81" t="s">
        <v>2755</v>
      </c>
      <c r="D1073" s="81">
        <v>621042</v>
      </c>
      <c r="E1073" s="82">
        <v>0.15246527777777777</v>
      </c>
      <c r="F1073" s="81" t="s">
        <v>289</v>
      </c>
      <c r="G1073" s="81">
        <v>1.6994</v>
      </c>
      <c r="H1073" s="81" t="s">
        <v>290</v>
      </c>
      <c r="I1073" s="81" t="s">
        <v>291</v>
      </c>
      <c r="J1073" s="81">
        <v>28.907</v>
      </c>
      <c r="K1073" s="81" t="s">
        <v>290</v>
      </c>
      <c r="L1073" s="81" t="s">
        <v>284</v>
      </c>
      <c r="M1073" s="81" t="s">
        <v>284</v>
      </c>
    </row>
    <row r="1074" spans="1:13" ht="15" customHeight="1">
      <c r="A1074" s="81" t="s">
        <v>280</v>
      </c>
      <c r="B1074" s="81" t="s">
        <v>281</v>
      </c>
      <c r="C1074" s="81" t="s">
        <v>2756</v>
      </c>
      <c r="D1074" s="81">
        <v>621043</v>
      </c>
      <c r="E1074" s="82">
        <v>0.15559027777777779</v>
      </c>
      <c r="F1074" s="81" t="s">
        <v>289</v>
      </c>
      <c r="G1074" s="81">
        <v>0.91366000000000003</v>
      </c>
      <c r="H1074" s="81" t="s">
        <v>290</v>
      </c>
      <c r="I1074" s="81" t="s">
        <v>291</v>
      </c>
      <c r="J1074" s="81">
        <v>31.863</v>
      </c>
      <c r="K1074" s="81" t="s">
        <v>290</v>
      </c>
      <c r="L1074" s="81" t="s">
        <v>284</v>
      </c>
      <c r="M1074" s="81" t="s">
        <v>284</v>
      </c>
    </row>
    <row r="1075" spans="1:13" ht="15" customHeight="1">
      <c r="A1075" s="81" t="s">
        <v>280</v>
      </c>
      <c r="B1075" s="81" t="s">
        <v>281</v>
      </c>
      <c r="C1075" s="81" t="s">
        <v>2757</v>
      </c>
      <c r="D1075" s="81">
        <v>621044</v>
      </c>
      <c r="E1075" s="82">
        <v>0.15327546296296296</v>
      </c>
      <c r="F1075" s="81" t="s">
        <v>289</v>
      </c>
      <c r="G1075" s="81">
        <v>1.26248</v>
      </c>
      <c r="H1075" s="81" t="s">
        <v>290</v>
      </c>
      <c r="I1075" s="81" t="s">
        <v>291</v>
      </c>
      <c r="J1075" s="81">
        <v>12.529</v>
      </c>
      <c r="K1075" s="81" t="s">
        <v>290</v>
      </c>
      <c r="L1075" s="81" t="s">
        <v>284</v>
      </c>
      <c r="M1075" s="81" t="s">
        <v>284</v>
      </c>
    </row>
    <row r="1076" spans="1:13" ht="15" customHeight="1">
      <c r="A1076" s="81" t="s">
        <v>280</v>
      </c>
      <c r="B1076" s="81" t="s">
        <v>281</v>
      </c>
      <c r="C1076" s="81" t="s">
        <v>2758</v>
      </c>
      <c r="D1076" s="81">
        <v>621045</v>
      </c>
      <c r="E1076" s="82">
        <v>0.15813657407407408</v>
      </c>
      <c r="F1076" s="81" t="s">
        <v>289</v>
      </c>
      <c r="G1076" s="81">
        <v>1.4904500000000001</v>
      </c>
      <c r="H1076" s="81" t="s">
        <v>290</v>
      </c>
      <c r="I1076" s="81" t="s">
        <v>291</v>
      </c>
      <c r="J1076" s="81">
        <v>4.9039999999999999</v>
      </c>
      <c r="K1076" s="81" t="s">
        <v>290</v>
      </c>
      <c r="L1076" s="81" t="s">
        <v>284</v>
      </c>
      <c r="M1076" s="81" t="s">
        <v>284</v>
      </c>
    </row>
    <row r="1077" spans="1:13" ht="15" customHeight="1">
      <c r="A1077" s="81" t="s">
        <v>280</v>
      </c>
      <c r="B1077" s="81" t="s">
        <v>281</v>
      </c>
      <c r="C1077" s="81" t="s">
        <v>2759</v>
      </c>
      <c r="D1077" s="81">
        <v>621046</v>
      </c>
      <c r="E1077" s="82">
        <v>0.15744212962962964</v>
      </c>
      <c r="F1077" s="81" t="s">
        <v>289</v>
      </c>
      <c r="G1077" s="81">
        <v>1.5598399999999999</v>
      </c>
      <c r="H1077" s="81" t="s">
        <v>290</v>
      </c>
      <c r="I1077" s="81" t="s">
        <v>291</v>
      </c>
      <c r="J1077" s="81">
        <v>32.857999999999997</v>
      </c>
      <c r="K1077" s="81" t="s">
        <v>290</v>
      </c>
      <c r="L1077" s="81" t="s">
        <v>284</v>
      </c>
      <c r="M1077" s="81" t="s">
        <v>284</v>
      </c>
    </row>
    <row r="1078" spans="1:13" ht="15" customHeight="1">
      <c r="A1078" s="81" t="s">
        <v>280</v>
      </c>
      <c r="B1078" s="81" t="s">
        <v>281</v>
      </c>
      <c r="C1078" s="81" t="s">
        <v>2760</v>
      </c>
      <c r="D1078" s="81">
        <v>621047</v>
      </c>
      <c r="E1078" s="82">
        <v>0.15605324074074076</v>
      </c>
      <c r="F1078" s="81" t="s">
        <v>289</v>
      </c>
      <c r="G1078" s="81">
        <v>1.1147400000000001</v>
      </c>
      <c r="H1078" s="81" t="s">
        <v>290</v>
      </c>
      <c r="I1078" s="81" t="s">
        <v>291</v>
      </c>
      <c r="J1078" s="81">
        <v>31.658999999999999</v>
      </c>
      <c r="K1078" s="81" t="s">
        <v>290</v>
      </c>
      <c r="L1078" s="81" t="s">
        <v>284</v>
      </c>
      <c r="M1078" s="81" t="s">
        <v>284</v>
      </c>
    </row>
    <row r="1079" spans="1:13" ht="15" customHeight="1">
      <c r="A1079" s="81" t="s">
        <v>280</v>
      </c>
      <c r="B1079" s="81" t="s">
        <v>281</v>
      </c>
      <c r="C1079" s="81" t="s">
        <v>2761</v>
      </c>
      <c r="D1079" s="81">
        <v>621048</v>
      </c>
      <c r="E1079" s="82">
        <v>0.16033564814814816</v>
      </c>
      <c r="F1079" s="81" t="s">
        <v>289</v>
      </c>
      <c r="G1079" s="81">
        <v>1.19008</v>
      </c>
      <c r="H1079" s="81" t="s">
        <v>290</v>
      </c>
      <c r="I1079" s="81" t="s">
        <v>291</v>
      </c>
      <c r="J1079" s="81">
        <v>16.649000000000001</v>
      </c>
      <c r="K1079" s="81" t="s">
        <v>290</v>
      </c>
      <c r="L1079" s="81" t="s">
        <v>284</v>
      </c>
      <c r="M1079" s="81" t="s">
        <v>284</v>
      </c>
    </row>
    <row r="1080" spans="1:13" ht="15" customHeight="1">
      <c r="A1080" s="81" t="s">
        <v>280</v>
      </c>
      <c r="B1080" s="81" t="s">
        <v>281</v>
      </c>
      <c r="C1080" s="81" t="s">
        <v>2762</v>
      </c>
      <c r="D1080" s="81">
        <v>621049</v>
      </c>
      <c r="E1080" s="82">
        <v>0.1590625</v>
      </c>
      <c r="F1080" s="81" t="s">
        <v>289</v>
      </c>
      <c r="G1080" s="81">
        <v>1.29193</v>
      </c>
      <c r="H1080" s="81" t="s">
        <v>290</v>
      </c>
      <c r="I1080" s="81" t="s">
        <v>291</v>
      </c>
      <c r="J1080" s="81">
        <v>5.66</v>
      </c>
      <c r="K1080" s="81" t="s">
        <v>290</v>
      </c>
      <c r="L1080" s="81" t="s">
        <v>284</v>
      </c>
      <c r="M1080" s="81" t="s">
        <v>284</v>
      </c>
    </row>
    <row r="1081" spans="1:13" ht="15" customHeight="1">
      <c r="A1081" s="81" t="s">
        <v>280</v>
      </c>
      <c r="B1081" s="81" t="s">
        <v>281</v>
      </c>
      <c r="C1081" s="81" t="s">
        <v>2763</v>
      </c>
      <c r="D1081" s="81">
        <v>621050</v>
      </c>
      <c r="E1081" s="82">
        <v>0.15767361111111111</v>
      </c>
      <c r="F1081" s="81" t="s">
        <v>289</v>
      </c>
      <c r="G1081" s="81">
        <v>1.3931899999999999</v>
      </c>
      <c r="H1081" s="81" t="s">
        <v>290</v>
      </c>
      <c r="I1081" s="81" t="s">
        <v>291</v>
      </c>
      <c r="J1081" s="81">
        <v>24.315999999999999</v>
      </c>
      <c r="K1081" s="81" t="s">
        <v>290</v>
      </c>
      <c r="L1081" s="81" t="s">
        <v>284</v>
      </c>
      <c r="M1081" s="81" t="s">
        <v>284</v>
      </c>
    </row>
    <row r="1082" spans="1:13" ht="15" customHeight="1">
      <c r="A1082" s="81" t="s">
        <v>280</v>
      </c>
      <c r="B1082" s="81" t="s">
        <v>281</v>
      </c>
      <c r="C1082" s="81" t="s">
        <v>2764</v>
      </c>
      <c r="D1082" s="81">
        <v>621051</v>
      </c>
      <c r="E1082" s="82">
        <v>0.16207175925925926</v>
      </c>
      <c r="F1082" s="81" t="s">
        <v>289</v>
      </c>
      <c r="G1082" s="81">
        <v>1.1572</v>
      </c>
      <c r="H1082" s="81" t="s">
        <v>290</v>
      </c>
      <c r="I1082" s="81" t="s">
        <v>291</v>
      </c>
      <c r="J1082" s="81">
        <v>28.306000000000001</v>
      </c>
      <c r="K1082" s="81" t="s">
        <v>290</v>
      </c>
      <c r="L1082" s="81" t="s">
        <v>284</v>
      </c>
      <c r="M1082" s="81" t="s">
        <v>284</v>
      </c>
    </row>
    <row r="1083" spans="1:13" ht="15" customHeight="1">
      <c r="A1083" s="81" t="s">
        <v>280</v>
      </c>
      <c r="B1083" s="81" t="s">
        <v>281</v>
      </c>
      <c r="C1083" s="81" t="s">
        <v>2765</v>
      </c>
      <c r="D1083" s="81">
        <v>621052</v>
      </c>
      <c r="E1083" s="82">
        <v>0.16045138888888888</v>
      </c>
      <c r="F1083" s="81" t="s">
        <v>289</v>
      </c>
      <c r="G1083" s="81">
        <v>1.26006</v>
      </c>
      <c r="H1083" s="81" t="s">
        <v>290</v>
      </c>
      <c r="I1083" s="81" t="s">
        <v>291</v>
      </c>
      <c r="J1083" s="81">
        <v>7.6829999999999998</v>
      </c>
      <c r="K1083" s="81" t="s">
        <v>290</v>
      </c>
      <c r="L1083" s="81" t="s">
        <v>284</v>
      </c>
      <c r="M1083" s="81" t="s">
        <v>284</v>
      </c>
    </row>
    <row r="1084" spans="1:13" ht="15" customHeight="1">
      <c r="A1084" s="81" t="s">
        <v>280</v>
      </c>
      <c r="B1084" s="81" t="s">
        <v>281</v>
      </c>
      <c r="C1084" s="81" t="s">
        <v>2766</v>
      </c>
      <c r="D1084" s="81">
        <v>621053</v>
      </c>
      <c r="E1084" s="82">
        <v>0.15871527777777777</v>
      </c>
      <c r="F1084" s="81" t="s">
        <v>289</v>
      </c>
      <c r="G1084" s="81">
        <v>1.3671500000000001</v>
      </c>
      <c r="H1084" s="81" t="s">
        <v>290</v>
      </c>
      <c r="I1084" s="81" t="s">
        <v>291</v>
      </c>
      <c r="J1084" s="81">
        <v>13.739000000000001</v>
      </c>
      <c r="K1084" s="81" t="s">
        <v>290</v>
      </c>
      <c r="L1084" s="81" t="s">
        <v>284</v>
      </c>
      <c r="M1084" s="81" t="s">
        <v>284</v>
      </c>
    </row>
    <row r="1085" spans="1:13" ht="15" customHeight="1">
      <c r="A1085" s="81" t="s">
        <v>280</v>
      </c>
      <c r="B1085" s="81" t="s">
        <v>281</v>
      </c>
      <c r="C1085" s="81" t="s">
        <v>2767</v>
      </c>
      <c r="D1085" s="81">
        <v>621054</v>
      </c>
      <c r="E1085" s="82">
        <v>0.16311342592592593</v>
      </c>
      <c r="F1085" s="81" t="s">
        <v>289</v>
      </c>
      <c r="G1085" s="81">
        <v>1.4629099999999999</v>
      </c>
      <c r="H1085" s="81" t="s">
        <v>290</v>
      </c>
      <c r="I1085" s="81" t="s">
        <v>291</v>
      </c>
      <c r="J1085" s="81">
        <v>32.130000000000003</v>
      </c>
      <c r="K1085" s="81" t="s">
        <v>290</v>
      </c>
      <c r="L1085" s="81" t="s">
        <v>284</v>
      </c>
      <c r="M1085" s="81" t="s">
        <v>284</v>
      </c>
    </row>
    <row r="1086" spans="1:13" ht="15" customHeight="1">
      <c r="A1086" s="81" t="s">
        <v>280</v>
      </c>
      <c r="B1086" s="81" t="s">
        <v>281</v>
      </c>
      <c r="C1086" s="81" t="s">
        <v>2768</v>
      </c>
      <c r="D1086" s="81">
        <v>621055</v>
      </c>
      <c r="E1086" s="82">
        <v>0.16068287037037035</v>
      </c>
      <c r="F1086" s="81" t="s">
        <v>289</v>
      </c>
      <c r="G1086" s="81">
        <v>1.19824</v>
      </c>
      <c r="H1086" s="81" t="s">
        <v>290</v>
      </c>
      <c r="I1086" s="81" t="s">
        <v>291</v>
      </c>
      <c r="J1086" s="81">
        <v>30.983000000000001</v>
      </c>
      <c r="K1086" s="81" t="s">
        <v>290</v>
      </c>
      <c r="L1086" s="81" t="s">
        <v>284</v>
      </c>
      <c r="M1086" s="81" t="s">
        <v>284</v>
      </c>
    </row>
    <row r="1087" spans="1:13" ht="15" customHeight="1">
      <c r="A1087" s="81" t="s">
        <v>280</v>
      </c>
      <c r="B1087" s="81" t="s">
        <v>281</v>
      </c>
      <c r="C1087" s="81" t="s">
        <v>2769</v>
      </c>
      <c r="D1087" s="81">
        <v>621056</v>
      </c>
      <c r="E1087" s="82">
        <v>0.16508101851851853</v>
      </c>
      <c r="F1087" s="81" t="s">
        <v>289</v>
      </c>
      <c r="G1087" s="81">
        <v>1.2960799999999999</v>
      </c>
      <c r="H1087" s="81" t="s">
        <v>290</v>
      </c>
      <c r="I1087" s="81" t="s">
        <v>291</v>
      </c>
      <c r="J1087" s="81">
        <v>10.930999999999999</v>
      </c>
      <c r="K1087" s="81" t="s">
        <v>290</v>
      </c>
      <c r="L1087" s="81" t="s">
        <v>284</v>
      </c>
      <c r="M1087" s="81" t="s">
        <v>284</v>
      </c>
    </row>
    <row r="1088" spans="1:13" ht="15" customHeight="1">
      <c r="A1088" s="81" t="s">
        <v>280</v>
      </c>
      <c r="B1088" s="81" t="s">
        <v>281</v>
      </c>
      <c r="C1088" s="81" t="s">
        <v>2770</v>
      </c>
      <c r="D1088" s="81">
        <v>621057</v>
      </c>
      <c r="E1088" s="82">
        <v>0.16299768518518518</v>
      </c>
      <c r="F1088" s="81" t="s">
        <v>289</v>
      </c>
      <c r="G1088" s="81">
        <v>1.37056</v>
      </c>
      <c r="H1088" s="81" t="s">
        <v>290</v>
      </c>
      <c r="I1088" s="81" t="s">
        <v>291</v>
      </c>
      <c r="J1088" s="81">
        <v>5.4779999999999998</v>
      </c>
      <c r="K1088" s="81" t="s">
        <v>290</v>
      </c>
      <c r="L1088" s="81" t="s">
        <v>284</v>
      </c>
      <c r="M1088" s="81" t="s">
        <v>284</v>
      </c>
    </row>
    <row r="1089" spans="1:13" ht="15" customHeight="1">
      <c r="A1089" s="81" t="s">
        <v>280</v>
      </c>
      <c r="B1089" s="81" t="s">
        <v>281</v>
      </c>
      <c r="C1089" s="81" t="s">
        <v>2771</v>
      </c>
      <c r="D1089" s="81">
        <v>621058</v>
      </c>
      <c r="E1089" s="82">
        <v>0.1635763888888889</v>
      </c>
      <c r="F1089" s="81" t="s">
        <v>289</v>
      </c>
      <c r="G1089" s="81">
        <v>1.4910300000000001</v>
      </c>
      <c r="H1089" s="81" t="s">
        <v>290</v>
      </c>
      <c r="I1089" s="81" t="s">
        <v>291</v>
      </c>
      <c r="J1089" s="81">
        <v>29.222999999999999</v>
      </c>
      <c r="K1089" s="81" t="s">
        <v>290</v>
      </c>
      <c r="L1089" s="81" t="s">
        <v>284</v>
      </c>
      <c r="M1089" s="81" t="s">
        <v>284</v>
      </c>
    </row>
    <row r="1090" spans="1:13" ht="15" customHeight="1">
      <c r="A1090" s="81" t="s">
        <v>280</v>
      </c>
      <c r="B1090" s="81" t="s">
        <v>281</v>
      </c>
      <c r="C1090" s="81" t="s">
        <v>2772</v>
      </c>
      <c r="D1090" s="81">
        <v>621059</v>
      </c>
      <c r="E1090" s="82">
        <v>0.16369212962962962</v>
      </c>
      <c r="F1090" s="81" t="s">
        <v>289</v>
      </c>
      <c r="G1090" s="81">
        <v>1.1871700000000001</v>
      </c>
      <c r="H1090" s="81" t="s">
        <v>290</v>
      </c>
      <c r="I1090" s="81" t="s">
        <v>291</v>
      </c>
      <c r="J1090" s="81">
        <v>29.943999999999999</v>
      </c>
      <c r="K1090" s="81" t="s">
        <v>290</v>
      </c>
      <c r="L1090" s="81" t="s">
        <v>284</v>
      </c>
      <c r="M1090" s="81" t="s">
        <v>284</v>
      </c>
    </row>
    <row r="1091" spans="1:13" ht="15" customHeight="1">
      <c r="A1091" s="81" t="s">
        <v>280</v>
      </c>
      <c r="B1091" s="81" t="s">
        <v>281</v>
      </c>
      <c r="C1091" s="81" t="s">
        <v>2773</v>
      </c>
      <c r="D1091" s="81">
        <v>621060</v>
      </c>
      <c r="E1091" s="82">
        <v>0.16369212962962962</v>
      </c>
      <c r="F1091" s="81" t="s">
        <v>289</v>
      </c>
      <c r="G1091" s="81">
        <v>1.28834</v>
      </c>
      <c r="H1091" s="81" t="s">
        <v>290</v>
      </c>
      <c r="I1091" s="81" t="s">
        <v>291</v>
      </c>
      <c r="J1091" s="81">
        <v>9.9629999999999992</v>
      </c>
      <c r="K1091" s="81" t="s">
        <v>290</v>
      </c>
      <c r="L1091" s="81" t="s">
        <v>284</v>
      </c>
      <c r="M1091" s="81" t="s">
        <v>284</v>
      </c>
    </row>
    <row r="1092" spans="1:13" ht="15" customHeight="1">
      <c r="A1092" s="81" t="s">
        <v>280</v>
      </c>
      <c r="B1092" s="81" t="s">
        <v>281</v>
      </c>
      <c r="C1092" s="81" t="s">
        <v>2774</v>
      </c>
      <c r="D1092" s="81">
        <v>621061</v>
      </c>
      <c r="E1092" s="82">
        <v>0.16820601851851849</v>
      </c>
      <c r="F1092" s="81" t="s">
        <v>289</v>
      </c>
      <c r="G1092" s="81">
        <v>1.3865400000000001</v>
      </c>
      <c r="H1092" s="81" t="s">
        <v>290</v>
      </c>
      <c r="I1092" s="81" t="s">
        <v>291</v>
      </c>
      <c r="J1092" s="81">
        <v>10.516999999999999</v>
      </c>
      <c r="K1092" s="81" t="s">
        <v>290</v>
      </c>
      <c r="L1092" s="81" t="s">
        <v>284</v>
      </c>
      <c r="M1092" s="81" t="s">
        <v>284</v>
      </c>
    </row>
    <row r="1093" spans="1:13" ht="15" customHeight="1">
      <c r="A1093" s="81" t="s">
        <v>280</v>
      </c>
      <c r="B1093" s="81" t="s">
        <v>281</v>
      </c>
      <c r="C1093" s="81" t="s">
        <v>2775</v>
      </c>
      <c r="D1093" s="81">
        <v>621062</v>
      </c>
      <c r="E1093" s="82">
        <v>0.16670138888888889</v>
      </c>
      <c r="F1093" s="81" t="s">
        <v>289</v>
      </c>
      <c r="G1093" s="81">
        <v>1.4864200000000001</v>
      </c>
      <c r="H1093" s="81" t="s">
        <v>290</v>
      </c>
      <c r="I1093" s="81" t="s">
        <v>291</v>
      </c>
      <c r="J1093" s="81">
        <v>30.382999999999999</v>
      </c>
      <c r="K1093" s="81" t="s">
        <v>290</v>
      </c>
      <c r="L1093" s="81" t="s">
        <v>284</v>
      </c>
      <c r="M1093" s="81" t="s">
        <v>284</v>
      </c>
    </row>
    <row r="1094" spans="1:13" ht="15" customHeight="1">
      <c r="A1094" s="81" t="s">
        <v>280</v>
      </c>
      <c r="B1094" s="81" t="s">
        <v>281</v>
      </c>
      <c r="C1094" s="81" t="s">
        <v>2776</v>
      </c>
      <c r="D1094" s="81">
        <v>621063</v>
      </c>
      <c r="E1094" s="82">
        <v>0.17075231481481482</v>
      </c>
      <c r="F1094" s="81" t="s">
        <v>289</v>
      </c>
      <c r="G1094" s="81">
        <v>1.1755899999999999</v>
      </c>
      <c r="H1094" s="81" t="s">
        <v>290</v>
      </c>
      <c r="I1094" s="81" t="s">
        <v>291</v>
      </c>
      <c r="J1094" s="81">
        <v>32.970999999999997</v>
      </c>
      <c r="K1094" s="81" t="s">
        <v>290</v>
      </c>
      <c r="L1094" s="81" t="s">
        <v>284</v>
      </c>
      <c r="M1094" s="81" t="s">
        <v>284</v>
      </c>
    </row>
    <row r="1095" spans="1:13" ht="15" customHeight="1">
      <c r="A1095" s="81" t="s">
        <v>280</v>
      </c>
      <c r="B1095" s="81" t="s">
        <v>281</v>
      </c>
      <c r="C1095" s="81" t="s">
        <v>2777</v>
      </c>
      <c r="D1095" s="81">
        <v>621064</v>
      </c>
      <c r="E1095" s="82">
        <v>0.16878472222222221</v>
      </c>
      <c r="F1095" s="81" t="s">
        <v>289</v>
      </c>
      <c r="G1095" s="81">
        <v>1.25108</v>
      </c>
      <c r="H1095" s="81" t="s">
        <v>290</v>
      </c>
      <c r="I1095" s="81" t="s">
        <v>291</v>
      </c>
      <c r="J1095" s="81">
        <v>18.029</v>
      </c>
      <c r="K1095" s="81" t="s">
        <v>290</v>
      </c>
      <c r="L1095" s="81" t="s">
        <v>284</v>
      </c>
      <c r="M1095" s="81" t="s">
        <v>284</v>
      </c>
    </row>
    <row r="1096" spans="1:13" ht="15" customHeight="1">
      <c r="A1096" s="81" t="s">
        <v>280</v>
      </c>
      <c r="B1096" s="81" t="s">
        <v>281</v>
      </c>
      <c r="C1096" s="81" t="s">
        <v>2778</v>
      </c>
      <c r="D1096" s="81">
        <v>621065</v>
      </c>
      <c r="E1096" s="82">
        <v>0.16890046296296299</v>
      </c>
      <c r="F1096" s="81" t="s">
        <v>289</v>
      </c>
      <c r="G1096" s="81">
        <v>1.37477</v>
      </c>
      <c r="H1096" s="81" t="s">
        <v>290</v>
      </c>
      <c r="I1096" s="81" t="s">
        <v>291</v>
      </c>
      <c r="J1096" s="81">
        <v>7.4349999999999996</v>
      </c>
      <c r="K1096" s="81" t="s">
        <v>290</v>
      </c>
      <c r="L1096" s="81" t="s">
        <v>284</v>
      </c>
      <c r="M1096" s="81" t="s">
        <v>284</v>
      </c>
    </row>
    <row r="1097" spans="1:13" ht="15" customHeight="1">
      <c r="A1097" s="81" t="s">
        <v>280</v>
      </c>
      <c r="B1097" s="81" t="s">
        <v>281</v>
      </c>
      <c r="C1097" s="81" t="s">
        <v>2779</v>
      </c>
      <c r="D1097" s="81">
        <v>621066</v>
      </c>
      <c r="E1097" s="82">
        <v>0.16820601851851849</v>
      </c>
      <c r="F1097" s="81" t="s">
        <v>289</v>
      </c>
      <c r="G1097" s="81">
        <v>1.4761500000000001</v>
      </c>
      <c r="H1097" s="81" t="s">
        <v>290</v>
      </c>
      <c r="I1097" s="81" t="s">
        <v>291</v>
      </c>
      <c r="J1097" s="81">
        <v>27.207000000000001</v>
      </c>
      <c r="K1097" s="81" t="s">
        <v>290</v>
      </c>
      <c r="L1097" s="81" t="s">
        <v>284</v>
      </c>
      <c r="M1097" s="81" t="s">
        <v>284</v>
      </c>
    </row>
    <row r="1098" spans="1:13" ht="15" customHeight="1">
      <c r="A1098" s="81" t="s">
        <v>280</v>
      </c>
      <c r="B1098" s="81" t="s">
        <v>281</v>
      </c>
      <c r="C1098" s="81" t="s">
        <v>2780</v>
      </c>
      <c r="D1098" s="81">
        <v>621067</v>
      </c>
      <c r="E1098" s="81" t="s">
        <v>2781</v>
      </c>
      <c r="F1098" s="81" t="s">
        <v>289</v>
      </c>
      <c r="G1098" s="81">
        <v>1.24414</v>
      </c>
      <c r="H1098" s="81" t="s">
        <v>290</v>
      </c>
      <c r="I1098" s="81" t="s">
        <v>291</v>
      </c>
      <c r="J1098" s="81">
        <v>32.475999999999999</v>
      </c>
      <c r="K1098" s="81" t="s">
        <v>290</v>
      </c>
      <c r="L1098" s="81" t="s">
        <v>284</v>
      </c>
      <c r="M1098" s="81" t="s">
        <v>284</v>
      </c>
    </row>
    <row r="1099" spans="1:13" ht="15" customHeight="1">
      <c r="A1099" s="81" t="s">
        <v>280</v>
      </c>
      <c r="B1099" s="81" t="s">
        <v>281</v>
      </c>
      <c r="C1099" s="81" t="s">
        <v>2782</v>
      </c>
      <c r="D1099" s="81">
        <v>621068</v>
      </c>
      <c r="E1099" s="82">
        <v>0.17260416666666667</v>
      </c>
      <c r="F1099" s="81" t="s">
        <v>289</v>
      </c>
      <c r="G1099" s="81">
        <v>1.3423499999999999</v>
      </c>
      <c r="H1099" s="81" t="s">
        <v>290</v>
      </c>
      <c r="I1099" s="81" t="s">
        <v>291</v>
      </c>
      <c r="J1099" s="81">
        <v>12.608000000000001</v>
      </c>
      <c r="K1099" s="81" t="s">
        <v>290</v>
      </c>
      <c r="L1099" s="81" t="s">
        <v>284</v>
      </c>
      <c r="M1099" s="81" t="s">
        <v>284</v>
      </c>
    </row>
    <row r="1100" spans="1:13" ht="15" customHeight="1">
      <c r="A1100" s="81" t="s">
        <v>280</v>
      </c>
      <c r="B1100" s="81" t="s">
        <v>281</v>
      </c>
      <c r="C1100" s="81" t="s">
        <v>2783</v>
      </c>
      <c r="D1100" s="81">
        <v>621069</v>
      </c>
      <c r="E1100" s="82">
        <v>0.17075231481481482</v>
      </c>
      <c r="F1100" s="81" t="s">
        <v>289</v>
      </c>
      <c r="G1100" s="81">
        <v>1.2897799999999999</v>
      </c>
      <c r="H1100" s="81" t="s">
        <v>290</v>
      </c>
      <c r="I1100" s="81" t="s">
        <v>291</v>
      </c>
      <c r="J1100" s="81">
        <v>7.899</v>
      </c>
      <c r="K1100" s="81" t="s">
        <v>290</v>
      </c>
      <c r="L1100" s="81" t="s">
        <v>284</v>
      </c>
      <c r="M1100" s="81" t="s">
        <v>284</v>
      </c>
    </row>
    <row r="1101" spans="1:13" ht="15" customHeight="1">
      <c r="A1101" s="81" t="s">
        <v>280</v>
      </c>
      <c r="B1101" s="81" t="s">
        <v>281</v>
      </c>
      <c r="C1101" s="81" t="s">
        <v>2784</v>
      </c>
      <c r="D1101" s="81">
        <v>621070</v>
      </c>
      <c r="E1101" s="82">
        <v>0.17098379629629631</v>
      </c>
      <c r="F1101" s="81" t="s">
        <v>289</v>
      </c>
      <c r="G1101" s="81">
        <v>0.96945000000000003</v>
      </c>
      <c r="H1101" s="81" t="s">
        <v>290</v>
      </c>
      <c r="I1101" s="81" t="s">
        <v>291</v>
      </c>
      <c r="J1101" s="81">
        <v>27.709</v>
      </c>
      <c r="K1101" s="81" t="s">
        <v>290</v>
      </c>
      <c r="L1101" s="81" t="s">
        <v>284</v>
      </c>
      <c r="M1101" s="81" t="s">
        <v>284</v>
      </c>
    </row>
    <row r="1102" spans="1:13" ht="15" customHeight="1">
      <c r="A1102" s="81" t="s">
        <v>280</v>
      </c>
      <c r="B1102" s="81" t="s">
        <v>281</v>
      </c>
      <c r="C1102" s="81" t="s">
        <v>2785</v>
      </c>
      <c r="D1102" s="81">
        <v>621071</v>
      </c>
      <c r="E1102" s="82">
        <v>0.17167824074074076</v>
      </c>
      <c r="F1102" s="81" t="s">
        <v>289</v>
      </c>
      <c r="G1102" s="81">
        <v>1.85991</v>
      </c>
      <c r="H1102" s="81" t="s">
        <v>290</v>
      </c>
      <c r="I1102" s="81" t="s">
        <v>291</v>
      </c>
      <c r="J1102" s="81">
        <v>17.838000000000001</v>
      </c>
      <c r="K1102" s="81" t="s">
        <v>290</v>
      </c>
      <c r="L1102" s="81" t="s">
        <v>284</v>
      </c>
      <c r="M1102" s="81" t="s">
        <v>284</v>
      </c>
    </row>
    <row r="1103" spans="1:13" ht="15" customHeight="1">
      <c r="A1103" s="81" t="s">
        <v>280</v>
      </c>
      <c r="B1103" s="81" t="s">
        <v>281</v>
      </c>
      <c r="C1103" s="81" t="s">
        <v>2786</v>
      </c>
      <c r="D1103" s="81">
        <v>621072</v>
      </c>
      <c r="E1103" s="82">
        <v>0.17376157407407408</v>
      </c>
      <c r="F1103" s="81" t="s">
        <v>289</v>
      </c>
      <c r="G1103" s="81">
        <v>1.29054</v>
      </c>
      <c r="H1103" s="81" t="s">
        <v>290</v>
      </c>
      <c r="I1103" s="81" t="s">
        <v>291</v>
      </c>
      <c r="J1103" s="81">
        <v>2.8780000000000001</v>
      </c>
      <c r="K1103" s="81" t="s">
        <v>290</v>
      </c>
      <c r="L1103" s="81" t="s">
        <v>284</v>
      </c>
      <c r="M1103" s="81" t="s">
        <v>284</v>
      </c>
    </row>
    <row r="1104" spans="1:13" ht="15" customHeight="1">
      <c r="A1104" s="81" t="s">
        <v>280</v>
      </c>
      <c r="B1104" s="81" t="s">
        <v>281</v>
      </c>
      <c r="C1104" s="81" t="s">
        <v>2787</v>
      </c>
      <c r="D1104" s="81">
        <v>621073</v>
      </c>
      <c r="E1104" s="82">
        <v>0.17271990740740739</v>
      </c>
      <c r="F1104" s="81" t="s">
        <v>289</v>
      </c>
      <c r="G1104" s="81">
        <v>0.43780999999999998</v>
      </c>
      <c r="H1104" s="81" t="s">
        <v>290</v>
      </c>
      <c r="I1104" s="81" t="s">
        <v>291</v>
      </c>
      <c r="J1104" s="81">
        <v>23.683</v>
      </c>
      <c r="K1104" s="81" t="s">
        <v>290</v>
      </c>
      <c r="L1104" s="81" t="s">
        <v>284</v>
      </c>
      <c r="M1104" s="81" t="s">
        <v>284</v>
      </c>
    </row>
    <row r="1105" spans="1:13" ht="15" customHeight="1">
      <c r="A1105" s="81" t="s">
        <v>280</v>
      </c>
      <c r="B1105" s="81" t="s">
        <v>281</v>
      </c>
      <c r="C1105" s="81" t="s">
        <v>2788</v>
      </c>
      <c r="D1105" s="81">
        <v>621074</v>
      </c>
      <c r="E1105" s="82">
        <v>0.17792824074074073</v>
      </c>
      <c r="F1105" s="81" t="s">
        <v>289</v>
      </c>
      <c r="G1105" s="81">
        <v>1.9210700000000001</v>
      </c>
      <c r="H1105" s="81" t="s">
        <v>290</v>
      </c>
      <c r="I1105" s="81" t="s">
        <v>291</v>
      </c>
      <c r="J1105" s="81">
        <v>14.743</v>
      </c>
      <c r="K1105" s="81" t="s">
        <v>290</v>
      </c>
      <c r="L1105" s="81" t="s">
        <v>284</v>
      </c>
      <c r="M1105" s="81" t="s">
        <v>284</v>
      </c>
    </row>
    <row r="1106" spans="1:13" ht="15" customHeight="1">
      <c r="A1106" s="81" t="s">
        <v>280</v>
      </c>
      <c r="B1106" s="81" t="s">
        <v>281</v>
      </c>
      <c r="C1106" s="81" t="s">
        <v>2789</v>
      </c>
      <c r="D1106" s="81">
        <v>621075</v>
      </c>
      <c r="E1106" s="82">
        <v>0.17607638888888888</v>
      </c>
      <c r="F1106" s="81" t="s">
        <v>289</v>
      </c>
      <c r="G1106" s="81">
        <v>1.1782600000000001</v>
      </c>
      <c r="H1106" s="81" t="s">
        <v>290</v>
      </c>
      <c r="I1106" s="81" t="s">
        <v>291</v>
      </c>
      <c r="J1106" s="81">
        <v>4.7990000000000004</v>
      </c>
      <c r="K1106" s="81" t="s">
        <v>290</v>
      </c>
      <c r="L1106" s="81" t="s">
        <v>284</v>
      </c>
      <c r="M1106" s="81" t="s">
        <v>284</v>
      </c>
    </row>
    <row r="1107" spans="1:13" ht="15" customHeight="1">
      <c r="A1107" s="81" t="s">
        <v>280</v>
      </c>
      <c r="B1107" s="81" t="s">
        <v>281</v>
      </c>
      <c r="C1107" s="81" t="s">
        <v>2790</v>
      </c>
      <c r="D1107" s="81">
        <v>621076</v>
      </c>
      <c r="E1107" s="82">
        <v>0.17711805555555557</v>
      </c>
      <c r="F1107" s="81" t="s">
        <v>289</v>
      </c>
      <c r="G1107" s="81">
        <v>1.83734</v>
      </c>
      <c r="H1107" s="81" t="s">
        <v>290</v>
      </c>
      <c r="I1107" s="81" t="s">
        <v>291</v>
      </c>
      <c r="J1107" s="81">
        <v>9.2840000000000007</v>
      </c>
      <c r="K1107" s="81" t="s">
        <v>290</v>
      </c>
      <c r="L1107" s="81" t="s">
        <v>284</v>
      </c>
      <c r="M1107" s="81" t="s">
        <v>284</v>
      </c>
    </row>
    <row r="1108" spans="1:13" ht="15" customHeight="1">
      <c r="A1108" s="81" t="s">
        <v>280</v>
      </c>
      <c r="B1108" s="81" t="s">
        <v>281</v>
      </c>
      <c r="C1108" s="81" t="s">
        <v>2791</v>
      </c>
      <c r="D1108" s="81">
        <v>621077</v>
      </c>
      <c r="E1108" s="82">
        <v>0.18012731481481481</v>
      </c>
      <c r="F1108" s="81" t="s">
        <v>289</v>
      </c>
      <c r="G1108" s="81">
        <v>1.8384499999999999</v>
      </c>
      <c r="H1108" s="81" t="s">
        <v>290</v>
      </c>
      <c r="I1108" s="81" t="s">
        <v>291</v>
      </c>
      <c r="J1108" s="81">
        <v>12.473000000000001</v>
      </c>
      <c r="K1108" s="81" t="s">
        <v>290</v>
      </c>
      <c r="L1108" s="81" t="s">
        <v>284</v>
      </c>
      <c r="M1108" s="81" t="s">
        <v>284</v>
      </c>
    </row>
    <row r="1109" spans="1:13" ht="15" customHeight="1">
      <c r="A1109" s="81" t="s">
        <v>280</v>
      </c>
      <c r="B1109" s="81" t="s">
        <v>281</v>
      </c>
      <c r="C1109" s="81" t="s">
        <v>2792</v>
      </c>
      <c r="D1109" s="81">
        <v>621078</v>
      </c>
      <c r="E1109" s="81" t="s">
        <v>2793</v>
      </c>
      <c r="F1109" s="81" t="s">
        <v>289</v>
      </c>
      <c r="G1109" s="81">
        <v>1.0503499999999999</v>
      </c>
      <c r="H1109" s="81" t="s">
        <v>290</v>
      </c>
      <c r="I1109" s="81" t="s">
        <v>291</v>
      </c>
      <c r="J1109" s="81">
        <v>7.891</v>
      </c>
      <c r="K1109" s="81" t="s">
        <v>290</v>
      </c>
      <c r="L1109" s="81" t="s">
        <v>284</v>
      </c>
      <c r="M1109" s="81" t="s">
        <v>284</v>
      </c>
    </row>
    <row r="1110" spans="1:13" ht="15" customHeight="1">
      <c r="A1110" s="81" t="s">
        <v>280</v>
      </c>
      <c r="B1110" s="81" t="s">
        <v>281</v>
      </c>
      <c r="C1110" s="81" t="s">
        <v>2794</v>
      </c>
      <c r="D1110" s="81">
        <v>621079</v>
      </c>
      <c r="E1110" s="82">
        <v>0.18336805555555555</v>
      </c>
      <c r="F1110" s="81" t="s">
        <v>289</v>
      </c>
      <c r="G1110" s="81">
        <v>0.26550000000000001</v>
      </c>
      <c r="H1110" s="81" t="s">
        <v>290</v>
      </c>
      <c r="I1110" s="81" t="s">
        <v>291</v>
      </c>
      <c r="J1110" s="81">
        <v>26.956</v>
      </c>
      <c r="K1110" s="81" t="s">
        <v>290</v>
      </c>
      <c r="L1110" s="81" t="s">
        <v>284</v>
      </c>
      <c r="M1110" s="81" t="s">
        <v>284</v>
      </c>
    </row>
    <row r="1111" spans="1:13" ht="15" customHeight="1">
      <c r="A1111" s="81" t="s">
        <v>280</v>
      </c>
      <c r="B1111" s="81" t="s">
        <v>281</v>
      </c>
      <c r="C1111" s="81" t="s">
        <v>2795</v>
      </c>
      <c r="D1111" s="81">
        <v>621080</v>
      </c>
      <c r="E1111" s="82">
        <v>0.18151620370370369</v>
      </c>
      <c r="F1111" s="81" t="s">
        <v>289</v>
      </c>
      <c r="G1111" s="81">
        <v>1.7768999999999999</v>
      </c>
      <c r="H1111" s="81" t="s">
        <v>290</v>
      </c>
      <c r="I1111" s="81" t="s">
        <v>291</v>
      </c>
      <c r="J1111" s="81">
        <v>11.477</v>
      </c>
      <c r="K1111" s="81" t="s">
        <v>290</v>
      </c>
      <c r="L1111" s="81" t="s">
        <v>284</v>
      </c>
      <c r="M1111" s="81" t="s">
        <v>284</v>
      </c>
    </row>
    <row r="1112" spans="1:13" ht="15" customHeight="1">
      <c r="A1112" s="81" t="s">
        <v>280</v>
      </c>
      <c r="B1112" s="81" t="s">
        <v>281</v>
      </c>
      <c r="C1112" s="81" t="s">
        <v>2796</v>
      </c>
      <c r="D1112" s="81">
        <v>621081</v>
      </c>
      <c r="E1112" s="81" t="s">
        <v>2797</v>
      </c>
      <c r="F1112" s="81" t="s">
        <v>289</v>
      </c>
      <c r="G1112" s="81">
        <v>0.24573</v>
      </c>
      <c r="H1112" s="81" t="s">
        <v>290</v>
      </c>
      <c r="I1112" s="81" t="s">
        <v>291</v>
      </c>
      <c r="J1112" s="81">
        <v>27.381</v>
      </c>
      <c r="K1112" s="81" t="s">
        <v>290</v>
      </c>
      <c r="L1112" s="81" t="s">
        <v>284</v>
      </c>
      <c r="M1112" s="81" t="s">
        <v>284</v>
      </c>
    </row>
    <row r="1113" spans="1:13" ht="15" customHeight="1">
      <c r="A1113" s="81" t="s">
        <v>280</v>
      </c>
      <c r="B1113" s="81" t="s">
        <v>281</v>
      </c>
      <c r="C1113" s="81" t="s">
        <v>2798</v>
      </c>
      <c r="D1113" s="81">
        <v>621082</v>
      </c>
      <c r="E1113" s="82">
        <v>0.18406250000000002</v>
      </c>
      <c r="F1113" s="81" t="s">
        <v>289</v>
      </c>
      <c r="G1113" s="81">
        <v>1.87161</v>
      </c>
      <c r="H1113" s="81" t="s">
        <v>290</v>
      </c>
      <c r="I1113" s="81" t="s">
        <v>291</v>
      </c>
      <c r="J1113" s="81">
        <v>15.393000000000001</v>
      </c>
      <c r="K1113" s="81" t="s">
        <v>290</v>
      </c>
      <c r="L1113" s="81" t="s">
        <v>284</v>
      </c>
      <c r="M1113" s="81" t="s">
        <v>284</v>
      </c>
    </row>
    <row r="1114" spans="1:13" ht="15" customHeight="1">
      <c r="A1114" s="81" t="s">
        <v>280</v>
      </c>
      <c r="B1114" s="81" t="s">
        <v>281</v>
      </c>
      <c r="C1114" s="81" t="s">
        <v>2799</v>
      </c>
      <c r="D1114" s="81">
        <v>621083</v>
      </c>
      <c r="E1114" s="82">
        <v>0.18452546296296299</v>
      </c>
      <c r="F1114" s="81" t="s">
        <v>289</v>
      </c>
      <c r="G1114" s="81">
        <v>0.89985000000000004</v>
      </c>
      <c r="H1114" s="81" t="s">
        <v>290</v>
      </c>
      <c r="I1114" s="81" t="s">
        <v>291</v>
      </c>
      <c r="J1114" s="81">
        <v>26.535</v>
      </c>
      <c r="K1114" s="81" t="s">
        <v>290</v>
      </c>
      <c r="L1114" s="81" t="s">
        <v>284</v>
      </c>
      <c r="M1114" s="81" t="s">
        <v>284</v>
      </c>
    </row>
    <row r="1115" spans="1:13" ht="15" customHeight="1">
      <c r="A1115" s="81" t="s">
        <v>280</v>
      </c>
      <c r="B1115" s="81" t="s">
        <v>281</v>
      </c>
      <c r="C1115" s="81" t="s">
        <v>2800</v>
      </c>
      <c r="D1115" s="81">
        <v>621084</v>
      </c>
      <c r="E1115" s="82">
        <v>0.18903935185185183</v>
      </c>
      <c r="F1115" s="81" t="s">
        <v>289</v>
      </c>
      <c r="G1115" s="81">
        <v>1.6566099999999999</v>
      </c>
      <c r="H1115" s="81" t="s">
        <v>290</v>
      </c>
      <c r="I1115" s="81" t="s">
        <v>291</v>
      </c>
      <c r="J1115" s="81">
        <v>23.332000000000001</v>
      </c>
      <c r="K1115" s="81" t="s">
        <v>290</v>
      </c>
      <c r="L1115" s="81" t="s">
        <v>284</v>
      </c>
      <c r="M1115" s="81" t="s">
        <v>284</v>
      </c>
    </row>
    <row r="1116" spans="1:13" ht="15" customHeight="1">
      <c r="A1116" s="81" t="s">
        <v>280</v>
      </c>
      <c r="B1116" s="81" t="s">
        <v>281</v>
      </c>
      <c r="C1116" s="81" t="s">
        <v>2801</v>
      </c>
      <c r="D1116" s="81">
        <v>621085</v>
      </c>
      <c r="E1116" s="82">
        <v>0.18880787037037039</v>
      </c>
      <c r="F1116" s="81" t="s">
        <v>289</v>
      </c>
      <c r="G1116" s="81">
        <v>1.3785000000000001</v>
      </c>
      <c r="H1116" s="81" t="s">
        <v>290</v>
      </c>
      <c r="I1116" s="81" t="s">
        <v>291</v>
      </c>
      <c r="J1116" s="81">
        <v>12.172000000000001</v>
      </c>
      <c r="K1116" s="81" t="s">
        <v>290</v>
      </c>
      <c r="L1116" s="81" t="s">
        <v>284</v>
      </c>
      <c r="M1116" s="81" t="s">
        <v>284</v>
      </c>
    </row>
    <row r="1117" spans="1:13" ht="15" customHeight="1">
      <c r="A1117" s="81" t="s">
        <v>280</v>
      </c>
      <c r="B1117" s="81" t="s">
        <v>281</v>
      </c>
      <c r="C1117" s="81" t="s">
        <v>2802</v>
      </c>
      <c r="D1117" s="81">
        <v>625001</v>
      </c>
      <c r="E1117" s="82">
        <v>0.12329861111111111</v>
      </c>
      <c r="F1117" s="81" t="s">
        <v>289</v>
      </c>
      <c r="G1117" s="81">
        <v>1.1821999999999999</v>
      </c>
      <c r="H1117" s="81" t="s">
        <v>290</v>
      </c>
      <c r="I1117" s="81" t="s">
        <v>291</v>
      </c>
      <c r="J1117" s="81">
        <v>26.036000000000001</v>
      </c>
      <c r="K1117" s="81" t="s">
        <v>290</v>
      </c>
      <c r="L1117" s="81" t="s">
        <v>284</v>
      </c>
      <c r="M1117" s="81" t="s">
        <v>284</v>
      </c>
    </row>
    <row r="1118" spans="1:13" ht="15" customHeight="1">
      <c r="A1118" s="81" t="s">
        <v>280</v>
      </c>
      <c r="B1118" s="81" t="s">
        <v>281</v>
      </c>
      <c r="C1118" s="81" t="s">
        <v>2803</v>
      </c>
      <c r="D1118" s="81">
        <v>625002</v>
      </c>
      <c r="E1118" s="82">
        <v>0.12399305555555555</v>
      </c>
      <c r="F1118" s="81" t="s">
        <v>289</v>
      </c>
      <c r="G1118" s="81">
        <v>1.3920399999999999</v>
      </c>
      <c r="H1118" s="81" t="s">
        <v>290</v>
      </c>
      <c r="I1118" s="81" t="s">
        <v>291</v>
      </c>
      <c r="J1118" s="81">
        <v>6.6440000000000001</v>
      </c>
      <c r="K1118" s="81" t="s">
        <v>290</v>
      </c>
      <c r="L1118" s="81" t="s">
        <v>284</v>
      </c>
      <c r="M1118" s="81" t="s">
        <v>284</v>
      </c>
    </row>
    <row r="1119" spans="1:13" ht="15" customHeight="1">
      <c r="A1119" s="81" t="s">
        <v>280</v>
      </c>
      <c r="B1119" s="81" t="s">
        <v>281</v>
      </c>
      <c r="C1119" s="81" t="s">
        <v>2804</v>
      </c>
      <c r="D1119" s="81">
        <v>625003</v>
      </c>
      <c r="E1119" s="82">
        <v>0.12364583333333333</v>
      </c>
      <c r="F1119" s="81" t="s">
        <v>289</v>
      </c>
      <c r="G1119" s="81">
        <v>0.73629</v>
      </c>
      <c r="H1119" s="81" t="s">
        <v>290</v>
      </c>
      <c r="I1119" s="81" t="s">
        <v>291</v>
      </c>
      <c r="J1119" s="81">
        <v>30.672999999999998</v>
      </c>
      <c r="K1119" s="81" t="s">
        <v>290</v>
      </c>
      <c r="L1119" s="81" t="s">
        <v>284</v>
      </c>
      <c r="M1119" s="81" t="s">
        <v>284</v>
      </c>
    </row>
    <row r="1120" spans="1:13" ht="15" customHeight="1">
      <c r="A1120" s="81" t="s">
        <v>280</v>
      </c>
      <c r="B1120" s="81" t="s">
        <v>281</v>
      </c>
      <c r="C1120" s="81" t="s">
        <v>2805</v>
      </c>
      <c r="D1120" s="81">
        <v>625004</v>
      </c>
      <c r="E1120" s="81" t="s">
        <v>2706</v>
      </c>
      <c r="F1120" s="81" t="s">
        <v>289</v>
      </c>
      <c r="G1120" s="81">
        <v>1.6406099999999999</v>
      </c>
      <c r="H1120" s="81" t="s">
        <v>290</v>
      </c>
      <c r="I1120" s="81" t="s">
        <v>291</v>
      </c>
      <c r="J1120" s="81">
        <v>10.835000000000001</v>
      </c>
      <c r="K1120" s="81" t="s">
        <v>290</v>
      </c>
      <c r="L1120" s="81" t="s">
        <v>284</v>
      </c>
      <c r="M1120" s="81" t="s">
        <v>284</v>
      </c>
    </row>
    <row r="1121" spans="1:13" ht="15" customHeight="1">
      <c r="A1121" s="81" t="s">
        <v>280</v>
      </c>
      <c r="B1121" s="81" t="s">
        <v>281</v>
      </c>
      <c r="C1121" s="81" t="s">
        <v>2806</v>
      </c>
      <c r="D1121" s="81">
        <v>625005</v>
      </c>
      <c r="E1121" s="82">
        <v>0.12734953703703702</v>
      </c>
      <c r="F1121" s="81" t="s">
        <v>289</v>
      </c>
      <c r="G1121" s="81">
        <v>0.17818000000000001</v>
      </c>
      <c r="H1121" s="81" t="s">
        <v>290</v>
      </c>
      <c r="I1121" s="81" t="s">
        <v>291</v>
      </c>
      <c r="J1121" s="81">
        <v>27.343</v>
      </c>
      <c r="K1121" s="81" t="s">
        <v>290</v>
      </c>
      <c r="L1121" s="81" t="s">
        <v>284</v>
      </c>
      <c r="M1121" s="81" t="s">
        <v>284</v>
      </c>
    </row>
    <row r="1122" spans="1:13" ht="15" customHeight="1">
      <c r="A1122" s="81" t="s">
        <v>280</v>
      </c>
      <c r="B1122" s="81" t="s">
        <v>281</v>
      </c>
      <c r="C1122" s="81" t="s">
        <v>2807</v>
      </c>
      <c r="D1122" s="81">
        <v>625006</v>
      </c>
      <c r="E1122" s="82">
        <v>0.12688657407407408</v>
      </c>
      <c r="F1122" s="81" t="s">
        <v>289</v>
      </c>
      <c r="G1122" s="81">
        <v>1.0290600000000001</v>
      </c>
      <c r="H1122" s="81" t="s">
        <v>290</v>
      </c>
      <c r="I1122" s="81" t="s">
        <v>291</v>
      </c>
      <c r="J1122" s="81">
        <v>6.2619999999999996</v>
      </c>
      <c r="K1122" s="81" t="s">
        <v>290</v>
      </c>
      <c r="L1122" s="81" t="s">
        <v>284</v>
      </c>
      <c r="M1122" s="81" t="s">
        <v>284</v>
      </c>
    </row>
    <row r="1123" spans="1:13" ht="15" customHeight="1">
      <c r="A1123" s="81" t="s">
        <v>280</v>
      </c>
      <c r="B1123" s="81" t="s">
        <v>281</v>
      </c>
      <c r="C1123" s="81" t="s">
        <v>2808</v>
      </c>
      <c r="D1123" s="81">
        <v>625007</v>
      </c>
      <c r="E1123" s="82">
        <v>0.12572916666666667</v>
      </c>
      <c r="F1123" s="81" t="s">
        <v>289</v>
      </c>
      <c r="G1123" s="81">
        <v>1.7683899999999999</v>
      </c>
      <c r="H1123" s="81" t="s">
        <v>290</v>
      </c>
      <c r="I1123" s="81" t="s">
        <v>291</v>
      </c>
      <c r="J1123" s="81">
        <v>12.971</v>
      </c>
      <c r="K1123" s="81" t="s">
        <v>290</v>
      </c>
      <c r="L1123" s="81" t="s">
        <v>284</v>
      </c>
      <c r="M1123" s="81" t="s">
        <v>284</v>
      </c>
    </row>
    <row r="1124" spans="1:13" ht="15" customHeight="1">
      <c r="A1124" s="81" t="s">
        <v>280</v>
      </c>
      <c r="B1124" s="81" t="s">
        <v>281</v>
      </c>
      <c r="C1124" s="81" t="s">
        <v>2809</v>
      </c>
      <c r="D1124" s="81">
        <v>625008</v>
      </c>
      <c r="E1124" s="82">
        <v>0.12896990740740741</v>
      </c>
      <c r="F1124" s="81" t="s">
        <v>289</v>
      </c>
      <c r="G1124" s="81">
        <v>0.13138</v>
      </c>
      <c r="H1124" s="81" t="s">
        <v>290</v>
      </c>
      <c r="I1124" s="81" t="s">
        <v>291</v>
      </c>
      <c r="J1124" s="81">
        <v>28.847000000000001</v>
      </c>
      <c r="K1124" s="81" t="s">
        <v>290</v>
      </c>
      <c r="L1124" s="81" t="s">
        <v>284</v>
      </c>
      <c r="M1124" s="81" t="s">
        <v>284</v>
      </c>
    </row>
    <row r="1125" spans="1:13" ht="15" customHeight="1">
      <c r="A1125" s="81" t="s">
        <v>280</v>
      </c>
      <c r="B1125" s="81" t="s">
        <v>281</v>
      </c>
      <c r="C1125" s="81" t="s">
        <v>2810</v>
      </c>
      <c r="D1125" s="81">
        <v>625009</v>
      </c>
      <c r="E1125" s="82">
        <v>0.12688657407407408</v>
      </c>
      <c r="F1125" s="81" t="s">
        <v>289</v>
      </c>
      <c r="G1125" s="81">
        <v>0.93137000000000003</v>
      </c>
      <c r="H1125" s="81" t="s">
        <v>290</v>
      </c>
      <c r="I1125" s="81" t="s">
        <v>291</v>
      </c>
      <c r="J1125" s="81">
        <v>8.9930000000000003</v>
      </c>
      <c r="K1125" s="81" t="s">
        <v>290</v>
      </c>
      <c r="L1125" s="81" t="s">
        <v>284</v>
      </c>
      <c r="M1125" s="81" t="s">
        <v>284</v>
      </c>
    </row>
    <row r="1126" spans="1:13" ht="15" customHeight="1">
      <c r="A1126" s="81" t="s">
        <v>280</v>
      </c>
      <c r="B1126" s="81" t="s">
        <v>281</v>
      </c>
      <c r="C1126" s="81" t="s">
        <v>2811</v>
      </c>
      <c r="D1126" s="81">
        <v>625010</v>
      </c>
      <c r="E1126" s="81" t="s">
        <v>2812</v>
      </c>
      <c r="F1126" s="81" t="s">
        <v>289</v>
      </c>
      <c r="G1126" s="81">
        <v>1.7170700000000001</v>
      </c>
      <c r="H1126" s="81" t="s">
        <v>290</v>
      </c>
      <c r="I1126" s="81" t="s">
        <v>291</v>
      </c>
      <c r="J1126" s="81">
        <v>11.103</v>
      </c>
      <c r="K1126" s="81" t="s">
        <v>290</v>
      </c>
      <c r="L1126" s="81" t="s">
        <v>284</v>
      </c>
      <c r="M1126" s="81" t="s">
        <v>284</v>
      </c>
    </row>
    <row r="1127" spans="1:13" ht="15" customHeight="1">
      <c r="A1127" s="81" t="s">
        <v>280</v>
      </c>
      <c r="B1127" s="81" t="s">
        <v>281</v>
      </c>
      <c r="C1127" s="81" t="s">
        <v>2813</v>
      </c>
      <c r="D1127" s="81">
        <v>625011</v>
      </c>
      <c r="E1127" s="82">
        <v>0.1270023148148148</v>
      </c>
      <c r="F1127" s="81" t="s">
        <v>289</v>
      </c>
      <c r="G1127" s="81">
        <v>0.58343</v>
      </c>
      <c r="H1127" s="81" t="s">
        <v>290</v>
      </c>
      <c r="I1127" s="81" t="s">
        <v>291</v>
      </c>
      <c r="J1127" s="81">
        <v>17.446000000000002</v>
      </c>
      <c r="K1127" s="81" t="s">
        <v>290</v>
      </c>
      <c r="L1127" s="81" t="s">
        <v>284</v>
      </c>
      <c r="M1127" s="81" t="s">
        <v>284</v>
      </c>
    </row>
    <row r="1128" spans="1:13" ht="15" customHeight="1">
      <c r="A1128" s="81" t="s">
        <v>280</v>
      </c>
      <c r="B1128" s="81" t="s">
        <v>281</v>
      </c>
      <c r="C1128" s="81" t="s">
        <v>2814</v>
      </c>
      <c r="D1128" s="81">
        <v>625012</v>
      </c>
      <c r="E1128" s="82">
        <v>0.12711805555555555</v>
      </c>
      <c r="F1128" s="81" t="s">
        <v>289</v>
      </c>
      <c r="G1128" s="81">
        <v>1.5112300000000001</v>
      </c>
      <c r="H1128" s="81" t="s">
        <v>290</v>
      </c>
      <c r="I1128" s="81" t="s">
        <v>291</v>
      </c>
      <c r="J1128" s="81">
        <v>6.1050000000000004</v>
      </c>
      <c r="K1128" s="81" t="s">
        <v>290</v>
      </c>
      <c r="L1128" s="81" t="s">
        <v>284</v>
      </c>
      <c r="M1128" s="81" t="s">
        <v>284</v>
      </c>
    </row>
    <row r="1129" spans="1:13" ht="15" customHeight="1">
      <c r="A1129" s="81" t="s">
        <v>280</v>
      </c>
      <c r="B1129" s="81" t="s">
        <v>281</v>
      </c>
      <c r="C1129" s="81" t="s">
        <v>2815</v>
      </c>
      <c r="D1129" s="81">
        <v>625013</v>
      </c>
      <c r="E1129" s="82">
        <v>0.13267361111111112</v>
      </c>
      <c r="F1129" s="81" t="s">
        <v>289</v>
      </c>
      <c r="G1129" s="81">
        <v>0.37276999999999999</v>
      </c>
      <c r="H1129" s="81" t="s">
        <v>290</v>
      </c>
      <c r="I1129" s="81" t="s">
        <v>291</v>
      </c>
      <c r="J1129" s="81">
        <v>25.021999999999998</v>
      </c>
      <c r="K1129" s="81" t="s">
        <v>290</v>
      </c>
      <c r="L1129" s="81" t="s">
        <v>284</v>
      </c>
      <c r="M1129" s="81" t="s">
        <v>284</v>
      </c>
    </row>
    <row r="1130" spans="1:13" ht="15" customHeight="1">
      <c r="A1130" s="81" t="s">
        <v>280</v>
      </c>
      <c r="B1130" s="81" t="s">
        <v>281</v>
      </c>
      <c r="C1130" s="81" t="s">
        <v>2816</v>
      </c>
      <c r="D1130" s="81">
        <v>625014</v>
      </c>
      <c r="E1130" s="82">
        <v>0.13140046296296296</v>
      </c>
      <c r="F1130" s="81" t="s">
        <v>289</v>
      </c>
      <c r="G1130" s="81">
        <v>1.09301</v>
      </c>
      <c r="H1130" s="81" t="s">
        <v>290</v>
      </c>
      <c r="I1130" s="81" t="s">
        <v>291</v>
      </c>
      <c r="J1130" s="81">
        <v>6.2039999999999997</v>
      </c>
      <c r="K1130" s="81" t="s">
        <v>290</v>
      </c>
      <c r="L1130" s="81" t="s">
        <v>284</v>
      </c>
      <c r="M1130" s="81" t="s">
        <v>284</v>
      </c>
    </row>
    <row r="1131" spans="1:13" ht="15" customHeight="1">
      <c r="A1131" s="81" t="s">
        <v>280</v>
      </c>
      <c r="B1131" s="81" t="s">
        <v>281</v>
      </c>
      <c r="C1131" s="81" t="s">
        <v>2817</v>
      </c>
      <c r="D1131" s="81">
        <v>625015</v>
      </c>
      <c r="E1131" s="82">
        <v>0.13047453703703704</v>
      </c>
      <c r="F1131" s="81" t="s">
        <v>289</v>
      </c>
      <c r="G1131" s="81">
        <v>1.6515500000000001</v>
      </c>
      <c r="H1131" s="81" t="s">
        <v>290</v>
      </c>
      <c r="I1131" s="81" t="s">
        <v>291</v>
      </c>
      <c r="J1131" s="81">
        <v>15.163</v>
      </c>
      <c r="K1131" s="81" t="s">
        <v>290</v>
      </c>
      <c r="L1131" s="81" t="s">
        <v>284</v>
      </c>
      <c r="M1131" s="81" t="s">
        <v>284</v>
      </c>
    </row>
    <row r="1132" spans="1:13" ht="15" customHeight="1">
      <c r="A1132" s="81" t="s">
        <v>280</v>
      </c>
      <c r="B1132" s="81" t="s">
        <v>281</v>
      </c>
      <c r="C1132" s="81" t="s">
        <v>2818</v>
      </c>
      <c r="D1132" s="81">
        <v>625016</v>
      </c>
      <c r="E1132" s="82">
        <v>0.13452546296296297</v>
      </c>
      <c r="F1132" s="81" t="s">
        <v>289</v>
      </c>
      <c r="G1132" s="81">
        <v>0.98543999999999998</v>
      </c>
      <c r="H1132" s="81" t="s">
        <v>290</v>
      </c>
      <c r="I1132" s="81" t="s">
        <v>291</v>
      </c>
      <c r="J1132" s="81">
        <v>28.853000000000002</v>
      </c>
      <c r="K1132" s="81" t="s">
        <v>290</v>
      </c>
      <c r="L1132" s="81" t="s">
        <v>284</v>
      </c>
      <c r="M1132" s="81" t="s">
        <v>284</v>
      </c>
    </row>
    <row r="1133" spans="1:13" ht="15" customHeight="1">
      <c r="A1133" s="81" t="s">
        <v>280</v>
      </c>
      <c r="B1133" s="81" t="s">
        <v>281</v>
      </c>
      <c r="C1133" s="81" t="s">
        <v>2819</v>
      </c>
      <c r="D1133" s="81">
        <v>625017</v>
      </c>
      <c r="E1133" s="82">
        <v>0.13244212962962962</v>
      </c>
      <c r="F1133" s="81" t="s">
        <v>289</v>
      </c>
      <c r="G1133" s="81">
        <v>1.2045999999999999</v>
      </c>
      <c r="H1133" s="81" t="s">
        <v>290</v>
      </c>
      <c r="I1133" s="81" t="s">
        <v>291</v>
      </c>
      <c r="J1133" s="81">
        <v>13.9</v>
      </c>
      <c r="K1133" s="81" t="s">
        <v>290</v>
      </c>
      <c r="L1133" s="81" t="s">
        <v>284</v>
      </c>
      <c r="M1133" s="81" t="s">
        <v>284</v>
      </c>
    </row>
    <row r="1134" spans="1:13" ht="15" customHeight="1">
      <c r="A1134" s="81" t="s">
        <v>280</v>
      </c>
      <c r="B1134" s="81" t="s">
        <v>281</v>
      </c>
      <c r="C1134" s="81" t="s">
        <v>2820</v>
      </c>
      <c r="D1134" s="81">
        <v>625018</v>
      </c>
      <c r="E1134" s="82">
        <v>0.13186342592592593</v>
      </c>
      <c r="F1134" s="81" t="s">
        <v>289</v>
      </c>
      <c r="G1134" s="81">
        <v>1.24657</v>
      </c>
      <c r="H1134" s="81" t="s">
        <v>290</v>
      </c>
      <c r="I1134" s="81" t="s">
        <v>291</v>
      </c>
      <c r="J1134" s="81">
        <v>11.428000000000001</v>
      </c>
      <c r="K1134" s="81" t="s">
        <v>290</v>
      </c>
      <c r="L1134" s="81" t="s">
        <v>284</v>
      </c>
      <c r="M1134" s="81" t="s">
        <v>284</v>
      </c>
    </row>
    <row r="1135" spans="1:13" ht="15" customHeight="1">
      <c r="A1135" s="81" t="s">
        <v>280</v>
      </c>
      <c r="B1135" s="81" t="s">
        <v>281</v>
      </c>
      <c r="C1135" s="81" t="s">
        <v>2821</v>
      </c>
      <c r="D1135" s="81">
        <v>625019</v>
      </c>
      <c r="E1135" s="81" t="s">
        <v>2822</v>
      </c>
      <c r="F1135" s="81" t="s">
        <v>289</v>
      </c>
      <c r="G1135" s="81">
        <v>1.14466</v>
      </c>
      <c r="H1135" s="81" t="s">
        <v>290</v>
      </c>
      <c r="I1135" s="81" t="s">
        <v>291</v>
      </c>
      <c r="J1135" s="81">
        <v>31.305</v>
      </c>
      <c r="K1135" s="81" t="s">
        <v>290</v>
      </c>
      <c r="L1135" s="81" t="s">
        <v>284</v>
      </c>
      <c r="M1135" s="81" t="s">
        <v>284</v>
      </c>
    </row>
    <row r="1136" spans="1:13" ht="15" customHeight="1">
      <c r="A1136" s="81" t="s">
        <v>280</v>
      </c>
      <c r="B1136" s="81" t="s">
        <v>281</v>
      </c>
      <c r="C1136" s="81" t="s">
        <v>2823</v>
      </c>
      <c r="D1136" s="81">
        <v>625020</v>
      </c>
      <c r="E1136" s="82">
        <v>0.13487268518518519</v>
      </c>
      <c r="F1136" s="81" t="s">
        <v>289</v>
      </c>
      <c r="G1136" s="81">
        <v>1.43001</v>
      </c>
      <c r="H1136" s="81" t="s">
        <v>290</v>
      </c>
      <c r="I1136" s="81" t="s">
        <v>291</v>
      </c>
      <c r="J1136" s="81">
        <v>30.571999999999999</v>
      </c>
      <c r="K1136" s="81" t="s">
        <v>290</v>
      </c>
      <c r="L1136" s="81" t="s">
        <v>284</v>
      </c>
      <c r="M1136" s="81" t="s">
        <v>284</v>
      </c>
    </row>
    <row r="1137" spans="1:13" ht="15" customHeight="1">
      <c r="A1137" s="81" t="s">
        <v>280</v>
      </c>
      <c r="B1137" s="81" t="s">
        <v>281</v>
      </c>
      <c r="C1137" s="81" t="s">
        <v>2824</v>
      </c>
      <c r="D1137" s="81">
        <v>625021</v>
      </c>
      <c r="E1137" s="82">
        <v>0.13325231481481481</v>
      </c>
      <c r="F1137" s="81" t="s">
        <v>289</v>
      </c>
      <c r="G1137" s="81">
        <v>1.3358399999999999</v>
      </c>
      <c r="H1137" s="81" t="s">
        <v>290</v>
      </c>
      <c r="I1137" s="81" t="s">
        <v>291</v>
      </c>
      <c r="J1137" s="81">
        <v>11.634</v>
      </c>
      <c r="K1137" s="81" t="s">
        <v>290</v>
      </c>
      <c r="L1137" s="81" t="s">
        <v>284</v>
      </c>
      <c r="M1137" s="81" t="s">
        <v>284</v>
      </c>
    </row>
    <row r="1138" spans="1:13" ht="15" customHeight="1">
      <c r="A1138" s="81" t="s">
        <v>280</v>
      </c>
      <c r="B1138" s="81" t="s">
        <v>281</v>
      </c>
      <c r="C1138" s="81" t="s">
        <v>2825</v>
      </c>
      <c r="D1138" s="81">
        <v>625022</v>
      </c>
      <c r="E1138" s="82">
        <v>0.13811342592592593</v>
      </c>
      <c r="F1138" s="81" t="s">
        <v>289</v>
      </c>
      <c r="G1138" s="81">
        <v>1.2310000000000001</v>
      </c>
      <c r="H1138" s="81" t="s">
        <v>290</v>
      </c>
      <c r="I1138" s="81" t="s">
        <v>291</v>
      </c>
      <c r="J1138" s="81">
        <v>9.6910000000000007</v>
      </c>
      <c r="K1138" s="81" t="s">
        <v>290</v>
      </c>
      <c r="L1138" s="81" t="s">
        <v>284</v>
      </c>
      <c r="M1138" s="81" t="s">
        <v>284</v>
      </c>
    </row>
    <row r="1139" spans="1:13" ht="15" customHeight="1">
      <c r="A1139" s="81" t="s">
        <v>280</v>
      </c>
      <c r="B1139" s="81" t="s">
        <v>281</v>
      </c>
      <c r="C1139" s="81" t="s">
        <v>2826</v>
      </c>
      <c r="D1139" s="81">
        <v>625023</v>
      </c>
      <c r="E1139" s="82">
        <v>0.13730324074074074</v>
      </c>
      <c r="F1139" s="81" t="s">
        <v>289</v>
      </c>
      <c r="G1139" s="81">
        <v>1.13113</v>
      </c>
      <c r="H1139" s="81" t="s">
        <v>290</v>
      </c>
      <c r="I1139" s="81" t="s">
        <v>291</v>
      </c>
      <c r="J1139" s="81">
        <v>29.56</v>
      </c>
      <c r="K1139" s="81" t="s">
        <v>290</v>
      </c>
      <c r="L1139" s="81" t="s">
        <v>284</v>
      </c>
      <c r="M1139" s="81" t="s">
        <v>284</v>
      </c>
    </row>
    <row r="1140" spans="1:13" ht="15" customHeight="1">
      <c r="A1140" s="81" t="s">
        <v>280</v>
      </c>
      <c r="B1140" s="81" t="s">
        <v>281</v>
      </c>
      <c r="C1140" s="81" t="s">
        <v>2827</v>
      </c>
      <c r="D1140" s="81">
        <v>625024</v>
      </c>
      <c r="E1140" s="81" t="s">
        <v>2828</v>
      </c>
      <c r="F1140" s="81" t="s">
        <v>289</v>
      </c>
      <c r="G1140" s="81">
        <v>1.4361900000000001</v>
      </c>
      <c r="H1140" s="81" t="s">
        <v>290</v>
      </c>
      <c r="I1140" s="81" t="s">
        <v>291</v>
      </c>
      <c r="J1140" s="81">
        <v>31.079000000000001</v>
      </c>
      <c r="K1140" s="81" t="s">
        <v>290</v>
      </c>
      <c r="L1140" s="81" t="s">
        <v>284</v>
      </c>
      <c r="M1140" s="81" t="s">
        <v>284</v>
      </c>
    </row>
    <row r="1141" spans="1:13" ht="15" customHeight="1">
      <c r="A1141" s="81" t="s">
        <v>280</v>
      </c>
      <c r="B1141" s="81" t="s">
        <v>281</v>
      </c>
      <c r="C1141" s="81" t="s">
        <v>2829</v>
      </c>
      <c r="D1141" s="81">
        <v>625025</v>
      </c>
      <c r="E1141" s="82">
        <v>0.13950231481481482</v>
      </c>
      <c r="F1141" s="81" t="s">
        <v>289</v>
      </c>
      <c r="G1141" s="81">
        <v>1.3367199999999999</v>
      </c>
      <c r="H1141" s="81" t="s">
        <v>290</v>
      </c>
      <c r="I1141" s="81" t="s">
        <v>291</v>
      </c>
      <c r="J1141" s="81">
        <v>11.121</v>
      </c>
      <c r="K1141" s="81" t="s">
        <v>290</v>
      </c>
      <c r="L1141" s="81" t="s">
        <v>284</v>
      </c>
      <c r="M1141" s="81" t="s">
        <v>284</v>
      </c>
    </row>
    <row r="1142" spans="1:13" ht="15" customHeight="1">
      <c r="A1142" s="81" t="s">
        <v>280</v>
      </c>
      <c r="B1142" s="81" t="s">
        <v>281</v>
      </c>
      <c r="C1142" s="81" t="s">
        <v>2830</v>
      </c>
      <c r="D1142" s="81">
        <v>625026</v>
      </c>
      <c r="E1142" s="82">
        <v>0.13880787037037037</v>
      </c>
      <c r="F1142" s="81" t="s">
        <v>289</v>
      </c>
      <c r="G1142" s="81">
        <v>1.2369000000000001</v>
      </c>
      <c r="H1142" s="81" t="s">
        <v>290</v>
      </c>
      <c r="I1142" s="81" t="s">
        <v>291</v>
      </c>
      <c r="J1142" s="81">
        <v>9.2040000000000006</v>
      </c>
      <c r="K1142" s="81" t="s">
        <v>290</v>
      </c>
      <c r="L1142" s="81" t="s">
        <v>284</v>
      </c>
      <c r="M1142" s="81" t="s">
        <v>284</v>
      </c>
    </row>
    <row r="1143" spans="1:13" ht="15" customHeight="1">
      <c r="A1143" s="81" t="s">
        <v>280</v>
      </c>
      <c r="B1143" s="81" t="s">
        <v>281</v>
      </c>
      <c r="C1143" s="81" t="s">
        <v>2831</v>
      </c>
      <c r="D1143" s="81">
        <v>625027</v>
      </c>
      <c r="E1143" s="82">
        <v>0.13707175925925927</v>
      </c>
      <c r="F1143" s="81" t="s">
        <v>289</v>
      </c>
      <c r="G1143" s="81">
        <v>1.16184</v>
      </c>
      <c r="H1143" s="81" t="s">
        <v>290</v>
      </c>
      <c r="I1143" s="81" t="s">
        <v>291</v>
      </c>
      <c r="J1143" s="81">
        <v>24.114000000000001</v>
      </c>
      <c r="K1143" s="81" t="s">
        <v>290</v>
      </c>
      <c r="L1143" s="81" t="s">
        <v>284</v>
      </c>
      <c r="M1143" s="81" t="s">
        <v>284</v>
      </c>
    </row>
    <row r="1144" spans="1:13" ht="15" customHeight="1">
      <c r="A1144" s="81" t="s">
        <v>280</v>
      </c>
      <c r="B1144" s="81" t="s">
        <v>281</v>
      </c>
      <c r="C1144" s="81" t="s">
        <v>2832</v>
      </c>
      <c r="D1144" s="81">
        <v>625028</v>
      </c>
      <c r="E1144" s="82">
        <v>0.13984953703703704</v>
      </c>
      <c r="F1144" s="81" t="s">
        <v>289</v>
      </c>
      <c r="G1144" s="81">
        <v>1.4258</v>
      </c>
      <c r="H1144" s="81" t="s">
        <v>290</v>
      </c>
      <c r="I1144" s="81" t="s">
        <v>291</v>
      </c>
      <c r="J1144" s="81">
        <v>31.172999999999998</v>
      </c>
      <c r="K1144" s="81" t="s">
        <v>290</v>
      </c>
      <c r="L1144" s="81" t="s">
        <v>284</v>
      </c>
      <c r="M1144" s="81" t="s">
        <v>284</v>
      </c>
    </row>
    <row r="1145" spans="1:13" ht="15" customHeight="1">
      <c r="A1145" s="81" t="s">
        <v>280</v>
      </c>
      <c r="B1145" s="81" t="s">
        <v>281</v>
      </c>
      <c r="C1145" s="81" t="s">
        <v>2833</v>
      </c>
      <c r="D1145" s="81">
        <v>625029</v>
      </c>
      <c r="E1145" s="82">
        <v>0.1383449074074074</v>
      </c>
      <c r="F1145" s="81" t="s">
        <v>289</v>
      </c>
      <c r="G1145" s="81">
        <v>1.3323799999999999</v>
      </c>
      <c r="H1145" s="81" t="s">
        <v>290</v>
      </c>
      <c r="I1145" s="81" t="s">
        <v>291</v>
      </c>
      <c r="J1145" s="81">
        <v>11.090999999999999</v>
      </c>
      <c r="K1145" s="81" t="s">
        <v>290</v>
      </c>
      <c r="L1145" s="81" t="s">
        <v>284</v>
      </c>
      <c r="M1145" s="81" t="s">
        <v>284</v>
      </c>
    </row>
    <row r="1146" spans="1:13" ht="15" customHeight="1">
      <c r="A1146" s="81" t="s">
        <v>280</v>
      </c>
      <c r="B1146" s="81" t="s">
        <v>281</v>
      </c>
      <c r="C1146" s="81" t="s">
        <v>2834</v>
      </c>
      <c r="D1146" s="81">
        <v>625030</v>
      </c>
      <c r="E1146" s="82">
        <v>0.1426273148148148</v>
      </c>
      <c r="F1146" s="81" t="s">
        <v>289</v>
      </c>
      <c r="G1146" s="81">
        <v>1.24688</v>
      </c>
      <c r="H1146" s="81" t="s">
        <v>290</v>
      </c>
      <c r="I1146" s="81" t="s">
        <v>291</v>
      </c>
      <c r="J1146" s="81">
        <v>9.891</v>
      </c>
      <c r="K1146" s="81" t="s">
        <v>290</v>
      </c>
      <c r="L1146" s="81" t="s">
        <v>284</v>
      </c>
      <c r="M1146" s="81" t="s">
        <v>284</v>
      </c>
    </row>
    <row r="1147" spans="1:13" ht="15" customHeight="1">
      <c r="A1147" s="81" t="s">
        <v>280</v>
      </c>
      <c r="B1147" s="81" t="s">
        <v>281</v>
      </c>
      <c r="C1147" s="81" t="s">
        <v>2835</v>
      </c>
      <c r="D1147" s="81">
        <v>625031</v>
      </c>
      <c r="E1147" s="82">
        <v>0.14135416666666667</v>
      </c>
      <c r="F1147" s="81" t="s">
        <v>289</v>
      </c>
      <c r="G1147" s="81">
        <v>1.1440699999999999</v>
      </c>
      <c r="H1147" s="81" t="s">
        <v>290</v>
      </c>
      <c r="I1147" s="81" t="s">
        <v>291</v>
      </c>
      <c r="J1147" s="81">
        <v>29.170999999999999</v>
      </c>
      <c r="K1147" s="81" t="s">
        <v>290</v>
      </c>
      <c r="L1147" s="81" t="s">
        <v>284</v>
      </c>
      <c r="M1147" s="81" t="s">
        <v>284</v>
      </c>
    </row>
    <row r="1148" spans="1:13" ht="15" customHeight="1">
      <c r="A1148" s="81" t="s">
        <v>280</v>
      </c>
      <c r="B1148" s="81" t="s">
        <v>281</v>
      </c>
      <c r="C1148" s="81" t="s">
        <v>2836</v>
      </c>
      <c r="D1148" s="81">
        <v>625032</v>
      </c>
      <c r="E1148" s="82">
        <v>0.14494212962962963</v>
      </c>
      <c r="F1148" s="81" t="s">
        <v>289</v>
      </c>
      <c r="G1148" s="81">
        <v>1.40171</v>
      </c>
      <c r="H1148" s="81" t="s">
        <v>290</v>
      </c>
      <c r="I1148" s="81" t="s">
        <v>291</v>
      </c>
      <c r="J1148" s="81">
        <v>31.152000000000001</v>
      </c>
      <c r="K1148" s="81" t="s">
        <v>290</v>
      </c>
      <c r="L1148" s="81" t="s">
        <v>284</v>
      </c>
      <c r="M1148" s="81" t="s">
        <v>284</v>
      </c>
    </row>
    <row r="1149" spans="1:13" ht="15" customHeight="1">
      <c r="A1149" s="81" t="s">
        <v>280</v>
      </c>
      <c r="B1149" s="81" t="s">
        <v>281</v>
      </c>
      <c r="C1149" s="81" t="s">
        <v>2837</v>
      </c>
      <c r="D1149" s="81">
        <v>625033</v>
      </c>
      <c r="E1149" s="82">
        <v>0.14390046296296297</v>
      </c>
      <c r="F1149" s="81" t="s">
        <v>289</v>
      </c>
      <c r="G1149" s="81">
        <v>1.2990699999999999</v>
      </c>
      <c r="H1149" s="81" t="s">
        <v>290</v>
      </c>
      <c r="I1149" s="81" t="s">
        <v>291</v>
      </c>
      <c r="J1149" s="81">
        <v>11.971</v>
      </c>
      <c r="K1149" s="81" t="s">
        <v>290</v>
      </c>
      <c r="L1149" s="81" t="s">
        <v>284</v>
      </c>
      <c r="M1149" s="81" t="s">
        <v>284</v>
      </c>
    </row>
    <row r="1150" spans="1:13" ht="15" customHeight="1">
      <c r="A1150" s="81" t="s">
        <v>280</v>
      </c>
      <c r="B1150" s="81" t="s">
        <v>281</v>
      </c>
      <c r="C1150" s="81" t="s">
        <v>2838</v>
      </c>
      <c r="D1150" s="81">
        <v>625034</v>
      </c>
      <c r="E1150" s="82">
        <v>0.14332175925925925</v>
      </c>
      <c r="F1150" s="81" t="s">
        <v>289</v>
      </c>
      <c r="G1150" s="81">
        <v>1.1981900000000001</v>
      </c>
      <c r="H1150" s="81" t="s">
        <v>290</v>
      </c>
      <c r="I1150" s="81" t="s">
        <v>291</v>
      </c>
      <c r="J1150" s="81">
        <v>9.3789999999999996</v>
      </c>
      <c r="K1150" s="81" t="s">
        <v>290</v>
      </c>
      <c r="L1150" s="81" t="s">
        <v>284</v>
      </c>
      <c r="M1150" s="81" t="s">
        <v>284</v>
      </c>
    </row>
    <row r="1151" spans="1:13" ht="15" customHeight="1">
      <c r="A1151" s="81" t="s">
        <v>280</v>
      </c>
      <c r="B1151" s="81" t="s">
        <v>281</v>
      </c>
      <c r="C1151" s="81" t="s">
        <v>2839</v>
      </c>
      <c r="D1151" s="81">
        <v>625035</v>
      </c>
      <c r="E1151" s="82">
        <v>0.14725694444444445</v>
      </c>
      <c r="F1151" s="81" t="s">
        <v>289</v>
      </c>
      <c r="G1151" s="81">
        <v>1.2243200000000001</v>
      </c>
      <c r="H1151" s="81" t="s">
        <v>290</v>
      </c>
      <c r="I1151" s="81" t="s">
        <v>291</v>
      </c>
      <c r="J1151" s="81">
        <v>29.951000000000001</v>
      </c>
      <c r="K1151" s="81" t="s">
        <v>290</v>
      </c>
      <c r="L1151" s="81" t="s">
        <v>284</v>
      </c>
      <c r="M1151" s="81" t="s">
        <v>284</v>
      </c>
    </row>
    <row r="1152" spans="1:13" ht="15" customHeight="1">
      <c r="A1152" s="81" t="s">
        <v>280</v>
      </c>
      <c r="B1152" s="81" t="s">
        <v>281</v>
      </c>
      <c r="C1152" s="81" t="s">
        <v>2840</v>
      </c>
      <c r="D1152" s="81">
        <v>625036</v>
      </c>
      <c r="E1152" s="82">
        <v>0.14725694444444445</v>
      </c>
      <c r="F1152" s="81" t="s">
        <v>289</v>
      </c>
      <c r="G1152" s="81">
        <v>1.5339100000000001</v>
      </c>
      <c r="H1152" s="81" t="s">
        <v>290</v>
      </c>
      <c r="I1152" s="81" t="s">
        <v>291</v>
      </c>
      <c r="J1152" s="81">
        <v>29.763000000000002</v>
      </c>
      <c r="K1152" s="81" t="s">
        <v>290</v>
      </c>
      <c r="L1152" s="81" t="s">
        <v>284</v>
      </c>
      <c r="M1152" s="81" t="s">
        <v>284</v>
      </c>
    </row>
    <row r="1153" spans="1:13" ht="15" customHeight="1">
      <c r="A1153" s="81" t="s">
        <v>280</v>
      </c>
      <c r="B1153" s="81" t="s">
        <v>281</v>
      </c>
      <c r="C1153" s="81" t="s">
        <v>2841</v>
      </c>
      <c r="D1153" s="81">
        <v>625037</v>
      </c>
      <c r="E1153" s="82">
        <v>0.14679398148148148</v>
      </c>
      <c r="F1153" s="81" t="s">
        <v>289</v>
      </c>
      <c r="G1153" s="81">
        <v>1.3968100000000001</v>
      </c>
      <c r="H1153" s="81" t="s">
        <v>290</v>
      </c>
      <c r="I1153" s="81" t="s">
        <v>291</v>
      </c>
      <c r="J1153" s="81">
        <v>8.2720000000000002</v>
      </c>
      <c r="K1153" s="81" t="s">
        <v>290</v>
      </c>
      <c r="L1153" s="81" t="s">
        <v>284</v>
      </c>
      <c r="M1153" s="81" t="s">
        <v>284</v>
      </c>
    </row>
    <row r="1154" spans="1:13" ht="15" customHeight="1">
      <c r="A1154" s="81" t="s">
        <v>280</v>
      </c>
      <c r="B1154" s="81" t="s">
        <v>281</v>
      </c>
      <c r="C1154" s="81" t="s">
        <v>2842</v>
      </c>
      <c r="D1154" s="81">
        <v>625038</v>
      </c>
      <c r="E1154" s="82">
        <v>0.14644675925925926</v>
      </c>
      <c r="F1154" s="81" t="s">
        <v>289</v>
      </c>
      <c r="G1154" s="81">
        <v>1.3066199999999999</v>
      </c>
      <c r="H1154" s="81" t="s">
        <v>290</v>
      </c>
      <c r="I1154" s="81" t="s">
        <v>291</v>
      </c>
      <c r="J1154" s="81">
        <v>10.833</v>
      </c>
      <c r="K1154" s="81" t="s">
        <v>290</v>
      </c>
      <c r="L1154" s="81" t="s">
        <v>284</v>
      </c>
      <c r="M1154" s="81" t="s">
        <v>284</v>
      </c>
    </row>
    <row r="1155" spans="1:13" ht="15" customHeight="1">
      <c r="A1155" s="81" t="s">
        <v>280</v>
      </c>
      <c r="B1155" s="81" t="s">
        <v>281</v>
      </c>
      <c r="C1155" s="81" t="s">
        <v>2843</v>
      </c>
      <c r="D1155" s="81">
        <v>625039</v>
      </c>
      <c r="E1155" s="82">
        <v>0.15096064814814816</v>
      </c>
      <c r="F1155" s="81" t="s">
        <v>289</v>
      </c>
      <c r="G1155" s="81">
        <v>1.17771</v>
      </c>
      <c r="H1155" s="81" t="s">
        <v>290</v>
      </c>
      <c r="I1155" s="81" t="s">
        <v>291</v>
      </c>
      <c r="J1155" s="81">
        <v>30.588000000000001</v>
      </c>
      <c r="K1155" s="81" t="s">
        <v>290</v>
      </c>
      <c r="L1155" s="81" t="s">
        <v>284</v>
      </c>
      <c r="M1155" s="81" t="s">
        <v>284</v>
      </c>
    </row>
    <row r="1156" spans="1:13" ht="15" customHeight="1">
      <c r="A1156" s="81" t="s">
        <v>280</v>
      </c>
      <c r="B1156" s="81" t="s">
        <v>281</v>
      </c>
      <c r="C1156" s="81" t="s">
        <v>2844</v>
      </c>
      <c r="D1156" s="81">
        <v>625040</v>
      </c>
      <c r="E1156" s="82">
        <v>0.14957175925925925</v>
      </c>
      <c r="F1156" s="81" t="s">
        <v>289</v>
      </c>
      <c r="G1156" s="81">
        <v>1.77291</v>
      </c>
      <c r="H1156" s="81" t="s">
        <v>290</v>
      </c>
      <c r="I1156" s="81" t="s">
        <v>291</v>
      </c>
      <c r="J1156" s="81">
        <v>32.594000000000001</v>
      </c>
      <c r="K1156" s="81" t="s">
        <v>290</v>
      </c>
      <c r="L1156" s="81" t="s">
        <v>284</v>
      </c>
      <c r="M1156" s="81" t="s">
        <v>284</v>
      </c>
    </row>
    <row r="1157" spans="1:13" ht="15" customHeight="1">
      <c r="A1157" s="81" t="s">
        <v>280</v>
      </c>
      <c r="B1157" s="81" t="s">
        <v>281</v>
      </c>
      <c r="C1157" s="81" t="s">
        <v>2845</v>
      </c>
      <c r="D1157" s="81">
        <v>625041</v>
      </c>
      <c r="E1157" s="81" t="s">
        <v>2846</v>
      </c>
      <c r="F1157" s="81" t="s">
        <v>289</v>
      </c>
      <c r="G1157" s="81">
        <v>1.5364</v>
      </c>
      <c r="H1157" s="81" t="s">
        <v>290</v>
      </c>
      <c r="I1157" s="81" t="s">
        <v>291</v>
      </c>
      <c r="J1157" s="81">
        <v>13.683999999999999</v>
      </c>
      <c r="K1157" s="81" t="s">
        <v>290</v>
      </c>
      <c r="L1157" s="81" t="s">
        <v>284</v>
      </c>
      <c r="M1157" s="81" t="s">
        <v>284</v>
      </c>
    </row>
    <row r="1158" spans="1:13" ht="15" customHeight="1">
      <c r="A1158" s="81" t="s">
        <v>280</v>
      </c>
      <c r="B1158" s="81" t="s">
        <v>281</v>
      </c>
      <c r="C1158" s="81" t="s">
        <v>2847</v>
      </c>
      <c r="D1158" s="81">
        <v>625042</v>
      </c>
      <c r="E1158" s="82">
        <v>0.15327546296296296</v>
      </c>
      <c r="F1158" s="81" t="s">
        <v>289</v>
      </c>
      <c r="G1158" s="81">
        <v>1.17621</v>
      </c>
      <c r="H1158" s="81" t="s">
        <v>290</v>
      </c>
      <c r="I1158" s="81" t="s">
        <v>291</v>
      </c>
      <c r="J1158" s="81">
        <v>6.1859999999999999</v>
      </c>
      <c r="K1158" s="81" t="s">
        <v>290</v>
      </c>
      <c r="L1158" s="81" t="s">
        <v>284</v>
      </c>
      <c r="M1158" s="81" t="s">
        <v>284</v>
      </c>
    </row>
    <row r="1159" spans="1:13" ht="15" customHeight="1">
      <c r="A1159" s="81" t="s">
        <v>280</v>
      </c>
      <c r="B1159" s="81" t="s">
        <v>281</v>
      </c>
      <c r="C1159" s="81" t="s">
        <v>2848</v>
      </c>
      <c r="D1159" s="81">
        <v>625043</v>
      </c>
      <c r="E1159" s="82">
        <v>0.15304398148148149</v>
      </c>
      <c r="F1159" s="81" t="s">
        <v>289</v>
      </c>
      <c r="G1159" s="81">
        <v>0.91361999999999999</v>
      </c>
      <c r="H1159" s="81" t="s">
        <v>290</v>
      </c>
      <c r="I1159" s="81" t="s">
        <v>291</v>
      </c>
      <c r="J1159" s="81">
        <v>26.085000000000001</v>
      </c>
      <c r="K1159" s="81" t="s">
        <v>290</v>
      </c>
      <c r="L1159" s="81" t="s">
        <v>284</v>
      </c>
      <c r="M1159" s="81" t="s">
        <v>284</v>
      </c>
    </row>
    <row r="1160" spans="1:13" ht="15" customHeight="1">
      <c r="A1160" s="81" t="s">
        <v>280</v>
      </c>
      <c r="B1160" s="81" t="s">
        <v>281</v>
      </c>
      <c r="C1160" s="81" t="s">
        <v>2849</v>
      </c>
      <c r="D1160" s="81">
        <v>625044</v>
      </c>
      <c r="E1160" s="82">
        <v>0.15026620370370369</v>
      </c>
      <c r="F1160" s="81" t="s">
        <v>289</v>
      </c>
      <c r="G1160" s="81">
        <v>1.68527</v>
      </c>
      <c r="H1160" s="81" t="s">
        <v>290</v>
      </c>
      <c r="I1160" s="81" t="s">
        <v>291</v>
      </c>
      <c r="J1160" s="81">
        <v>30.562999999999999</v>
      </c>
      <c r="K1160" s="81" t="s">
        <v>290</v>
      </c>
      <c r="L1160" s="81" t="s">
        <v>284</v>
      </c>
      <c r="M1160" s="81" t="s">
        <v>284</v>
      </c>
    </row>
    <row r="1161" spans="1:13" ht="15" customHeight="1">
      <c r="A1161" s="81" t="s">
        <v>280</v>
      </c>
      <c r="B1161" s="81" t="s">
        <v>281</v>
      </c>
      <c r="C1161" s="81" t="s">
        <v>2850</v>
      </c>
      <c r="D1161" s="81">
        <v>625045</v>
      </c>
      <c r="E1161" s="82">
        <v>0.15061342592592594</v>
      </c>
      <c r="F1161" s="81" t="s">
        <v>289</v>
      </c>
      <c r="G1161" s="81">
        <v>1.4380200000000001</v>
      </c>
      <c r="H1161" s="81" t="s">
        <v>290</v>
      </c>
      <c r="I1161" s="81" t="s">
        <v>291</v>
      </c>
      <c r="J1161" s="81">
        <v>12.154999999999999</v>
      </c>
      <c r="K1161" s="81" t="s">
        <v>290</v>
      </c>
      <c r="L1161" s="81" t="s">
        <v>284</v>
      </c>
      <c r="M1161" s="81" t="s">
        <v>284</v>
      </c>
    </row>
    <row r="1162" spans="1:13" ht="15" customHeight="1">
      <c r="A1162" s="81" t="s">
        <v>280</v>
      </c>
      <c r="B1162" s="81" t="s">
        <v>281</v>
      </c>
      <c r="C1162" s="81" t="s">
        <v>2851</v>
      </c>
      <c r="D1162" s="81">
        <v>625046</v>
      </c>
      <c r="E1162" s="82">
        <v>0.15547453703703704</v>
      </c>
      <c r="F1162" s="81" t="s">
        <v>289</v>
      </c>
      <c r="G1162" s="81">
        <v>1.1859900000000001</v>
      </c>
      <c r="H1162" s="81" t="s">
        <v>290</v>
      </c>
      <c r="I1162" s="81" t="s">
        <v>291</v>
      </c>
      <c r="J1162" s="81">
        <v>7.9820000000000002</v>
      </c>
      <c r="K1162" s="81" t="s">
        <v>290</v>
      </c>
      <c r="L1162" s="81" t="s">
        <v>284</v>
      </c>
      <c r="M1162" s="81" t="s">
        <v>284</v>
      </c>
    </row>
    <row r="1163" spans="1:13" ht="15" customHeight="1">
      <c r="A1163" s="81" t="s">
        <v>280</v>
      </c>
      <c r="B1163" s="81" t="s">
        <v>281</v>
      </c>
      <c r="C1163" s="81" t="s">
        <v>2852</v>
      </c>
      <c r="D1163" s="81">
        <v>625047</v>
      </c>
      <c r="E1163" s="82">
        <v>0.15454861111111109</v>
      </c>
      <c r="F1163" s="81" t="s">
        <v>289</v>
      </c>
      <c r="G1163" s="81">
        <v>0.90000999999999998</v>
      </c>
      <c r="H1163" s="81" t="s">
        <v>290</v>
      </c>
      <c r="I1163" s="81" t="s">
        <v>291</v>
      </c>
      <c r="J1163" s="81">
        <v>29.405000000000001</v>
      </c>
      <c r="K1163" s="81" t="s">
        <v>290</v>
      </c>
      <c r="L1163" s="81" t="s">
        <v>284</v>
      </c>
      <c r="M1163" s="81" t="s">
        <v>284</v>
      </c>
    </row>
    <row r="1164" spans="1:13" ht="15" customHeight="1">
      <c r="A1164" s="81" t="s">
        <v>280</v>
      </c>
      <c r="B1164" s="81" t="s">
        <v>281</v>
      </c>
      <c r="C1164" s="81" t="s">
        <v>2853</v>
      </c>
      <c r="D1164" s="81">
        <v>625048</v>
      </c>
      <c r="E1164" s="82">
        <v>0.15315972222222221</v>
      </c>
      <c r="F1164" s="81" t="s">
        <v>289</v>
      </c>
      <c r="G1164" s="81">
        <v>1.4844599999999999</v>
      </c>
      <c r="H1164" s="81" t="s">
        <v>290</v>
      </c>
      <c r="I1164" s="81" t="s">
        <v>291</v>
      </c>
      <c r="J1164" s="81">
        <v>15.919</v>
      </c>
      <c r="K1164" s="81" t="s">
        <v>290</v>
      </c>
      <c r="L1164" s="81" t="s">
        <v>284</v>
      </c>
      <c r="M1164" s="81" t="s">
        <v>284</v>
      </c>
    </row>
    <row r="1165" spans="1:13" ht="15" customHeight="1">
      <c r="A1165" s="81" t="s">
        <v>280</v>
      </c>
      <c r="B1165" s="81" t="s">
        <v>281</v>
      </c>
      <c r="C1165" s="81" t="s">
        <v>2854</v>
      </c>
      <c r="D1165" s="81">
        <v>625049</v>
      </c>
      <c r="E1165" s="81" t="s">
        <v>2855</v>
      </c>
      <c r="F1165" s="81" t="s">
        <v>289</v>
      </c>
      <c r="G1165" s="81">
        <v>1.1680699999999999</v>
      </c>
      <c r="H1165" s="81" t="s">
        <v>290</v>
      </c>
      <c r="I1165" s="81" t="s">
        <v>291</v>
      </c>
      <c r="J1165" s="81">
        <v>8.8640000000000008</v>
      </c>
      <c r="K1165" s="81" t="s">
        <v>290</v>
      </c>
      <c r="L1165" s="81" t="s">
        <v>284</v>
      </c>
      <c r="M1165" s="81" t="s">
        <v>284</v>
      </c>
    </row>
    <row r="1166" spans="1:13" ht="15" customHeight="1">
      <c r="A1166" s="81" t="s">
        <v>280</v>
      </c>
      <c r="B1166" s="81" t="s">
        <v>281</v>
      </c>
      <c r="C1166" s="81" t="s">
        <v>2856</v>
      </c>
      <c r="D1166" s="81">
        <v>625050</v>
      </c>
      <c r="E1166" s="82">
        <v>0.15605324074074076</v>
      </c>
      <c r="F1166" s="81" t="s">
        <v>289</v>
      </c>
      <c r="G1166" s="81">
        <v>1.17319</v>
      </c>
      <c r="H1166" s="81" t="s">
        <v>290</v>
      </c>
      <c r="I1166" s="81" t="s">
        <v>291</v>
      </c>
      <c r="J1166" s="81">
        <v>8.0519999999999996</v>
      </c>
      <c r="K1166" s="81" t="s">
        <v>290</v>
      </c>
      <c r="L1166" s="81" t="s">
        <v>284</v>
      </c>
      <c r="M1166" s="81" t="s">
        <v>284</v>
      </c>
    </row>
    <row r="1167" spans="1:13" ht="15" customHeight="1">
      <c r="A1167" s="81" t="s">
        <v>280</v>
      </c>
      <c r="B1167" s="81" t="s">
        <v>281</v>
      </c>
      <c r="C1167" s="81" t="s">
        <v>2857</v>
      </c>
      <c r="D1167" s="81">
        <v>625051</v>
      </c>
      <c r="E1167" s="82">
        <v>0.15917824074074075</v>
      </c>
      <c r="F1167" s="81" t="s">
        <v>289</v>
      </c>
      <c r="G1167" s="81">
        <v>1.2142999999999999</v>
      </c>
      <c r="H1167" s="81" t="s">
        <v>290</v>
      </c>
      <c r="I1167" s="81" t="s">
        <v>291</v>
      </c>
      <c r="J1167" s="81">
        <v>8.7639999999999993</v>
      </c>
      <c r="K1167" s="81" t="s">
        <v>290</v>
      </c>
      <c r="L1167" s="81" t="s">
        <v>284</v>
      </c>
      <c r="M1167" s="81" t="s">
        <v>284</v>
      </c>
    </row>
    <row r="1168" spans="1:13" ht="15" customHeight="1">
      <c r="A1168" s="81" t="s">
        <v>280</v>
      </c>
      <c r="B1168" s="81" t="s">
        <v>281</v>
      </c>
      <c r="C1168" s="81" t="s">
        <v>2858</v>
      </c>
      <c r="D1168" s="81">
        <v>625052</v>
      </c>
      <c r="E1168" s="82">
        <v>0.16033564814814816</v>
      </c>
      <c r="F1168" s="81" t="s">
        <v>289</v>
      </c>
      <c r="G1168" s="81">
        <v>1.2114499999999999</v>
      </c>
      <c r="H1168" s="81" t="s">
        <v>290</v>
      </c>
      <c r="I1168" s="81" t="s">
        <v>291</v>
      </c>
      <c r="J1168" s="81">
        <v>4.62</v>
      </c>
      <c r="K1168" s="81" t="s">
        <v>290</v>
      </c>
      <c r="L1168" s="81" t="s">
        <v>284</v>
      </c>
      <c r="M1168" s="81" t="s">
        <v>284</v>
      </c>
    </row>
    <row r="1169" spans="1:13" ht="15" customHeight="1">
      <c r="A1169" s="81" t="s">
        <v>280</v>
      </c>
      <c r="B1169" s="81" t="s">
        <v>281</v>
      </c>
      <c r="C1169" s="81" t="s">
        <v>2859</v>
      </c>
      <c r="D1169" s="81">
        <v>625053</v>
      </c>
      <c r="E1169" s="82">
        <v>0.16195601851851851</v>
      </c>
      <c r="F1169" s="81" t="s">
        <v>289</v>
      </c>
      <c r="G1169" s="81">
        <v>1.21306</v>
      </c>
      <c r="H1169" s="81" t="s">
        <v>290</v>
      </c>
      <c r="I1169" s="81" t="s">
        <v>291</v>
      </c>
      <c r="J1169" s="81">
        <v>3.6280000000000001</v>
      </c>
      <c r="K1169" s="81" t="s">
        <v>290</v>
      </c>
      <c r="L1169" s="81" t="s">
        <v>284</v>
      </c>
      <c r="M1169" s="81" t="s">
        <v>284</v>
      </c>
    </row>
    <row r="1170" spans="1:13" ht="15" customHeight="1">
      <c r="A1170" s="81" t="s">
        <v>280</v>
      </c>
      <c r="B1170" s="81" t="s">
        <v>281</v>
      </c>
      <c r="C1170" s="81" t="s">
        <v>2860</v>
      </c>
      <c r="D1170" s="81">
        <v>625054</v>
      </c>
      <c r="E1170" s="81" t="s">
        <v>2861</v>
      </c>
      <c r="F1170" s="81" t="s">
        <v>289</v>
      </c>
      <c r="G1170" s="81">
        <v>1.2144299999999999</v>
      </c>
      <c r="H1170" s="81" t="s">
        <v>290</v>
      </c>
      <c r="I1170" s="81" t="s">
        <v>291</v>
      </c>
      <c r="J1170" s="81">
        <v>7.54</v>
      </c>
      <c r="K1170" s="81" t="s">
        <v>290</v>
      </c>
      <c r="L1170" s="81" t="s">
        <v>284</v>
      </c>
      <c r="M1170" s="81" t="s">
        <v>284</v>
      </c>
    </row>
    <row r="1171" spans="1:13" ht="15" customHeight="1">
      <c r="A1171" s="81" t="s">
        <v>280</v>
      </c>
      <c r="B1171" s="81" t="s">
        <v>281</v>
      </c>
      <c r="C1171" s="81" t="s">
        <v>2862</v>
      </c>
      <c r="D1171" s="81">
        <v>1</v>
      </c>
      <c r="E1171" s="82">
        <v>0.1698263888888889</v>
      </c>
      <c r="F1171" s="81" t="s">
        <v>289</v>
      </c>
      <c r="G1171" s="81">
        <v>1.4005000000000001</v>
      </c>
      <c r="H1171" s="81" t="s">
        <v>290</v>
      </c>
      <c r="I1171" s="81" t="s">
        <v>291</v>
      </c>
      <c r="J1171" s="81">
        <v>12.811</v>
      </c>
      <c r="K1171" s="81" t="s">
        <v>290</v>
      </c>
      <c r="L1171" s="81" t="s">
        <v>284</v>
      </c>
      <c r="M1171" s="81" t="s">
        <v>284</v>
      </c>
    </row>
    <row r="1172" spans="1:13" ht="15" customHeight="1">
      <c r="A1172" s="81" t="s">
        <v>280</v>
      </c>
      <c r="B1172" s="81" t="s">
        <v>281</v>
      </c>
      <c r="C1172" s="81" t="s">
        <v>2863</v>
      </c>
      <c r="D1172" s="81">
        <v>2</v>
      </c>
      <c r="E1172" s="81" t="s">
        <v>2864</v>
      </c>
      <c r="F1172" s="81" t="s">
        <v>289</v>
      </c>
      <c r="G1172" s="81">
        <v>1.4019200000000001</v>
      </c>
      <c r="H1172" s="81" t="s">
        <v>290</v>
      </c>
      <c r="I1172" s="81" t="s">
        <v>291</v>
      </c>
      <c r="J1172" s="81">
        <v>12.84</v>
      </c>
      <c r="K1172" s="81" t="s">
        <v>290</v>
      </c>
      <c r="L1172" s="81" t="s">
        <v>284</v>
      </c>
      <c r="M1172" s="81" t="s">
        <v>284</v>
      </c>
    </row>
    <row r="1173" spans="1:13" ht="15" customHeight="1">
      <c r="A1173" s="81" t="s">
        <v>280</v>
      </c>
      <c r="B1173" s="81" t="s">
        <v>281</v>
      </c>
      <c r="C1173" s="81" t="s">
        <v>2865</v>
      </c>
      <c r="D1173" s="81">
        <v>626001</v>
      </c>
      <c r="E1173" s="81" t="s">
        <v>2866</v>
      </c>
      <c r="F1173" s="81" t="s">
        <v>289</v>
      </c>
      <c r="G1173" s="81">
        <v>1.17648</v>
      </c>
      <c r="H1173" s="81" t="s">
        <v>290</v>
      </c>
      <c r="I1173" s="81" t="s">
        <v>291</v>
      </c>
      <c r="J1173" s="81">
        <v>32.133000000000003</v>
      </c>
      <c r="K1173" s="81" t="s">
        <v>290</v>
      </c>
      <c r="L1173" s="81" t="s">
        <v>284</v>
      </c>
      <c r="M1173" s="81" t="s">
        <v>284</v>
      </c>
    </row>
    <row r="1174" spans="1:13" ht="15" customHeight="1">
      <c r="A1174" s="81" t="s">
        <v>280</v>
      </c>
      <c r="B1174" s="81" t="s">
        <v>281</v>
      </c>
      <c r="C1174" s="81" t="s">
        <v>2867</v>
      </c>
      <c r="D1174" s="81">
        <v>626002</v>
      </c>
      <c r="E1174" s="82">
        <v>0.12515046296296298</v>
      </c>
      <c r="F1174" s="81" t="s">
        <v>289</v>
      </c>
      <c r="G1174" s="81">
        <v>1.37978</v>
      </c>
      <c r="H1174" s="81" t="s">
        <v>290</v>
      </c>
      <c r="I1174" s="81" t="s">
        <v>291</v>
      </c>
      <c r="J1174" s="81">
        <v>10.182</v>
      </c>
      <c r="K1174" s="81" t="s">
        <v>290</v>
      </c>
      <c r="L1174" s="81" t="s">
        <v>284</v>
      </c>
      <c r="M1174" s="81" t="s">
        <v>284</v>
      </c>
    </row>
    <row r="1175" spans="1:13" ht="15" customHeight="1">
      <c r="A1175" s="81" t="s">
        <v>280</v>
      </c>
      <c r="B1175" s="81" t="s">
        <v>281</v>
      </c>
      <c r="C1175" s="81" t="s">
        <v>2868</v>
      </c>
      <c r="D1175" s="81">
        <v>626003</v>
      </c>
      <c r="E1175" s="82">
        <v>0.13047453703703704</v>
      </c>
      <c r="F1175" s="81" t="s">
        <v>289</v>
      </c>
      <c r="G1175" s="81">
        <v>1.45055</v>
      </c>
      <c r="H1175" s="81" t="s">
        <v>290</v>
      </c>
      <c r="I1175" s="81" t="s">
        <v>291</v>
      </c>
      <c r="J1175" s="81">
        <v>29.954999999999998</v>
      </c>
      <c r="K1175" s="81" t="s">
        <v>290</v>
      </c>
      <c r="L1175" s="81" t="s">
        <v>284</v>
      </c>
      <c r="M1175" s="81" t="s">
        <v>284</v>
      </c>
    </row>
    <row r="1176" spans="1:13" ht="15" customHeight="1">
      <c r="A1176" s="81" t="s">
        <v>280</v>
      </c>
      <c r="B1176" s="81" t="s">
        <v>281</v>
      </c>
      <c r="C1176" s="81" t="s">
        <v>2869</v>
      </c>
      <c r="D1176" s="81">
        <v>626004</v>
      </c>
      <c r="E1176" s="82">
        <v>0.13012731481481482</v>
      </c>
      <c r="F1176" s="81" t="s">
        <v>289</v>
      </c>
      <c r="G1176" s="81">
        <v>1.16858</v>
      </c>
      <c r="H1176" s="81" t="s">
        <v>290</v>
      </c>
      <c r="I1176" s="81" t="s">
        <v>291</v>
      </c>
      <c r="J1176" s="81">
        <v>29.658999999999999</v>
      </c>
      <c r="K1176" s="81" t="s">
        <v>290</v>
      </c>
      <c r="L1176" s="81" t="s">
        <v>284</v>
      </c>
      <c r="M1176" s="81" t="s">
        <v>284</v>
      </c>
    </row>
    <row r="1177" spans="1:13" ht="15" customHeight="1">
      <c r="A1177" s="81" t="s">
        <v>280</v>
      </c>
      <c r="B1177" s="81" t="s">
        <v>281</v>
      </c>
      <c r="C1177" s="81" t="s">
        <v>2870</v>
      </c>
      <c r="D1177" s="81">
        <v>626005</v>
      </c>
      <c r="E1177" s="82">
        <v>0.12931712962962963</v>
      </c>
      <c r="F1177" s="81" t="s">
        <v>289</v>
      </c>
      <c r="G1177" s="81">
        <v>1.2626999999999999</v>
      </c>
      <c r="H1177" s="81" t="s">
        <v>290</v>
      </c>
      <c r="I1177" s="81" t="s">
        <v>291</v>
      </c>
      <c r="J1177" s="81">
        <v>10.625999999999999</v>
      </c>
      <c r="K1177" s="81" t="s">
        <v>290</v>
      </c>
      <c r="L1177" s="81" t="s">
        <v>284</v>
      </c>
      <c r="M1177" s="81" t="s">
        <v>284</v>
      </c>
    </row>
    <row r="1178" spans="1:13" ht="15" customHeight="1">
      <c r="A1178" s="81" t="s">
        <v>280</v>
      </c>
      <c r="B1178" s="81" t="s">
        <v>281</v>
      </c>
      <c r="C1178" s="81" t="s">
        <v>2871</v>
      </c>
      <c r="D1178" s="81">
        <v>626006</v>
      </c>
      <c r="E1178" s="82">
        <v>0.12839120370370369</v>
      </c>
      <c r="F1178" s="81" t="s">
        <v>289</v>
      </c>
      <c r="G1178" s="81">
        <v>1.3787400000000001</v>
      </c>
      <c r="H1178" s="81" t="s">
        <v>290</v>
      </c>
      <c r="I1178" s="81" t="s">
        <v>291</v>
      </c>
      <c r="J1178" s="81">
        <v>9.7080000000000002</v>
      </c>
      <c r="K1178" s="81" t="s">
        <v>290</v>
      </c>
      <c r="L1178" s="81" t="s">
        <v>284</v>
      </c>
      <c r="M1178" s="81" t="s">
        <v>284</v>
      </c>
    </row>
    <row r="1179" spans="1:13" ht="15" customHeight="1">
      <c r="A1179" s="81" t="s">
        <v>280</v>
      </c>
      <c r="B1179" s="81" t="s">
        <v>281</v>
      </c>
      <c r="C1179" s="81" t="s">
        <v>2872</v>
      </c>
      <c r="D1179" s="81">
        <v>626007</v>
      </c>
      <c r="E1179" s="82">
        <v>0.13313657407407406</v>
      </c>
      <c r="F1179" s="81" t="s">
        <v>289</v>
      </c>
      <c r="G1179" s="81">
        <v>1.49993</v>
      </c>
      <c r="H1179" s="81" t="s">
        <v>290</v>
      </c>
      <c r="I1179" s="81" t="s">
        <v>291</v>
      </c>
      <c r="J1179" s="81">
        <v>29.542000000000002</v>
      </c>
      <c r="K1179" s="81" t="s">
        <v>290</v>
      </c>
      <c r="L1179" s="81" t="s">
        <v>284</v>
      </c>
      <c r="M1179" s="81" t="s">
        <v>284</v>
      </c>
    </row>
    <row r="1180" spans="1:13" ht="15" customHeight="1">
      <c r="A1180" s="81" t="s">
        <v>280</v>
      </c>
      <c r="B1180" s="81" t="s">
        <v>281</v>
      </c>
      <c r="C1180" s="81" t="s">
        <v>2873</v>
      </c>
      <c r="D1180" s="81">
        <v>626008</v>
      </c>
      <c r="E1180" s="82">
        <v>0.13163194444444445</v>
      </c>
      <c r="F1180" s="81" t="s">
        <v>289</v>
      </c>
      <c r="G1180" s="81">
        <v>1.1591800000000001</v>
      </c>
      <c r="H1180" s="81" t="s">
        <v>290</v>
      </c>
      <c r="I1180" s="81" t="s">
        <v>291</v>
      </c>
      <c r="J1180" s="81">
        <v>30.288</v>
      </c>
      <c r="K1180" s="81" t="s">
        <v>290</v>
      </c>
      <c r="L1180" s="81" t="s">
        <v>284</v>
      </c>
      <c r="M1180" s="81" t="s">
        <v>284</v>
      </c>
    </row>
    <row r="1181" spans="1:13" ht="15" customHeight="1">
      <c r="A1181" s="81" t="s">
        <v>280</v>
      </c>
      <c r="B1181" s="81" t="s">
        <v>281</v>
      </c>
      <c r="C1181" s="81" t="s">
        <v>2874</v>
      </c>
      <c r="D1181" s="81">
        <v>626009</v>
      </c>
      <c r="E1181" s="82">
        <v>0.13047453703703704</v>
      </c>
      <c r="F1181" s="81" t="s">
        <v>289</v>
      </c>
      <c r="G1181" s="81">
        <v>1.2584599999999999</v>
      </c>
      <c r="H1181" s="81" t="s">
        <v>290</v>
      </c>
      <c r="I1181" s="81" t="s">
        <v>291</v>
      </c>
      <c r="J1181" s="81">
        <v>10.403</v>
      </c>
      <c r="K1181" s="81" t="s">
        <v>290</v>
      </c>
      <c r="L1181" s="81" t="s">
        <v>284</v>
      </c>
      <c r="M1181" s="81" t="s">
        <v>284</v>
      </c>
    </row>
    <row r="1182" spans="1:13" ht="15" customHeight="1">
      <c r="A1182" s="81" t="s">
        <v>280</v>
      </c>
      <c r="B1182" s="81" t="s">
        <v>281</v>
      </c>
      <c r="C1182" s="81" t="s">
        <v>2875</v>
      </c>
      <c r="D1182" s="81">
        <v>626010</v>
      </c>
      <c r="E1182" s="82">
        <v>0.13070601851851851</v>
      </c>
      <c r="F1182" s="81" t="s">
        <v>289</v>
      </c>
      <c r="G1182" s="81">
        <v>1.35947</v>
      </c>
      <c r="H1182" s="81" t="s">
        <v>290</v>
      </c>
      <c r="I1182" s="81" t="s">
        <v>291</v>
      </c>
      <c r="J1182" s="81">
        <v>10.672000000000001</v>
      </c>
      <c r="K1182" s="81" t="s">
        <v>290</v>
      </c>
      <c r="L1182" s="81" t="s">
        <v>284</v>
      </c>
      <c r="M1182" s="81" t="s">
        <v>284</v>
      </c>
    </row>
    <row r="1183" spans="1:13" ht="15" customHeight="1">
      <c r="A1183" s="81" t="s">
        <v>280</v>
      </c>
      <c r="B1183" s="81" t="s">
        <v>281</v>
      </c>
      <c r="C1183" s="81" t="s">
        <v>2876</v>
      </c>
      <c r="D1183" s="81">
        <v>626011</v>
      </c>
      <c r="E1183" s="81" t="s">
        <v>2877</v>
      </c>
      <c r="F1183" s="81" t="s">
        <v>289</v>
      </c>
      <c r="G1183" s="81">
        <v>1.5969500000000001</v>
      </c>
      <c r="H1183" s="81" t="s">
        <v>290</v>
      </c>
      <c r="I1183" s="81" t="s">
        <v>291</v>
      </c>
      <c r="J1183" s="81">
        <v>32.880000000000003</v>
      </c>
      <c r="K1183" s="81" t="s">
        <v>290</v>
      </c>
      <c r="L1183" s="81" t="s">
        <v>284</v>
      </c>
      <c r="M1183" s="81" t="s">
        <v>284</v>
      </c>
    </row>
    <row r="1184" spans="1:13" ht="15" customHeight="1">
      <c r="A1184" s="81" t="s">
        <v>280</v>
      </c>
      <c r="B1184" s="81" t="s">
        <v>281</v>
      </c>
      <c r="C1184" s="81" t="s">
        <v>2878</v>
      </c>
      <c r="D1184" s="81">
        <v>626012</v>
      </c>
      <c r="E1184" s="82">
        <v>0.13452546296296297</v>
      </c>
      <c r="F1184" s="81" t="s">
        <v>289</v>
      </c>
      <c r="G1184" s="81">
        <v>1.27437</v>
      </c>
      <c r="H1184" s="81" t="s">
        <v>290</v>
      </c>
      <c r="I1184" s="81" t="s">
        <v>291</v>
      </c>
      <c r="J1184" s="81">
        <v>32.225999999999999</v>
      </c>
      <c r="K1184" s="81" t="s">
        <v>290</v>
      </c>
      <c r="L1184" s="81" t="s">
        <v>284</v>
      </c>
      <c r="M1184" s="81" t="s">
        <v>284</v>
      </c>
    </row>
    <row r="1185" spans="1:13" ht="15" customHeight="1">
      <c r="A1185" s="81" t="s">
        <v>280</v>
      </c>
      <c r="B1185" s="81" t="s">
        <v>281</v>
      </c>
      <c r="C1185" s="81" t="s">
        <v>2879</v>
      </c>
      <c r="D1185" s="81">
        <v>626013</v>
      </c>
      <c r="E1185" s="82">
        <v>0.13348379629629628</v>
      </c>
      <c r="F1185" s="81" t="s">
        <v>289</v>
      </c>
      <c r="G1185" s="81">
        <v>1.2944</v>
      </c>
      <c r="H1185" s="81" t="s">
        <v>290</v>
      </c>
      <c r="I1185" s="81" t="s">
        <v>291</v>
      </c>
      <c r="J1185" s="81">
        <v>4.9859999999999998</v>
      </c>
      <c r="K1185" s="81" t="s">
        <v>290</v>
      </c>
      <c r="L1185" s="81" t="s">
        <v>284</v>
      </c>
      <c r="M1185" s="81" t="s">
        <v>284</v>
      </c>
    </row>
    <row r="1186" spans="1:13" ht="15" customHeight="1">
      <c r="A1186" s="81" t="s">
        <v>280</v>
      </c>
      <c r="B1186" s="81" t="s">
        <v>281</v>
      </c>
      <c r="C1186" s="81" t="s">
        <v>2880</v>
      </c>
      <c r="D1186" s="81">
        <v>626014</v>
      </c>
      <c r="E1186" s="81" t="s">
        <v>2881</v>
      </c>
      <c r="F1186" s="81" t="s">
        <v>289</v>
      </c>
      <c r="G1186" s="81">
        <v>1.5464599999999999</v>
      </c>
      <c r="H1186" s="81" t="s">
        <v>290</v>
      </c>
      <c r="I1186" s="81" t="s">
        <v>291</v>
      </c>
      <c r="J1186" s="81">
        <v>23.187000000000001</v>
      </c>
      <c r="K1186" s="81" t="s">
        <v>290</v>
      </c>
      <c r="L1186" s="81" t="s">
        <v>284</v>
      </c>
      <c r="M1186" s="81" t="s">
        <v>284</v>
      </c>
    </row>
    <row r="1187" spans="1:13" ht="15" customHeight="1">
      <c r="A1187" s="81" t="s">
        <v>280</v>
      </c>
      <c r="B1187" s="81" t="s">
        <v>281</v>
      </c>
      <c r="C1187" s="81" t="s">
        <v>2882</v>
      </c>
      <c r="D1187" s="81">
        <v>626015</v>
      </c>
      <c r="E1187" s="82">
        <v>0.13707175925925927</v>
      </c>
      <c r="F1187" s="81" t="s">
        <v>289</v>
      </c>
      <c r="G1187" s="81">
        <v>1.26834</v>
      </c>
      <c r="H1187" s="81" t="s">
        <v>290</v>
      </c>
      <c r="I1187" s="81" t="s">
        <v>291</v>
      </c>
      <c r="J1187" s="81">
        <v>37.156999999999996</v>
      </c>
      <c r="K1187" s="81" t="s">
        <v>290</v>
      </c>
      <c r="L1187" s="81" t="s">
        <v>284</v>
      </c>
      <c r="M1187" s="81" t="s">
        <v>284</v>
      </c>
    </row>
    <row r="1188" spans="1:13" ht="15" customHeight="1">
      <c r="A1188" s="81" t="s">
        <v>280</v>
      </c>
      <c r="B1188" s="81" t="s">
        <v>281</v>
      </c>
      <c r="C1188" s="81" t="s">
        <v>2883</v>
      </c>
      <c r="D1188" s="81">
        <v>626016</v>
      </c>
      <c r="E1188" s="82">
        <v>0.13603009259259261</v>
      </c>
      <c r="F1188" s="81" t="s">
        <v>289</v>
      </c>
      <c r="G1188" s="81">
        <v>1.26413</v>
      </c>
      <c r="H1188" s="81" t="s">
        <v>290</v>
      </c>
      <c r="I1188" s="81" t="s">
        <v>291</v>
      </c>
      <c r="J1188" s="81">
        <v>15.039</v>
      </c>
      <c r="K1188" s="81" t="s">
        <v>290</v>
      </c>
      <c r="L1188" s="81" t="s">
        <v>284</v>
      </c>
      <c r="M1188" s="81" t="s">
        <v>284</v>
      </c>
    </row>
    <row r="1189" spans="1:13" ht="15" customHeight="1">
      <c r="A1189" s="81" t="s">
        <v>280</v>
      </c>
      <c r="B1189" s="81" t="s">
        <v>281</v>
      </c>
      <c r="C1189" s="81" t="s">
        <v>2884</v>
      </c>
      <c r="D1189" s="81">
        <v>626017</v>
      </c>
      <c r="E1189" s="82">
        <v>0.13753472222222221</v>
      </c>
      <c r="F1189" s="81" t="s">
        <v>289</v>
      </c>
      <c r="G1189" s="81">
        <v>1.51623</v>
      </c>
      <c r="H1189" s="81" t="s">
        <v>290</v>
      </c>
      <c r="I1189" s="81" t="s">
        <v>291</v>
      </c>
      <c r="J1189" s="81">
        <v>35.049999999999997</v>
      </c>
      <c r="K1189" s="81" t="s">
        <v>290</v>
      </c>
      <c r="L1189" s="81" t="s">
        <v>284</v>
      </c>
      <c r="M1189" s="81" t="s">
        <v>284</v>
      </c>
    </row>
    <row r="1190" spans="1:13" ht="15" customHeight="1">
      <c r="A1190" s="81" t="s">
        <v>280</v>
      </c>
      <c r="B1190" s="81" t="s">
        <v>281</v>
      </c>
      <c r="C1190" s="81" t="s">
        <v>2885</v>
      </c>
      <c r="D1190" s="81">
        <v>626018</v>
      </c>
      <c r="E1190" s="81" t="s">
        <v>2886</v>
      </c>
      <c r="F1190" s="81" t="s">
        <v>289</v>
      </c>
      <c r="G1190" s="81">
        <v>1.1574500000000001</v>
      </c>
      <c r="H1190" s="81" t="s">
        <v>290</v>
      </c>
      <c r="I1190" s="81" t="s">
        <v>291</v>
      </c>
      <c r="J1190" s="81">
        <v>34.581000000000003</v>
      </c>
      <c r="K1190" s="81" t="s">
        <v>290</v>
      </c>
      <c r="L1190" s="81" t="s">
        <v>284</v>
      </c>
      <c r="M1190" s="81" t="s">
        <v>284</v>
      </c>
    </row>
    <row r="1191" spans="1:13" ht="15" customHeight="1">
      <c r="A1191" s="81" t="s">
        <v>280</v>
      </c>
      <c r="B1191" s="81" t="s">
        <v>281</v>
      </c>
      <c r="C1191" s="81" t="s">
        <v>2887</v>
      </c>
      <c r="D1191" s="81">
        <v>626019</v>
      </c>
      <c r="E1191" s="82">
        <v>0.1428587962962963</v>
      </c>
      <c r="F1191" s="81" t="s">
        <v>289</v>
      </c>
      <c r="G1191" s="81">
        <v>1.4085799999999999</v>
      </c>
      <c r="H1191" s="81" t="s">
        <v>290</v>
      </c>
      <c r="I1191" s="81" t="s">
        <v>291</v>
      </c>
      <c r="J1191" s="81">
        <v>15.605</v>
      </c>
      <c r="K1191" s="81" t="s">
        <v>290</v>
      </c>
      <c r="L1191" s="81" t="s">
        <v>284</v>
      </c>
      <c r="M1191" s="81" t="s">
        <v>284</v>
      </c>
    </row>
    <row r="1192" spans="1:13" ht="15" customHeight="1">
      <c r="A1192" s="81" t="s">
        <v>280</v>
      </c>
      <c r="B1192" s="81" t="s">
        <v>281</v>
      </c>
      <c r="C1192" s="81" t="s">
        <v>2888</v>
      </c>
      <c r="D1192" s="81">
        <v>626020</v>
      </c>
      <c r="E1192" s="82">
        <v>0.14216435185185186</v>
      </c>
      <c r="F1192" s="81" t="s">
        <v>289</v>
      </c>
      <c r="G1192" s="81">
        <v>1.5358700000000001</v>
      </c>
      <c r="H1192" s="81" t="s">
        <v>290</v>
      </c>
      <c r="I1192" s="81" t="s">
        <v>291</v>
      </c>
      <c r="J1192" s="81">
        <v>41.493000000000002</v>
      </c>
      <c r="K1192" s="81" t="s">
        <v>290</v>
      </c>
      <c r="L1192" s="81" t="s">
        <v>284</v>
      </c>
      <c r="M1192" s="81" t="s">
        <v>284</v>
      </c>
    </row>
    <row r="1193" spans="1:13" ht="15" customHeight="1">
      <c r="A1193" s="81" t="s">
        <v>280</v>
      </c>
      <c r="B1193" s="81" t="s">
        <v>281</v>
      </c>
      <c r="C1193" s="81" t="s">
        <v>2889</v>
      </c>
      <c r="D1193" s="81">
        <v>626021</v>
      </c>
      <c r="E1193" s="82">
        <v>0.1411226851851852</v>
      </c>
      <c r="F1193" s="81" t="s">
        <v>289</v>
      </c>
      <c r="G1193" s="81">
        <v>1.2658100000000001</v>
      </c>
      <c r="H1193" s="81" t="s">
        <v>290</v>
      </c>
      <c r="I1193" s="81" t="s">
        <v>291</v>
      </c>
      <c r="J1193" s="81">
        <v>30.837</v>
      </c>
      <c r="K1193" s="81" t="s">
        <v>290</v>
      </c>
      <c r="L1193" s="81" t="s">
        <v>284</v>
      </c>
      <c r="M1193" s="81" t="s">
        <v>284</v>
      </c>
    </row>
    <row r="1194" spans="1:13" ht="15" customHeight="1">
      <c r="A1194" s="81" t="s">
        <v>280</v>
      </c>
      <c r="B1194" s="81" t="s">
        <v>281</v>
      </c>
      <c r="C1194" s="81" t="s">
        <v>2890</v>
      </c>
      <c r="D1194" s="81">
        <v>626022</v>
      </c>
      <c r="E1194" s="82">
        <v>0.14586805555555557</v>
      </c>
      <c r="F1194" s="81" t="s">
        <v>289</v>
      </c>
      <c r="G1194" s="81">
        <v>1.31775</v>
      </c>
      <c r="H1194" s="81" t="s">
        <v>290</v>
      </c>
      <c r="I1194" s="81" t="s">
        <v>291</v>
      </c>
      <c r="J1194" s="81">
        <v>15.587999999999999</v>
      </c>
      <c r="K1194" s="81" t="s">
        <v>290</v>
      </c>
      <c r="L1194" s="81" t="s">
        <v>284</v>
      </c>
      <c r="M1194" s="81" t="s">
        <v>284</v>
      </c>
    </row>
    <row r="1195" spans="1:13" ht="15" customHeight="1">
      <c r="A1195" s="81" t="s">
        <v>280</v>
      </c>
      <c r="B1195" s="81" t="s">
        <v>281</v>
      </c>
      <c r="C1195" s="81" t="s">
        <v>2891</v>
      </c>
      <c r="D1195" s="81">
        <v>626023</v>
      </c>
      <c r="E1195" s="82">
        <v>0.1471412037037037</v>
      </c>
      <c r="F1195" s="81" t="s">
        <v>289</v>
      </c>
      <c r="G1195" s="81">
        <v>1.29914</v>
      </c>
      <c r="H1195" s="81" t="s">
        <v>290</v>
      </c>
      <c r="I1195" s="81" t="s">
        <v>291</v>
      </c>
      <c r="J1195" s="81">
        <v>9.7129999999999992</v>
      </c>
      <c r="K1195" s="81" t="s">
        <v>290</v>
      </c>
      <c r="L1195" s="81" t="s">
        <v>284</v>
      </c>
      <c r="M1195" s="81" t="s">
        <v>284</v>
      </c>
    </row>
    <row r="1196" spans="1:13" ht="15" customHeight="1">
      <c r="A1196" s="81" t="s">
        <v>280</v>
      </c>
      <c r="B1196" s="81" t="s">
        <v>281</v>
      </c>
      <c r="C1196" s="81" t="s">
        <v>2892</v>
      </c>
      <c r="D1196" s="81">
        <v>626024</v>
      </c>
      <c r="E1196" s="82">
        <v>0.14575231481481482</v>
      </c>
      <c r="F1196" s="81" t="s">
        <v>289</v>
      </c>
      <c r="G1196" s="81">
        <v>1.21821</v>
      </c>
      <c r="H1196" s="81" t="s">
        <v>290</v>
      </c>
      <c r="I1196" s="81" t="s">
        <v>291</v>
      </c>
      <c r="J1196" s="81">
        <v>29.215</v>
      </c>
      <c r="K1196" s="81" t="s">
        <v>290</v>
      </c>
      <c r="L1196" s="81" t="s">
        <v>284</v>
      </c>
      <c r="M1196" s="81" t="s">
        <v>284</v>
      </c>
    </row>
    <row r="1197" spans="1:13" ht="15" customHeight="1">
      <c r="A1197" s="81" t="s">
        <v>280</v>
      </c>
      <c r="B1197" s="81" t="s">
        <v>281</v>
      </c>
      <c r="C1197" s="81" t="s">
        <v>2893</v>
      </c>
      <c r="D1197" s="81">
        <v>626025</v>
      </c>
      <c r="E1197" s="81" t="s">
        <v>2700</v>
      </c>
      <c r="F1197" s="81" t="s">
        <v>289</v>
      </c>
      <c r="G1197" s="81">
        <v>1.3977599999999999</v>
      </c>
      <c r="H1197" s="81" t="s">
        <v>290</v>
      </c>
      <c r="I1197" s="81" t="s">
        <v>291</v>
      </c>
      <c r="J1197" s="81">
        <v>31.643999999999998</v>
      </c>
      <c r="K1197" s="81" t="s">
        <v>290</v>
      </c>
      <c r="L1197" s="81" t="s">
        <v>284</v>
      </c>
      <c r="M1197" s="81" t="s">
        <v>284</v>
      </c>
    </row>
    <row r="1198" spans="1:13" ht="15" customHeight="1">
      <c r="A1198" s="81" t="s">
        <v>280</v>
      </c>
      <c r="B1198" s="81" t="s">
        <v>281</v>
      </c>
      <c r="C1198" s="81" t="s">
        <v>2894</v>
      </c>
      <c r="D1198" s="81">
        <v>626026</v>
      </c>
      <c r="E1198" s="82">
        <v>0.14829861111111112</v>
      </c>
      <c r="F1198" s="81" t="s">
        <v>289</v>
      </c>
      <c r="G1198" s="81">
        <v>1.34866</v>
      </c>
      <c r="H1198" s="81" t="s">
        <v>290</v>
      </c>
      <c r="I1198" s="81" t="s">
        <v>291</v>
      </c>
      <c r="J1198" s="81">
        <v>17.533999999999999</v>
      </c>
      <c r="K1198" s="81" t="s">
        <v>290</v>
      </c>
      <c r="L1198" s="81" t="s">
        <v>284</v>
      </c>
      <c r="M1198" s="81" t="s">
        <v>284</v>
      </c>
    </row>
    <row r="1199" spans="1:13" ht="15" customHeight="1">
      <c r="A1199" s="81" t="s">
        <v>280</v>
      </c>
      <c r="B1199" s="81" t="s">
        <v>281</v>
      </c>
      <c r="C1199" s="81" t="s">
        <v>2895</v>
      </c>
      <c r="D1199" s="81">
        <v>626027</v>
      </c>
      <c r="E1199" s="82">
        <v>0.14644675925925926</v>
      </c>
      <c r="F1199" s="81" t="s">
        <v>289</v>
      </c>
      <c r="G1199" s="81">
        <v>1.29908</v>
      </c>
      <c r="H1199" s="81" t="s">
        <v>290</v>
      </c>
      <c r="I1199" s="81" t="s">
        <v>291</v>
      </c>
      <c r="J1199" s="81">
        <v>2.3929999999999998</v>
      </c>
      <c r="K1199" s="81" t="s">
        <v>290</v>
      </c>
      <c r="L1199" s="81" t="s">
        <v>284</v>
      </c>
      <c r="M1199" s="81" t="s">
        <v>284</v>
      </c>
    </row>
    <row r="1200" spans="1:13" ht="15" customHeight="1">
      <c r="A1200" s="81" t="s">
        <v>280</v>
      </c>
      <c r="B1200" s="81" t="s">
        <v>281</v>
      </c>
      <c r="C1200" s="81" t="s">
        <v>2896</v>
      </c>
      <c r="D1200" s="81">
        <v>626028</v>
      </c>
      <c r="E1200" s="81" t="s">
        <v>2897</v>
      </c>
      <c r="F1200" s="81" t="s">
        <v>289</v>
      </c>
      <c r="G1200" s="81">
        <v>1.2379599999999999</v>
      </c>
      <c r="H1200" s="81" t="s">
        <v>290</v>
      </c>
      <c r="I1200" s="81" t="s">
        <v>291</v>
      </c>
      <c r="J1200" s="81">
        <v>18.582000000000001</v>
      </c>
      <c r="K1200" s="81" t="s">
        <v>290</v>
      </c>
      <c r="L1200" s="81" t="s">
        <v>284</v>
      </c>
      <c r="M1200" s="81" t="s">
        <v>284</v>
      </c>
    </row>
    <row r="1201" spans="1:13" ht="15" customHeight="1">
      <c r="A1201" s="81" t="s">
        <v>280</v>
      </c>
      <c r="B1201" s="81" t="s">
        <v>281</v>
      </c>
      <c r="C1201" s="81" t="s">
        <v>2898</v>
      </c>
      <c r="D1201" s="81">
        <v>626029</v>
      </c>
      <c r="E1201" s="82">
        <v>0.14864583333333334</v>
      </c>
      <c r="F1201" s="81" t="s">
        <v>289</v>
      </c>
      <c r="G1201" s="81">
        <v>1.38825</v>
      </c>
      <c r="H1201" s="81" t="s">
        <v>290</v>
      </c>
      <c r="I1201" s="81" t="s">
        <v>291</v>
      </c>
      <c r="J1201" s="81">
        <v>29.832999999999998</v>
      </c>
      <c r="K1201" s="81" t="s">
        <v>290</v>
      </c>
      <c r="L1201" s="81" t="s">
        <v>284</v>
      </c>
      <c r="M1201" s="81" t="s">
        <v>284</v>
      </c>
    </row>
    <row r="1202" spans="1:13" ht="15" customHeight="1">
      <c r="A1202" s="81" t="s">
        <v>280</v>
      </c>
      <c r="B1202" s="81" t="s">
        <v>281</v>
      </c>
      <c r="C1202" s="81" t="s">
        <v>2899</v>
      </c>
      <c r="D1202" s="81">
        <v>626030</v>
      </c>
      <c r="E1202" s="81" t="s">
        <v>2900</v>
      </c>
      <c r="F1202" s="81" t="s">
        <v>289</v>
      </c>
      <c r="G1202" s="81">
        <v>1.3354600000000001</v>
      </c>
      <c r="H1202" s="81" t="s">
        <v>290</v>
      </c>
      <c r="I1202" s="81" t="s">
        <v>291</v>
      </c>
      <c r="J1202" s="81">
        <v>9.8989999999999991</v>
      </c>
      <c r="K1202" s="81" t="s">
        <v>290</v>
      </c>
      <c r="L1202" s="81" t="s">
        <v>284</v>
      </c>
      <c r="M1202" s="81" t="s">
        <v>284</v>
      </c>
    </row>
    <row r="1203" spans="1:13" ht="15" customHeight="1">
      <c r="A1203" s="81" t="s">
        <v>280</v>
      </c>
      <c r="B1203" s="81" t="s">
        <v>281</v>
      </c>
      <c r="C1203" s="81" t="s">
        <v>2901</v>
      </c>
      <c r="D1203" s="81">
        <v>626031</v>
      </c>
      <c r="E1203" s="82">
        <v>0.15200231481481483</v>
      </c>
      <c r="F1203" s="81" t="s">
        <v>289</v>
      </c>
      <c r="G1203" s="81">
        <v>1.2909999999999999</v>
      </c>
      <c r="H1203" s="81" t="s">
        <v>290</v>
      </c>
      <c r="I1203" s="81" t="s">
        <v>291</v>
      </c>
      <c r="J1203" s="81">
        <v>10.443</v>
      </c>
      <c r="K1203" s="81" t="s">
        <v>290</v>
      </c>
      <c r="L1203" s="81" t="s">
        <v>284</v>
      </c>
      <c r="M1203" s="81" t="s">
        <v>284</v>
      </c>
    </row>
    <row r="1204" spans="1:13" ht="15" customHeight="1">
      <c r="A1204" s="81" t="s">
        <v>280</v>
      </c>
      <c r="B1204" s="81" t="s">
        <v>281</v>
      </c>
      <c r="C1204" s="81" t="s">
        <v>2902</v>
      </c>
      <c r="D1204" s="81">
        <v>626032</v>
      </c>
      <c r="E1204" s="82">
        <v>0.15096064814814816</v>
      </c>
      <c r="F1204" s="81" t="s">
        <v>289</v>
      </c>
      <c r="G1204" s="81">
        <v>1.23638</v>
      </c>
      <c r="H1204" s="81" t="s">
        <v>290</v>
      </c>
      <c r="I1204" s="81" t="s">
        <v>291</v>
      </c>
      <c r="J1204" s="81">
        <v>34.511000000000003</v>
      </c>
      <c r="K1204" s="81" t="s">
        <v>290</v>
      </c>
      <c r="L1204" s="81" t="s">
        <v>284</v>
      </c>
      <c r="M1204" s="81" t="s">
        <v>284</v>
      </c>
    </row>
    <row r="1205" spans="1:13" ht="15" customHeight="1">
      <c r="A1205" s="81" t="s">
        <v>280</v>
      </c>
      <c r="B1205" s="81" t="s">
        <v>281</v>
      </c>
      <c r="C1205" s="81" t="s">
        <v>2903</v>
      </c>
      <c r="D1205" s="81">
        <v>626033</v>
      </c>
      <c r="E1205" s="82">
        <v>0.15003472222222222</v>
      </c>
      <c r="F1205" s="81" t="s">
        <v>289</v>
      </c>
      <c r="G1205" s="81">
        <v>1.2356400000000001</v>
      </c>
      <c r="H1205" s="81" t="s">
        <v>290</v>
      </c>
      <c r="I1205" s="81" t="s">
        <v>291</v>
      </c>
      <c r="J1205" s="81">
        <v>34.51</v>
      </c>
      <c r="K1205" s="81" t="s">
        <v>290</v>
      </c>
      <c r="L1205" s="81" t="s">
        <v>284</v>
      </c>
      <c r="M1205" s="81" t="s">
        <v>284</v>
      </c>
    </row>
    <row r="1206" spans="1:13" ht="15" customHeight="1">
      <c r="A1206" s="81" t="s">
        <v>280</v>
      </c>
      <c r="B1206" s="81" t="s">
        <v>281</v>
      </c>
      <c r="C1206" s="81" t="s">
        <v>2904</v>
      </c>
      <c r="D1206" s="81">
        <v>626034</v>
      </c>
      <c r="E1206" s="82">
        <v>0.15443287037037037</v>
      </c>
      <c r="F1206" s="81" t="s">
        <v>289</v>
      </c>
      <c r="G1206" s="81">
        <v>1.4136899999999999</v>
      </c>
      <c r="H1206" s="81" t="s">
        <v>290</v>
      </c>
      <c r="I1206" s="81" t="s">
        <v>291</v>
      </c>
      <c r="J1206" s="81">
        <v>30.193000000000001</v>
      </c>
      <c r="K1206" s="81" t="s">
        <v>290</v>
      </c>
      <c r="L1206" s="81" t="s">
        <v>284</v>
      </c>
      <c r="M1206" s="81" t="s">
        <v>284</v>
      </c>
    </row>
    <row r="1207" spans="1:13" ht="15" customHeight="1">
      <c r="A1207" s="81" t="s">
        <v>280</v>
      </c>
      <c r="B1207" s="81" t="s">
        <v>281</v>
      </c>
      <c r="C1207" s="81" t="s">
        <v>2905</v>
      </c>
      <c r="D1207" s="81">
        <v>626035</v>
      </c>
      <c r="E1207" s="82">
        <v>0.15327546296296296</v>
      </c>
      <c r="F1207" s="81" t="s">
        <v>289</v>
      </c>
      <c r="G1207" s="81">
        <v>1.3642300000000001</v>
      </c>
      <c r="H1207" s="81" t="s">
        <v>290</v>
      </c>
      <c r="I1207" s="81" t="s">
        <v>291</v>
      </c>
      <c r="J1207" s="81">
        <v>14.429</v>
      </c>
      <c r="K1207" s="81" t="s">
        <v>290</v>
      </c>
      <c r="L1207" s="81" t="s">
        <v>284</v>
      </c>
      <c r="M1207" s="81" t="s">
        <v>284</v>
      </c>
    </row>
    <row r="1208" spans="1:13" ht="15" customHeight="1">
      <c r="A1208" s="81" t="s">
        <v>280</v>
      </c>
      <c r="B1208" s="81" t="s">
        <v>281</v>
      </c>
      <c r="C1208" s="81" t="s">
        <v>2906</v>
      </c>
      <c r="D1208" s="81">
        <v>626036</v>
      </c>
      <c r="E1208" s="82">
        <v>0.15258101851851852</v>
      </c>
      <c r="F1208" s="81" t="s">
        <v>289</v>
      </c>
      <c r="G1208" s="81">
        <v>1.26369</v>
      </c>
      <c r="H1208" s="81" t="s">
        <v>290</v>
      </c>
      <c r="I1208" s="81" t="s">
        <v>291</v>
      </c>
      <c r="J1208" s="81">
        <v>19.882000000000001</v>
      </c>
      <c r="K1208" s="81" t="s">
        <v>290</v>
      </c>
      <c r="L1208" s="81" t="s">
        <v>284</v>
      </c>
      <c r="M1208" s="81" t="s">
        <v>284</v>
      </c>
    </row>
    <row r="1209" spans="1:13" ht="15" customHeight="1">
      <c r="A1209" s="81" t="s">
        <v>280</v>
      </c>
      <c r="B1209" s="81" t="s">
        <v>281</v>
      </c>
      <c r="C1209" s="81" t="s">
        <v>2907</v>
      </c>
      <c r="D1209" s="81">
        <v>626037</v>
      </c>
      <c r="E1209" s="82">
        <v>0.15501157407407407</v>
      </c>
      <c r="F1209" s="81" t="s">
        <v>289</v>
      </c>
      <c r="G1209" s="81">
        <v>1.39879</v>
      </c>
      <c r="H1209" s="81" t="s">
        <v>290</v>
      </c>
      <c r="I1209" s="81" t="s">
        <v>291</v>
      </c>
      <c r="J1209" s="81">
        <v>24.959</v>
      </c>
      <c r="K1209" s="81" t="s">
        <v>290</v>
      </c>
      <c r="L1209" s="81" t="s">
        <v>284</v>
      </c>
      <c r="M1209" s="81" t="s">
        <v>284</v>
      </c>
    </row>
    <row r="1210" spans="1:13" ht="15" customHeight="1">
      <c r="A1210" s="81" t="s">
        <v>280</v>
      </c>
      <c r="B1210" s="81" t="s">
        <v>281</v>
      </c>
      <c r="C1210" s="81" t="s">
        <v>2908</v>
      </c>
      <c r="D1210" s="81">
        <v>626038</v>
      </c>
      <c r="E1210" s="82">
        <v>0.15767361111111111</v>
      </c>
      <c r="F1210" s="81" t="s">
        <v>289</v>
      </c>
      <c r="G1210" s="81">
        <v>1.2517199999999999</v>
      </c>
      <c r="H1210" s="81" t="s">
        <v>290</v>
      </c>
      <c r="I1210" s="81" t="s">
        <v>291</v>
      </c>
      <c r="J1210" s="81">
        <v>25.161999999999999</v>
      </c>
      <c r="K1210" s="81" t="s">
        <v>290</v>
      </c>
      <c r="L1210" s="81" t="s">
        <v>284</v>
      </c>
      <c r="M1210" s="81" t="s">
        <v>284</v>
      </c>
    </row>
    <row r="1211" spans="1:13" ht="15" customHeight="1">
      <c r="A1211" s="81" t="s">
        <v>280</v>
      </c>
      <c r="B1211" s="81" t="s">
        <v>281</v>
      </c>
      <c r="C1211" s="81" t="s">
        <v>2909</v>
      </c>
      <c r="D1211" s="81">
        <v>626039</v>
      </c>
      <c r="E1211" s="82">
        <v>0.15744212962962964</v>
      </c>
      <c r="F1211" s="81" t="s">
        <v>289</v>
      </c>
      <c r="G1211" s="81">
        <v>1.3414999999999999</v>
      </c>
      <c r="H1211" s="81" t="s">
        <v>290</v>
      </c>
      <c r="I1211" s="81" t="s">
        <v>291</v>
      </c>
      <c r="J1211" s="81">
        <v>19.523</v>
      </c>
      <c r="K1211" s="81" t="s">
        <v>290</v>
      </c>
      <c r="L1211" s="81" t="s">
        <v>284</v>
      </c>
      <c r="M1211" s="81" t="s">
        <v>284</v>
      </c>
    </row>
    <row r="1212" spans="1:13" ht="15" customHeight="1">
      <c r="A1212" s="81" t="s">
        <v>280</v>
      </c>
      <c r="B1212" s="81" t="s">
        <v>281</v>
      </c>
      <c r="C1212" s="81" t="s">
        <v>2910</v>
      </c>
      <c r="D1212" s="81">
        <v>626040</v>
      </c>
      <c r="E1212" s="82">
        <v>0.15813657407407408</v>
      </c>
      <c r="F1212" s="81" t="s">
        <v>289</v>
      </c>
      <c r="G1212" s="81">
        <v>1.2343599999999999</v>
      </c>
      <c r="H1212" s="81" t="s">
        <v>290</v>
      </c>
      <c r="I1212" s="81" t="s">
        <v>291</v>
      </c>
      <c r="J1212" s="81">
        <v>17.452999999999999</v>
      </c>
      <c r="K1212" s="81" t="s">
        <v>290</v>
      </c>
      <c r="L1212" s="81" t="s">
        <v>284</v>
      </c>
      <c r="M1212" s="81" t="s">
        <v>284</v>
      </c>
    </row>
    <row r="1213" spans="1:13" ht="15" customHeight="1">
      <c r="A1213" s="81" t="s">
        <v>280</v>
      </c>
      <c r="B1213" s="81" t="s">
        <v>281</v>
      </c>
      <c r="C1213" s="81" t="s">
        <v>2911</v>
      </c>
      <c r="D1213" s="81">
        <v>626041</v>
      </c>
      <c r="E1213" s="82">
        <v>0.15616898148148148</v>
      </c>
      <c r="F1213" s="81" t="s">
        <v>289</v>
      </c>
      <c r="G1213" s="81">
        <v>1.3995599999999999</v>
      </c>
      <c r="H1213" s="81" t="s">
        <v>290</v>
      </c>
      <c r="I1213" s="81" t="s">
        <v>291</v>
      </c>
      <c r="J1213" s="81">
        <v>29.925999999999998</v>
      </c>
      <c r="K1213" s="81" t="s">
        <v>290</v>
      </c>
      <c r="L1213" s="81" t="s">
        <v>284</v>
      </c>
      <c r="M1213" s="81" t="s">
        <v>284</v>
      </c>
    </row>
    <row r="1214" spans="1:13" ht="15" customHeight="1">
      <c r="A1214" s="81" t="s">
        <v>280</v>
      </c>
      <c r="B1214" s="81" t="s">
        <v>281</v>
      </c>
      <c r="C1214" s="81" t="s">
        <v>2912</v>
      </c>
      <c r="D1214" s="81">
        <v>626042</v>
      </c>
      <c r="E1214" s="82">
        <v>0.15894675925925925</v>
      </c>
      <c r="F1214" s="81" t="s">
        <v>289</v>
      </c>
      <c r="G1214" s="81">
        <v>1.26589</v>
      </c>
      <c r="H1214" s="81" t="s">
        <v>290</v>
      </c>
      <c r="I1214" s="81" t="s">
        <v>291</v>
      </c>
      <c r="J1214" s="81">
        <v>9.6790000000000003</v>
      </c>
      <c r="K1214" s="81" t="s">
        <v>290</v>
      </c>
      <c r="L1214" s="81" t="s">
        <v>284</v>
      </c>
      <c r="M1214" s="81" t="s">
        <v>284</v>
      </c>
    </row>
    <row r="1215" spans="1:13" ht="15" customHeight="1">
      <c r="A1215" s="81" t="s">
        <v>280</v>
      </c>
      <c r="B1215" s="81" t="s">
        <v>281</v>
      </c>
      <c r="C1215" s="81" t="s">
        <v>2913</v>
      </c>
      <c r="D1215" s="81">
        <v>626043</v>
      </c>
      <c r="E1215" s="82">
        <v>0.15778935185185186</v>
      </c>
      <c r="F1215" s="81" t="s">
        <v>289</v>
      </c>
      <c r="G1215" s="81">
        <v>1.14897</v>
      </c>
      <c r="H1215" s="81" t="s">
        <v>290</v>
      </c>
      <c r="I1215" s="81" t="s">
        <v>291</v>
      </c>
      <c r="J1215" s="81">
        <v>33.320999999999998</v>
      </c>
      <c r="K1215" s="81" t="s">
        <v>290</v>
      </c>
      <c r="L1215" s="81" t="s">
        <v>284</v>
      </c>
      <c r="M1215" s="81" t="s">
        <v>284</v>
      </c>
    </row>
    <row r="1216" spans="1:13" ht="15" customHeight="1">
      <c r="A1216" s="81" t="s">
        <v>280</v>
      </c>
      <c r="B1216" s="81" t="s">
        <v>281</v>
      </c>
      <c r="C1216" s="81" t="s">
        <v>2914</v>
      </c>
      <c r="D1216" s="81">
        <v>626044</v>
      </c>
      <c r="E1216" s="82">
        <v>0.16172453703703704</v>
      </c>
      <c r="F1216" s="81" t="s">
        <v>289</v>
      </c>
      <c r="G1216" s="81">
        <v>1.4047700000000001</v>
      </c>
      <c r="H1216" s="81" t="s">
        <v>290</v>
      </c>
      <c r="I1216" s="81" t="s">
        <v>291</v>
      </c>
      <c r="J1216" s="81">
        <v>31.536000000000001</v>
      </c>
      <c r="K1216" s="81" t="s">
        <v>290</v>
      </c>
      <c r="L1216" s="81" t="s">
        <v>284</v>
      </c>
      <c r="M1216" s="81" t="s">
        <v>284</v>
      </c>
    </row>
    <row r="1217" spans="1:13" ht="15" customHeight="1">
      <c r="A1217" s="81" t="s">
        <v>280</v>
      </c>
      <c r="B1217" s="81" t="s">
        <v>281</v>
      </c>
      <c r="C1217" s="81" t="s">
        <v>2915</v>
      </c>
      <c r="D1217" s="81">
        <v>626045</v>
      </c>
      <c r="E1217" s="81" t="s">
        <v>2916</v>
      </c>
      <c r="F1217" s="81" t="s">
        <v>289</v>
      </c>
      <c r="G1217" s="81">
        <v>1.2393799999999999</v>
      </c>
      <c r="H1217" s="81" t="s">
        <v>290</v>
      </c>
      <c r="I1217" s="81" t="s">
        <v>291</v>
      </c>
      <c r="J1217" s="81">
        <v>4.9530000000000003</v>
      </c>
      <c r="K1217" s="81" t="s">
        <v>290</v>
      </c>
      <c r="L1217" s="81" t="s">
        <v>284</v>
      </c>
      <c r="M1217" s="81" t="s">
        <v>284</v>
      </c>
    </row>
    <row r="1218" spans="1:13" ht="15" customHeight="1">
      <c r="A1218" s="81" t="s">
        <v>280</v>
      </c>
      <c r="B1218" s="81" t="s">
        <v>281</v>
      </c>
      <c r="C1218" s="81" t="s">
        <v>2917</v>
      </c>
      <c r="D1218" s="81">
        <v>626046</v>
      </c>
      <c r="E1218" s="82">
        <v>0.16496527777777778</v>
      </c>
      <c r="F1218" s="81" t="s">
        <v>289</v>
      </c>
      <c r="G1218" s="81">
        <v>1.18363</v>
      </c>
      <c r="H1218" s="81" t="s">
        <v>290</v>
      </c>
      <c r="I1218" s="81" t="s">
        <v>291</v>
      </c>
      <c r="J1218" s="81">
        <v>24.457000000000001</v>
      </c>
      <c r="K1218" s="81" t="s">
        <v>290</v>
      </c>
      <c r="L1218" s="81" t="s">
        <v>284</v>
      </c>
      <c r="M1218" s="81" t="s">
        <v>284</v>
      </c>
    </row>
    <row r="1219" spans="1:13" ht="15" customHeight="1">
      <c r="A1219" s="81" t="s">
        <v>280</v>
      </c>
      <c r="B1219" s="81" t="s">
        <v>281</v>
      </c>
      <c r="C1219" s="81" t="s">
        <v>2918</v>
      </c>
      <c r="D1219" s="81">
        <v>626047</v>
      </c>
      <c r="E1219" s="82">
        <v>0.1653125</v>
      </c>
      <c r="F1219" s="81" t="s">
        <v>289</v>
      </c>
      <c r="G1219" s="81">
        <v>1.18069</v>
      </c>
      <c r="H1219" s="81" t="s">
        <v>290</v>
      </c>
      <c r="I1219" s="81" t="s">
        <v>291</v>
      </c>
      <c r="J1219" s="81">
        <v>24.475999999999999</v>
      </c>
      <c r="K1219" s="81" t="s">
        <v>290</v>
      </c>
      <c r="L1219" s="81" t="s">
        <v>284</v>
      </c>
      <c r="M1219" s="81" t="s">
        <v>284</v>
      </c>
    </row>
    <row r="1220" spans="1:13" ht="15" customHeight="1">
      <c r="A1220" s="81" t="s">
        <v>280</v>
      </c>
      <c r="B1220" s="81" t="s">
        <v>281</v>
      </c>
      <c r="C1220" s="81" t="s">
        <v>2919</v>
      </c>
      <c r="D1220" s="81">
        <v>626048</v>
      </c>
      <c r="E1220" s="82">
        <v>0.16461805555555556</v>
      </c>
      <c r="F1220" s="81" t="s">
        <v>289</v>
      </c>
      <c r="G1220" s="81">
        <v>1.35005</v>
      </c>
      <c r="H1220" s="81" t="s">
        <v>290</v>
      </c>
      <c r="I1220" s="81" t="s">
        <v>291</v>
      </c>
      <c r="J1220" s="81">
        <v>30.683</v>
      </c>
      <c r="K1220" s="81" t="s">
        <v>290</v>
      </c>
      <c r="L1220" s="81" t="s">
        <v>284</v>
      </c>
      <c r="M1220" s="81" t="s">
        <v>284</v>
      </c>
    </row>
    <row r="1221" spans="1:13" ht="15" customHeight="1">
      <c r="A1221" s="81" t="s">
        <v>280</v>
      </c>
      <c r="B1221" s="81" t="s">
        <v>281</v>
      </c>
      <c r="C1221" s="81" t="s">
        <v>2920</v>
      </c>
      <c r="D1221" s="81">
        <v>626049</v>
      </c>
      <c r="E1221" s="82">
        <v>0.1635763888888889</v>
      </c>
      <c r="F1221" s="81" t="s">
        <v>289</v>
      </c>
      <c r="G1221" s="81">
        <v>1.2814099999999999</v>
      </c>
      <c r="H1221" s="81" t="s">
        <v>290</v>
      </c>
      <c r="I1221" s="81" t="s">
        <v>291</v>
      </c>
      <c r="J1221" s="81">
        <v>10.324</v>
      </c>
      <c r="K1221" s="81" t="s">
        <v>290</v>
      </c>
      <c r="L1221" s="81" t="s">
        <v>284</v>
      </c>
      <c r="M1221" s="81" t="s">
        <v>284</v>
      </c>
    </row>
    <row r="1222" spans="1:13" ht="15" customHeight="1">
      <c r="A1222" s="81" t="s">
        <v>280</v>
      </c>
      <c r="B1222" s="81" t="s">
        <v>281</v>
      </c>
      <c r="C1222" s="81" t="s">
        <v>2921</v>
      </c>
      <c r="D1222" s="81">
        <v>626050</v>
      </c>
      <c r="E1222" s="81" t="s">
        <v>2922</v>
      </c>
      <c r="F1222" s="81" t="s">
        <v>289</v>
      </c>
      <c r="G1222" s="81">
        <v>1.22485</v>
      </c>
      <c r="H1222" s="81" t="s">
        <v>290</v>
      </c>
      <c r="I1222" s="81" t="s">
        <v>291</v>
      </c>
      <c r="J1222" s="81">
        <v>10.105</v>
      </c>
      <c r="K1222" s="81" t="s">
        <v>290</v>
      </c>
      <c r="L1222" s="81" t="s">
        <v>284</v>
      </c>
      <c r="M1222" s="81" t="s">
        <v>284</v>
      </c>
    </row>
    <row r="1223" spans="1:13" ht="15" customHeight="1">
      <c r="A1223" s="81" t="s">
        <v>280</v>
      </c>
      <c r="B1223" s="81" t="s">
        <v>281</v>
      </c>
      <c r="C1223" s="81" t="s">
        <v>2923</v>
      </c>
      <c r="D1223" s="81">
        <v>626051</v>
      </c>
      <c r="E1223" s="82">
        <v>0.16716435185185186</v>
      </c>
      <c r="F1223" s="81" t="s">
        <v>289</v>
      </c>
      <c r="G1223" s="81">
        <v>1.1654899999999999</v>
      </c>
      <c r="H1223" s="81" t="s">
        <v>290</v>
      </c>
      <c r="I1223" s="81" t="s">
        <v>291</v>
      </c>
      <c r="J1223" s="81">
        <v>28.195</v>
      </c>
      <c r="K1223" s="81" t="s">
        <v>290</v>
      </c>
      <c r="L1223" s="81" t="s">
        <v>284</v>
      </c>
      <c r="M1223" s="81" t="s">
        <v>284</v>
      </c>
    </row>
    <row r="1224" spans="1:13" ht="15" customHeight="1">
      <c r="A1224" s="81" t="s">
        <v>280</v>
      </c>
      <c r="B1224" s="81" t="s">
        <v>281</v>
      </c>
      <c r="C1224" s="81" t="s">
        <v>2924</v>
      </c>
      <c r="D1224" s="81">
        <v>626052</v>
      </c>
      <c r="E1224" s="82">
        <v>0.1655439814814815</v>
      </c>
      <c r="F1224" s="81" t="s">
        <v>289</v>
      </c>
      <c r="G1224" s="81">
        <v>1.35866</v>
      </c>
      <c r="H1224" s="81" t="s">
        <v>290</v>
      </c>
      <c r="I1224" s="81" t="s">
        <v>291</v>
      </c>
      <c r="J1224" s="81">
        <v>32.450000000000003</v>
      </c>
      <c r="K1224" s="81" t="s">
        <v>290</v>
      </c>
      <c r="L1224" s="81" t="s">
        <v>284</v>
      </c>
      <c r="M1224" s="81" t="s">
        <v>284</v>
      </c>
    </row>
    <row r="1225" spans="1:13" ht="15" customHeight="1">
      <c r="A1225" s="81" t="s">
        <v>280</v>
      </c>
      <c r="B1225" s="81" t="s">
        <v>281</v>
      </c>
      <c r="C1225" s="81" t="s">
        <v>2925</v>
      </c>
      <c r="D1225" s="81">
        <v>626053</v>
      </c>
      <c r="E1225" s="81" t="s">
        <v>2926</v>
      </c>
      <c r="F1225" s="81" t="s">
        <v>289</v>
      </c>
      <c r="G1225" s="81">
        <v>1.2688699999999999</v>
      </c>
      <c r="H1225" s="81" t="s">
        <v>290</v>
      </c>
      <c r="I1225" s="81" t="s">
        <v>291</v>
      </c>
      <c r="J1225" s="81">
        <v>3.1819999999999999</v>
      </c>
      <c r="K1225" s="81" t="s">
        <v>290</v>
      </c>
      <c r="L1225" s="81" t="s">
        <v>284</v>
      </c>
      <c r="M1225" s="81" t="s">
        <v>284</v>
      </c>
    </row>
    <row r="1226" spans="1:13" ht="15" customHeight="1">
      <c r="A1226" s="81" t="s">
        <v>280</v>
      </c>
      <c r="B1226" s="81" t="s">
        <v>281</v>
      </c>
      <c r="C1226" s="81" t="s">
        <v>2927</v>
      </c>
      <c r="D1226" s="81">
        <v>626054</v>
      </c>
      <c r="E1226" s="82">
        <v>0.16589120370370369</v>
      </c>
      <c r="F1226" s="81" t="s">
        <v>289</v>
      </c>
      <c r="G1226" s="81">
        <v>1.2705</v>
      </c>
      <c r="H1226" s="81" t="s">
        <v>290</v>
      </c>
      <c r="I1226" s="81" t="s">
        <v>291</v>
      </c>
      <c r="J1226" s="81">
        <v>27.263000000000002</v>
      </c>
      <c r="K1226" s="81" t="s">
        <v>290</v>
      </c>
      <c r="L1226" s="81" t="s">
        <v>284</v>
      </c>
      <c r="M1226" s="81" t="s">
        <v>284</v>
      </c>
    </row>
    <row r="1227" spans="1:13" ht="15" customHeight="1">
      <c r="A1227" s="81" t="s">
        <v>280</v>
      </c>
      <c r="B1227" s="81" t="s">
        <v>281</v>
      </c>
      <c r="C1227" s="81" t="s">
        <v>2928</v>
      </c>
      <c r="D1227" s="81">
        <v>626055</v>
      </c>
      <c r="E1227" s="81" t="s">
        <v>2929</v>
      </c>
      <c r="F1227" s="81" t="s">
        <v>289</v>
      </c>
      <c r="G1227" s="81">
        <v>1.4223399999999999</v>
      </c>
      <c r="H1227" s="81" t="s">
        <v>290</v>
      </c>
      <c r="I1227" s="81" t="s">
        <v>291</v>
      </c>
      <c r="J1227" s="81">
        <v>33.692999999999998</v>
      </c>
      <c r="K1227" s="81" t="s">
        <v>290</v>
      </c>
      <c r="L1227" s="81" t="s">
        <v>284</v>
      </c>
      <c r="M1227" s="81" t="s">
        <v>284</v>
      </c>
    </row>
    <row r="1228" spans="1:13" ht="15" customHeight="1">
      <c r="A1228" s="81" t="s">
        <v>280</v>
      </c>
      <c r="B1228" s="81" t="s">
        <v>281</v>
      </c>
      <c r="C1228" s="81" t="s">
        <v>2930</v>
      </c>
      <c r="D1228" s="81">
        <v>626056</v>
      </c>
      <c r="E1228" s="82">
        <v>0.17133101851851851</v>
      </c>
      <c r="F1228" s="81" t="s">
        <v>289</v>
      </c>
      <c r="G1228" s="81">
        <v>1.2930699999999999</v>
      </c>
      <c r="H1228" s="81" t="s">
        <v>290</v>
      </c>
      <c r="I1228" s="81" t="s">
        <v>291</v>
      </c>
      <c r="J1228" s="81">
        <v>13.404999999999999</v>
      </c>
      <c r="K1228" s="81" t="s">
        <v>290</v>
      </c>
      <c r="L1228" s="81" t="s">
        <v>284</v>
      </c>
      <c r="M1228" s="81" t="s">
        <v>284</v>
      </c>
    </row>
    <row r="1229" spans="1:13" ht="15" customHeight="1">
      <c r="A1229" s="81" t="s">
        <v>280</v>
      </c>
      <c r="B1229" s="81" t="s">
        <v>281</v>
      </c>
      <c r="C1229" s="81" t="s">
        <v>2931</v>
      </c>
      <c r="D1229" s="81">
        <v>626057</v>
      </c>
      <c r="E1229" s="82">
        <v>0.17052083333333334</v>
      </c>
      <c r="F1229" s="81" t="s">
        <v>289</v>
      </c>
      <c r="G1229" s="81">
        <v>1.2754300000000001</v>
      </c>
      <c r="H1229" s="81" t="s">
        <v>290</v>
      </c>
      <c r="I1229" s="81" t="s">
        <v>291</v>
      </c>
      <c r="J1229" s="81">
        <v>7.0670000000000002</v>
      </c>
      <c r="K1229" s="81" t="s">
        <v>290</v>
      </c>
      <c r="L1229" s="81" t="s">
        <v>284</v>
      </c>
      <c r="M1229" s="81" t="s">
        <v>284</v>
      </c>
    </row>
    <row r="1230" spans="1:13" ht="15" customHeight="1">
      <c r="A1230" s="81" t="s">
        <v>280</v>
      </c>
      <c r="B1230" s="81" t="s">
        <v>281</v>
      </c>
      <c r="C1230" s="81" t="s">
        <v>2932</v>
      </c>
      <c r="D1230" s="81">
        <v>626058</v>
      </c>
      <c r="E1230" s="82">
        <v>0.1698263888888889</v>
      </c>
      <c r="F1230" s="81" t="s">
        <v>289</v>
      </c>
      <c r="G1230" s="81">
        <v>1.2496400000000001</v>
      </c>
      <c r="H1230" s="81" t="s">
        <v>290</v>
      </c>
      <c r="I1230" s="81" t="s">
        <v>291</v>
      </c>
      <c r="J1230" s="81">
        <v>33.814</v>
      </c>
      <c r="K1230" s="81" t="s">
        <v>290</v>
      </c>
      <c r="L1230" s="81" t="s">
        <v>284</v>
      </c>
      <c r="M1230" s="81" t="s">
        <v>284</v>
      </c>
    </row>
    <row r="1231" spans="1:13" ht="15" customHeight="1">
      <c r="A1231" s="81" t="s">
        <v>280</v>
      </c>
      <c r="B1231" s="81" t="s">
        <v>281</v>
      </c>
      <c r="C1231" s="81" t="s">
        <v>2933</v>
      </c>
      <c r="D1231" s="81">
        <v>626059</v>
      </c>
      <c r="E1231" s="81" t="s">
        <v>2934</v>
      </c>
      <c r="F1231" s="81" t="s">
        <v>289</v>
      </c>
      <c r="G1231" s="81">
        <v>1.30454</v>
      </c>
      <c r="H1231" s="81" t="s">
        <v>290</v>
      </c>
      <c r="I1231" s="81" t="s">
        <v>291</v>
      </c>
      <c r="J1231" s="81">
        <v>31.596</v>
      </c>
      <c r="K1231" s="81" t="s">
        <v>290</v>
      </c>
      <c r="L1231" s="81" t="s">
        <v>284</v>
      </c>
      <c r="M1231" s="81" t="s">
        <v>284</v>
      </c>
    </row>
    <row r="1232" spans="1:13" ht="15" customHeight="1">
      <c r="A1232" s="81" t="s">
        <v>280</v>
      </c>
      <c r="B1232" s="81" t="s">
        <v>281</v>
      </c>
      <c r="C1232" s="81" t="s">
        <v>2935</v>
      </c>
      <c r="D1232" s="81">
        <v>626060</v>
      </c>
      <c r="E1232" s="82">
        <v>0.17457175925925927</v>
      </c>
      <c r="F1232" s="81" t="s">
        <v>289</v>
      </c>
      <c r="G1232" s="81">
        <v>1.4392499999999999</v>
      </c>
      <c r="H1232" s="81" t="s">
        <v>290</v>
      </c>
      <c r="I1232" s="81" t="s">
        <v>291</v>
      </c>
      <c r="J1232" s="81">
        <v>41.322000000000003</v>
      </c>
      <c r="K1232" s="81" t="s">
        <v>290</v>
      </c>
      <c r="L1232" s="81" t="s">
        <v>284</v>
      </c>
      <c r="M1232" s="81" t="s">
        <v>284</v>
      </c>
    </row>
    <row r="1233" spans="1:13" ht="15" customHeight="1">
      <c r="A1233" s="81" t="s">
        <v>280</v>
      </c>
      <c r="B1233" s="81" t="s">
        <v>281</v>
      </c>
      <c r="C1233" s="81" t="s">
        <v>2936</v>
      </c>
      <c r="D1233" s="81">
        <v>626061</v>
      </c>
      <c r="E1233" s="82">
        <v>0.17758101851851851</v>
      </c>
      <c r="F1233" s="81" t="s">
        <v>289</v>
      </c>
      <c r="G1233" s="81">
        <v>1.23807</v>
      </c>
      <c r="H1233" s="81" t="s">
        <v>290</v>
      </c>
      <c r="I1233" s="81" t="s">
        <v>291</v>
      </c>
      <c r="J1233" s="81">
        <v>30.428000000000001</v>
      </c>
      <c r="K1233" s="81" t="s">
        <v>290</v>
      </c>
      <c r="L1233" s="81" t="s">
        <v>284</v>
      </c>
      <c r="M1233" s="81" t="s">
        <v>284</v>
      </c>
    </row>
    <row r="1234" spans="1:13" ht="15" customHeight="1">
      <c r="A1234" s="81" t="s">
        <v>280</v>
      </c>
      <c r="B1234" s="81" t="s">
        <v>281</v>
      </c>
      <c r="C1234" s="81" t="s">
        <v>2937</v>
      </c>
      <c r="D1234" s="81">
        <v>626062</v>
      </c>
      <c r="E1234" s="82">
        <v>0.17700231481481479</v>
      </c>
      <c r="F1234" s="81" t="s">
        <v>289</v>
      </c>
      <c r="G1234" s="81">
        <v>1.2920499999999999</v>
      </c>
      <c r="H1234" s="81" t="s">
        <v>290</v>
      </c>
      <c r="I1234" s="81" t="s">
        <v>291</v>
      </c>
      <c r="J1234" s="81">
        <v>6.81</v>
      </c>
      <c r="K1234" s="81" t="s">
        <v>290</v>
      </c>
      <c r="L1234" s="81" t="s">
        <v>284</v>
      </c>
      <c r="M1234" s="81" t="s">
        <v>284</v>
      </c>
    </row>
    <row r="1235" spans="1:13" ht="15" customHeight="1">
      <c r="A1235" s="81" t="s">
        <v>280</v>
      </c>
      <c r="B1235" s="81" t="s">
        <v>281</v>
      </c>
      <c r="C1235" s="81" t="s">
        <v>2938</v>
      </c>
      <c r="D1235" s="81">
        <v>626063</v>
      </c>
      <c r="E1235" s="82">
        <v>0.17758101851851851</v>
      </c>
      <c r="F1235" s="81" t="s">
        <v>289</v>
      </c>
      <c r="G1235" s="81">
        <v>1.33446</v>
      </c>
      <c r="H1235" s="81" t="s">
        <v>290</v>
      </c>
      <c r="I1235" s="81" t="s">
        <v>291</v>
      </c>
      <c r="J1235" s="81">
        <v>11.942</v>
      </c>
      <c r="K1235" s="81" t="s">
        <v>290</v>
      </c>
      <c r="L1235" s="81" t="s">
        <v>284</v>
      </c>
      <c r="M1235" s="81" t="s">
        <v>284</v>
      </c>
    </row>
    <row r="1236" spans="1:13" ht="15" customHeight="1">
      <c r="A1236" s="81" t="s">
        <v>280</v>
      </c>
      <c r="B1236" s="81" t="s">
        <v>281</v>
      </c>
      <c r="C1236" s="81" t="s">
        <v>2939</v>
      </c>
      <c r="D1236" s="81">
        <v>626064</v>
      </c>
      <c r="E1236" s="82">
        <v>0.17827546296296296</v>
      </c>
      <c r="F1236" s="81" t="s">
        <v>289</v>
      </c>
      <c r="G1236" s="81">
        <v>1.3651800000000001</v>
      </c>
      <c r="H1236" s="81" t="s">
        <v>290</v>
      </c>
      <c r="I1236" s="81" t="s">
        <v>291</v>
      </c>
      <c r="J1236" s="81">
        <v>26.945</v>
      </c>
      <c r="K1236" s="81" t="s">
        <v>290</v>
      </c>
      <c r="L1236" s="81" t="s">
        <v>284</v>
      </c>
      <c r="M1236" s="81" t="s">
        <v>284</v>
      </c>
    </row>
    <row r="1237" spans="1:13" ht="15" customHeight="1">
      <c r="A1237" s="81" t="s">
        <v>280</v>
      </c>
      <c r="B1237" s="81" t="s">
        <v>281</v>
      </c>
      <c r="C1237" s="81" t="s">
        <v>2940</v>
      </c>
      <c r="D1237" s="81">
        <v>626065</v>
      </c>
      <c r="E1237" s="82">
        <v>0.17827546296296296</v>
      </c>
      <c r="F1237" s="81" t="s">
        <v>289</v>
      </c>
      <c r="G1237" s="81">
        <v>1.1091</v>
      </c>
      <c r="H1237" s="81" t="s">
        <v>290</v>
      </c>
      <c r="I1237" s="81" t="s">
        <v>291</v>
      </c>
      <c r="J1237" s="81">
        <v>31.504000000000001</v>
      </c>
      <c r="K1237" s="81" t="s">
        <v>290</v>
      </c>
      <c r="L1237" s="81" t="s">
        <v>284</v>
      </c>
      <c r="M1237" s="81" t="s">
        <v>284</v>
      </c>
    </row>
    <row r="1238" spans="1:13" ht="15" customHeight="1">
      <c r="A1238" s="81" t="s">
        <v>280</v>
      </c>
      <c r="B1238" s="81" t="s">
        <v>281</v>
      </c>
      <c r="C1238" s="81" t="s">
        <v>2941</v>
      </c>
      <c r="D1238" s="81">
        <v>626066</v>
      </c>
      <c r="E1238" s="82">
        <v>0.1786226851851852</v>
      </c>
      <c r="F1238" s="81" t="s">
        <v>289</v>
      </c>
      <c r="G1238" s="81">
        <v>1.1997899999999999</v>
      </c>
      <c r="H1238" s="81" t="s">
        <v>290</v>
      </c>
      <c r="I1238" s="81" t="s">
        <v>291</v>
      </c>
      <c r="J1238" s="81">
        <v>5.0220000000000002</v>
      </c>
      <c r="K1238" s="81" t="s">
        <v>290</v>
      </c>
      <c r="L1238" s="81" t="s">
        <v>284</v>
      </c>
      <c r="M1238" s="81" t="s">
        <v>284</v>
      </c>
    </row>
    <row r="1239" spans="1:13" ht="15" customHeight="1">
      <c r="A1239" s="81" t="s">
        <v>280</v>
      </c>
      <c r="B1239" s="81" t="s">
        <v>281</v>
      </c>
      <c r="C1239" s="81" t="s">
        <v>2942</v>
      </c>
      <c r="D1239" s="81">
        <v>626067</v>
      </c>
      <c r="E1239" s="81" t="s">
        <v>2943</v>
      </c>
      <c r="F1239" s="81" t="s">
        <v>289</v>
      </c>
      <c r="G1239" s="81">
        <v>1.2441599999999999</v>
      </c>
      <c r="H1239" s="81" t="s">
        <v>290</v>
      </c>
      <c r="I1239" s="81" t="s">
        <v>291</v>
      </c>
      <c r="J1239" s="81">
        <v>18.966000000000001</v>
      </c>
      <c r="K1239" s="81" t="s">
        <v>290</v>
      </c>
      <c r="L1239" s="81" t="s">
        <v>284</v>
      </c>
      <c r="M1239" s="81" t="s">
        <v>284</v>
      </c>
    </row>
    <row r="1240" spans="1:13" ht="15" customHeight="1">
      <c r="A1240" s="81" t="s">
        <v>280</v>
      </c>
      <c r="B1240" s="81" t="s">
        <v>281</v>
      </c>
      <c r="C1240" s="81" t="s">
        <v>2944</v>
      </c>
      <c r="D1240" s="81" t="s">
        <v>539</v>
      </c>
      <c r="F1240" s="81" t="s">
        <v>540</v>
      </c>
      <c r="G1240" s="81">
        <v>-54.4</v>
      </c>
      <c r="H1240" s="81" t="s">
        <v>541</v>
      </c>
      <c r="I1240" s="81" t="s">
        <v>542</v>
      </c>
      <c r="L1240" s="81" t="s">
        <v>284</v>
      </c>
      <c r="M1240" s="81" t="s">
        <v>284</v>
      </c>
    </row>
    <row r="1241" spans="1:13" ht="15" customHeight="1">
      <c r="A1241" s="81" t="s">
        <v>280</v>
      </c>
      <c r="B1241" s="81" t="s">
        <v>281</v>
      </c>
      <c r="C1241" s="81" t="s">
        <v>2945</v>
      </c>
      <c r="D1241" s="81" t="s">
        <v>3153</v>
      </c>
      <c r="E1241" s="83">
        <v>0.10039351851851852</v>
      </c>
      <c r="F1241" s="81" t="s">
        <v>284</v>
      </c>
      <c r="I1241" s="81" t="s">
        <v>284</v>
      </c>
      <c r="L1241" s="81" t="s">
        <v>284</v>
      </c>
      <c r="M1241" s="81" t="s">
        <v>284</v>
      </c>
    </row>
    <row r="1242" spans="1:13" ht="15" customHeight="1">
      <c r="A1242" s="81" t="s">
        <v>280</v>
      </c>
      <c r="B1242" s="81" t="s">
        <v>281</v>
      </c>
      <c r="C1242" s="81" t="s">
        <v>2946</v>
      </c>
      <c r="D1242" s="81" t="s">
        <v>2443</v>
      </c>
      <c r="E1242" s="81" t="s">
        <v>2444</v>
      </c>
      <c r="F1242" s="81" t="s">
        <v>284</v>
      </c>
      <c r="I1242" s="81" t="s">
        <v>284</v>
      </c>
      <c r="L1242" s="81" t="s">
        <v>284</v>
      </c>
      <c r="M1242" s="81" t="s">
        <v>284</v>
      </c>
    </row>
    <row r="1243" spans="1:13" ht="15" customHeight="1">
      <c r="A1243" s="81" t="s">
        <v>280</v>
      </c>
      <c r="B1243" s="81" t="s">
        <v>281</v>
      </c>
      <c r="C1243" s="81" t="s">
        <v>2947</v>
      </c>
      <c r="D1243" s="81">
        <v>701001</v>
      </c>
      <c r="E1243" s="82">
        <v>0.1215625</v>
      </c>
      <c r="F1243" s="81" t="s">
        <v>289</v>
      </c>
      <c r="G1243" s="81">
        <v>1.1969399999999999</v>
      </c>
      <c r="H1243" s="81" t="s">
        <v>290</v>
      </c>
      <c r="I1243" s="81" t="s">
        <v>291</v>
      </c>
      <c r="J1243" s="81">
        <v>32.348999999999997</v>
      </c>
      <c r="K1243" s="81" t="s">
        <v>290</v>
      </c>
      <c r="L1243" s="81" t="s">
        <v>284</v>
      </c>
      <c r="M1243" s="81" t="s">
        <v>284</v>
      </c>
    </row>
    <row r="1244" spans="1:13" ht="15" customHeight="1">
      <c r="A1244" s="81" t="s">
        <v>280</v>
      </c>
      <c r="B1244" s="81" t="s">
        <v>281</v>
      </c>
      <c r="C1244" s="81" t="s">
        <v>2948</v>
      </c>
      <c r="D1244" s="81">
        <v>701002</v>
      </c>
      <c r="E1244" s="82">
        <v>0.12225694444444445</v>
      </c>
      <c r="F1244" s="81" t="s">
        <v>289</v>
      </c>
      <c r="G1244" s="81">
        <v>1.3988799999999999</v>
      </c>
      <c r="H1244" s="81" t="s">
        <v>290</v>
      </c>
      <c r="I1244" s="81" t="s">
        <v>291</v>
      </c>
      <c r="J1244" s="81">
        <v>8.9619999999999997</v>
      </c>
      <c r="K1244" s="81" t="s">
        <v>290</v>
      </c>
      <c r="L1244" s="81" t="s">
        <v>284</v>
      </c>
      <c r="M1244" s="81" t="s">
        <v>284</v>
      </c>
    </row>
    <row r="1245" spans="1:13" ht="15" customHeight="1">
      <c r="A1245" s="81" t="s">
        <v>280</v>
      </c>
      <c r="B1245" s="81" t="s">
        <v>281</v>
      </c>
      <c r="C1245" s="81" t="s">
        <v>2949</v>
      </c>
      <c r="D1245" s="81">
        <v>701003</v>
      </c>
      <c r="E1245" s="82">
        <v>0.12028935185185186</v>
      </c>
      <c r="F1245" s="81" t="s">
        <v>289</v>
      </c>
      <c r="G1245" s="81">
        <v>1.4671700000000001</v>
      </c>
      <c r="H1245" s="81" t="s">
        <v>290</v>
      </c>
      <c r="I1245" s="81" t="s">
        <v>291</v>
      </c>
      <c r="J1245" s="81">
        <v>29.5</v>
      </c>
      <c r="K1245" s="81" t="s">
        <v>290</v>
      </c>
      <c r="L1245" s="81" t="s">
        <v>284</v>
      </c>
      <c r="M1245" s="81" t="s">
        <v>284</v>
      </c>
    </row>
    <row r="1246" spans="1:13" ht="15" customHeight="1">
      <c r="A1246" s="81" t="s">
        <v>280</v>
      </c>
      <c r="B1246" s="81" t="s">
        <v>281</v>
      </c>
      <c r="C1246" s="81" t="s">
        <v>2950</v>
      </c>
      <c r="D1246" s="81">
        <v>701004</v>
      </c>
      <c r="E1246" s="82">
        <v>0.12260416666666667</v>
      </c>
      <c r="F1246" s="81" t="s">
        <v>289</v>
      </c>
      <c r="G1246" s="81">
        <v>1.17916</v>
      </c>
      <c r="H1246" s="81" t="s">
        <v>290</v>
      </c>
      <c r="I1246" s="81" t="s">
        <v>291</v>
      </c>
      <c r="J1246" s="81">
        <v>30.215</v>
      </c>
      <c r="K1246" s="81" t="s">
        <v>290</v>
      </c>
      <c r="L1246" s="81" t="s">
        <v>284</v>
      </c>
      <c r="M1246" s="81" t="s">
        <v>284</v>
      </c>
    </row>
    <row r="1247" spans="1:13" ht="15" customHeight="1">
      <c r="A1247" s="81" t="s">
        <v>280</v>
      </c>
      <c r="B1247" s="81" t="s">
        <v>281</v>
      </c>
      <c r="C1247" s="81" t="s">
        <v>2951</v>
      </c>
      <c r="D1247" s="81">
        <v>701005</v>
      </c>
      <c r="E1247" s="81" t="s">
        <v>2706</v>
      </c>
      <c r="F1247" s="81" t="s">
        <v>289</v>
      </c>
      <c r="G1247" s="81">
        <v>1.28047</v>
      </c>
      <c r="H1247" s="81" t="s">
        <v>290</v>
      </c>
      <c r="I1247" s="81" t="s">
        <v>291</v>
      </c>
      <c r="J1247" s="81">
        <v>11.08</v>
      </c>
      <c r="K1247" s="81" t="s">
        <v>290</v>
      </c>
      <c r="L1247" s="81" t="s">
        <v>284</v>
      </c>
      <c r="M1247" s="81" t="s">
        <v>284</v>
      </c>
    </row>
    <row r="1248" spans="1:13" ht="15" customHeight="1">
      <c r="A1248" s="81" t="s">
        <v>280</v>
      </c>
      <c r="B1248" s="81" t="s">
        <v>281</v>
      </c>
      <c r="C1248" s="81" t="s">
        <v>2952</v>
      </c>
      <c r="D1248" s="81">
        <v>701006</v>
      </c>
      <c r="E1248" s="82">
        <v>0.12364583333333333</v>
      </c>
      <c r="F1248" s="81" t="s">
        <v>289</v>
      </c>
      <c r="G1248" s="81">
        <v>1.39296</v>
      </c>
      <c r="H1248" s="81" t="s">
        <v>290</v>
      </c>
      <c r="I1248" s="81" t="s">
        <v>291</v>
      </c>
      <c r="J1248" s="81">
        <v>9.202</v>
      </c>
      <c r="K1248" s="81" t="s">
        <v>290</v>
      </c>
      <c r="L1248" s="81" t="s">
        <v>284</v>
      </c>
      <c r="M1248" s="81" t="s">
        <v>284</v>
      </c>
    </row>
    <row r="1249" spans="1:13" ht="15" customHeight="1">
      <c r="A1249" s="81" t="s">
        <v>280</v>
      </c>
      <c r="B1249" s="81" t="s">
        <v>281</v>
      </c>
      <c r="C1249" s="81" t="s">
        <v>2953</v>
      </c>
      <c r="D1249" s="81">
        <v>701007</v>
      </c>
      <c r="E1249" s="81" t="s">
        <v>2954</v>
      </c>
      <c r="F1249" s="81" t="s">
        <v>289</v>
      </c>
      <c r="G1249" s="81">
        <v>1.5145500000000001</v>
      </c>
      <c r="H1249" s="81" t="s">
        <v>290</v>
      </c>
      <c r="I1249" s="81" t="s">
        <v>291</v>
      </c>
      <c r="J1249" s="81">
        <v>29.07</v>
      </c>
      <c r="K1249" s="81" t="s">
        <v>290</v>
      </c>
      <c r="L1249" s="81" t="s">
        <v>284</v>
      </c>
      <c r="M1249" s="81" t="s">
        <v>284</v>
      </c>
    </row>
    <row r="1250" spans="1:13" ht="15" customHeight="1">
      <c r="A1250" s="81" t="s">
        <v>280</v>
      </c>
      <c r="B1250" s="81" t="s">
        <v>281</v>
      </c>
      <c r="C1250" s="81" t="s">
        <v>2955</v>
      </c>
      <c r="D1250" s="81">
        <v>701008</v>
      </c>
      <c r="E1250" s="82">
        <v>0.12653935185185186</v>
      </c>
      <c r="F1250" s="81" t="s">
        <v>289</v>
      </c>
      <c r="G1250" s="81">
        <v>1.19661</v>
      </c>
      <c r="H1250" s="81" t="s">
        <v>290</v>
      </c>
      <c r="I1250" s="81" t="s">
        <v>291</v>
      </c>
      <c r="J1250" s="81">
        <v>30.725999999999999</v>
      </c>
      <c r="K1250" s="81" t="s">
        <v>290</v>
      </c>
      <c r="L1250" s="81" t="s">
        <v>284</v>
      </c>
      <c r="M1250" s="81" t="s">
        <v>284</v>
      </c>
    </row>
    <row r="1251" spans="1:13" ht="15" customHeight="1">
      <c r="A1251" s="81" t="s">
        <v>280</v>
      </c>
      <c r="B1251" s="81" t="s">
        <v>281</v>
      </c>
      <c r="C1251" s="81" t="s">
        <v>2956</v>
      </c>
      <c r="D1251" s="81">
        <v>701009</v>
      </c>
      <c r="E1251" s="82">
        <v>0.12538194444444442</v>
      </c>
      <c r="F1251" s="81" t="s">
        <v>289</v>
      </c>
      <c r="G1251" s="81">
        <v>1.2958799999999999</v>
      </c>
      <c r="H1251" s="81" t="s">
        <v>290</v>
      </c>
      <c r="I1251" s="81" t="s">
        <v>291</v>
      </c>
      <c r="J1251" s="81">
        <v>10.852</v>
      </c>
      <c r="K1251" s="81" t="s">
        <v>290</v>
      </c>
      <c r="L1251" s="81" t="s">
        <v>284</v>
      </c>
      <c r="M1251" s="81" t="s">
        <v>284</v>
      </c>
    </row>
    <row r="1252" spans="1:13" ht="15" customHeight="1">
      <c r="A1252" s="81" t="s">
        <v>280</v>
      </c>
      <c r="B1252" s="81" t="s">
        <v>281</v>
      </c>
      <c r="C1252" s="81" t="s">
        <v>2957</v>
      </c>
      <c r="D1252" s="81">
        <v>701010</v>
      </c>
      <c r="E1252" s="82">
        <v>0.1252662037037037</v>
      </c>
      <c r="F1252" s="81" t="s">
        <v>289</v>
      </c>
      <c r="G1252" s="81">
        <v>1.3972</v>
      </c>
      <c r="H1252" s="81" t="s">
        <v>290</v>
      </c>
      <c r="I1252" s="81" t="s">
        <v>291</v>
      </c>
      <c r="J1252" s="81">
        <v>10.210000000000001</v>
      </c>
      <c r="K1252" s="81" t="s">
        <v>290</v>
      </c>
      <c r="L1252" s="81" t="s">
        <v>284</v>
      </c>
      <c r="M1252" s="81" t="s">
        <v>284</v>
      </c>
    </row>
    <row r="1253" spans="1:13" ht="15" customHeight="1">
      <c r="A1253" s="81" t="s">
        <v>280</v>
      </c>
      <c r="B1253" s="81" t="s">
        <v>281</v>
      </c>
      <c r="C1253" s="81" t="s">
        <v>2958</v>
      </c>
      <c r="D1253" s="81">
        <v>701011</v>
      </c>
      <c r="E1253" s="82">
        <v>0.12619212962962964</v>
      </c>
      <c r="F1253" s="81" t="s">
        <v>289</v>
      </c>
      <c r="G1253" s="81">
        <v>1.63489</v>
      </c>
      <c r="H1253" s="81" t="s">
        <v>290</v>
      </c>
      <c r="I1253" s="81" t="s">
        <v>291</v>
      </c>
      <c r="J1253" s="81">
        <v>31.965</v>
      </c>
      <c r="K1253" s="81" t="s">
        <v>290</v>
      </c>
      <c r="L1253" s="81" t="s">
        <v>284</v>
      </c>
      <c r="M1253" s="81" t="s">
        <v>284</v>
      </c>
    </row>
    <row r="1254" spans="1:13" ht="15" customHeight="1">
      <c r="A1254" s="81" t="s">
        <v>280</v>
      </c>
      <c r="B1254" s="81" t="s">
        <v>281</v>
      </c>
      <c r="C1254" s="81" t="s">
        <v>2959</v>
      </c>
      <c r="D1254" s="81">
        <v>701012</v>
      </c>
      <c r="E1254" s="81" t="s">
        <v>2960</v>
      </c>
      <c r="F1254" s="81" t="s">
        <v>289</v>
      </c>
      <c r="G1254" s="81">
        <v>1.3268200000000001</v>
      </c>
      <c r="H1254" s="81" t="s">
        <v>290</v>
      </c>
      <c r="I1254" s="81" t="s">
        <v>291</v>
      </c>
      <c r="J1254" s="81">
        <v>32.218000000000004</v>
      </c>
      <c r="K1254" s="81" t="s">
        <v>290</v>
      </c>
      <c r="L1254" s="81" t="s">
        <v>284</v>
      </c>
      <c r="M1254" s="81" t="s">
        <v>284</v>
      </c>
    </row>
    <row r="1255" spans="1:13" ht="15" customHeight="1">
      <c r="A1255" s="81" t="s">
        <v>280</v>
      </c>
      <c r="B1255" s="81" t="s">
        <v>281</v>
      </c>
      <c r="C1255" s="81" t="s">
        <v>2961</v>
      </c>
      <c r="D1255" s="81">
        <v>701013</v>
      </c>
      <c r="E1255" s="82">
        <v>0.13082175925925926</v>
      </c>
      <c r="F1255" s="81" t="s">
        <v>289</v>
      </c>
      <c r="G1255" s="81">
        <v>1.3471200000000001</v>
      </c>
      <c r="H1255" s="81" t="s">
        <v>290</v>
      </c>
      <c r="I1255" s="81" t="s">
        <v>291</v>
      </c>
      <c r="J1255" s="81">
        <v>4.532</v>
      </c>
      <c r="K1255" s="81" t="s">
        <v>290</v>
      </c>
      <c r="L1255" s="81" t="s">
        <v>284</v>
      </c>
      <c r="M1255" s="81" t="s">
        <v>284</v>
      </c>
    </row>
    <row r="1256" spans="1:13" ht="15" customHeight="1">
      <c r="A1256" s="81" t="s">
        <v>280</v>
      </c>
      <c r="B1256" s="81" t="s">
        <v>281</v>
      </c>
      <c r="C1256" s="81" t="s">
        <v>2962</v>
      </c>
      <c r="D1256" s="81">
        <v>701014</v>
      </c>
      <c r="E1256" s="82">
        <v>0.13070601851851851</v>
      </c>
      <c r="F1256" s="81" t="s">
        <v>289</v>
      </c>
      <c r="G1256" s="81">
        <v>1.6305799999999999</v>
      </c>
      <c r="H1256" s="81" t="s">
        <v>290</v>
      </c>
      <c r="I1256" s="81" t="s">
        <v>291</v>
      </c>
      <c r="J1256" s="81">
        <v>28.091999999999999</v>
      </c>
      <c r="K1256" s="81" t="s">
        <v>290</v>
      </c>
      <c r="L1256" s="81" t="s">
        <v>284</v>
      </c>
      <c r="M1256" s="81" t="s">
        <v>284</v>
      </c>
    </row>
    <row r="1257" spans="1:13" ht="15" customHeight="1">
      <c r="A1257" s="81" t="s">
        <v>280</v>
      </c>
      <c r="B1257" s="81" t="s">
        <v>281</v>
      </c>
      <c r="C1257" s="81" t="s">
        <v>2963</v>
      </c>
      <c r="D1257" s="81">
        <v>701015</v>
      </c>
      <c r="E1257" s="81" t="s">
        <v>2964</v>
      </c>
      <c r="F1257" s="81" t="s">
        <v>289</v>
      </c>
      <c r="G1257" s="81">
        <v>1.3544700000000001</v>
      </c>
      <c r="H1257" s="81" t="s">
        <v>290</v>
      </c>
      <c r="I1257" s="81" t="s">
        <v>291</v>
      </c>
      <c r="J1257" s="81">
        <v>31.158999999999999</v>
      </c>
      <c r="K1257" s="81" t="s">
        <v>290</v>
      </c>
      <c r="L1257" s="81" t="s">
        <v>284</v>
      </c>
      <c r="M1257" s="81" t="s">
        <v>284</v>
      </c>
    </row>
    <row r="1258" spans="1:13" ht="15" customHeight="1">
      <c r="A1258" s="81" t="s">
        <v>280</v>
      </c>
      <c r="B1258" s="81" t="s">
        <v>281</v>
      </c>
      <c r="C1258" s="81" t="s">
        <v>2965</v>
      </c>
      <c r="D1258" s="81">
        <v>701016</v>
      </c>
      <c r="E1258" s="82">
        <v>0.13290509259259259</v>
      </c>
      <c r="F1258" s="81" t="s">
        <v>289</v>
      </c>
      <c r="G1258" s="81">
        <v>1.31911</v>
      </c>
      <c r="H1258" s="81" t="s">
        <v>290</v>
      </c>
      <c r="I1258" s="81" t="s">
        <v>291</v>
      </c>
      <c r="J1258" s="81">
        <v>13.476000000000001</v>
      </c>
      <c r="K1258" s="81" t="s">
        <v>290</v>
      </c>
      <c r="L1258" s="81" t="s">
        <v>284</v>
      </c>
      <c r="M1258" s="81" t="s">
        <v>284</v>
      </c>
    </row>
    <row r="1259" spans="1:13" ht="15" customHeight="1">
      <c r="A1259" s="81" t="s">
        <v>280</v>
      </c>
      <c r="B1259" s="81" t="s">
        <v>281</v>
      </c>
      <c r="C1259" s="81" t="s">
        <v>2966</v>
      </c>
      <c r="D1259" s="81">
        <v>701017</v>
      </c>
      <c r="E1259" s="82">
        <v>0.13510416666666666</v>
      </c>
      <c r="F1259" s="81" t="s">
        <v>289</v>
      </c>
      <c r="G1259" s="81">
        <v>1.5702400000000001</v>
      </c>
      <c r="H1259" s="81" t="s">
        <v>290</v>
      </c>
      <c r="I1259" s="81" t="s">
        <v>291</v>
      </c>
      <c r="J1259" s="81">
        <v>36.642000000000003</v>
      </c>
      <c r="K1259" s="81" t="s">
        <v>290</v>
      </c>
      <c r="L1259" s="81" t="s">
        <v>284</v>
      </c>
      <c r="M1259" s="81" t="s">
        <v>284</v>
      </c>
    </row>
    <row r="1260" spans="1:13" ht="15" customHeight="1">
      <c r="A1260" s="81" t="s">
        <v>280</v>
      </c>
      <c r="B1260" s="81" t="s">
        <v>281</v>
      </c>
      <c r="C1260" s="81" t="s">
        <v>2967</v>
      </c>
      <c r="D1260" s="81">
        <v>701018</v>
      </c>
      <c r="E1260" s="82">
        <v>0.13440972222222222</v>
      </c>
      <c r="F1260" s="81" t="s">
        <v>289</v>
      </c>
      <c r="G1260" s="81">
        <v>1.25922</v>
      </c>
      <c r="H1260" s="81" t="s">
        <v>290</v>
      </c>
      <c r="I1260" s="81" t="s">
        <v>291</v>
      </c>
      <c r="J1260" s="81">
        <v>23.831</v>
      </c>
      <c r="K1260" s="81" t="s">
        <v>290</v>
      </c>
      <c r="L1260" s="81" t="s">
        <v>284</v>
      </c>
      <c r="M1260" s="81" t="s">
        <v>284</v>
      </c>
    </row>
    <row r="1261" spans="1:13" ht="15" customHeight="1">
      <c r="A1261" s="81" t="s">
        <v>280</v>
      </c>
      <c r="B1261" s="81" t="s">
        <v>281</v>
      </c>
      <c r="C1261" s="81" t="s">
        <v>2968</v>
      </c>
      <c r="D1261" s="81">
        <v>701019</v>
      </c>
      <c r="E1261" s="82">
        <v>0.13591435185185186</v>
      </c>
      <c r="F1261" s="81" t="s">
        <v>289</v>
      </c>
      <c r="G1261" s="81">
        <v>1.5114799999999999</v>
      </c>
      <c r="H1261" s="81" t="s">
        <v>290</v>
      </c>
      <c r="I1261" s="81" t="s">
        <v>291</v>
      </c>
      <c r="J1261" s="81">
        <v>26.344999999999999</v>
      </c>
      <c r="K1261" s="81" t="s">
        <v>290</v>
      </c>
      <c r="L1261" s="81" t="s">
        <v>284</v>
      </c>
      <c r="M1261" s="81" t="s">
        <v>284</v>
      </c>
    </row>
    <row r="1262" spans="1:13" ht="15" customHeight="1">
      <c r="A1262" s="81" t="s">
        <v>280</v>
      </c>
      <c r="B1262" s="81" t="s">
        <v>281</v>
      </c>
      <c r="C1262" s="81" t="s">
        <v>2969</v>
      </c>
      <c r="D1262" s="81">
        <v>701020</v>
      </c>
      <c r="E1262" s="82">
        <v>0.13325231481481481</v>
      </c>
      <c r="F1262" s="81" t="s">
        <v>289</v>
      </c>
      <c r="G1262" s="81">
        <v>1.2322200000000001</v>
      </c>
      <c r="H1262" s="81" t="s">
        <v>290</v>
      </c>
      <c r="I1262" s="81" t="s">
        <v>291</v>
      </c>
      <c r="J1262" s="81">
        <v>30.306000000000001</v>
      </c>
      <c r="K1262" s="81" t="s">
        <v>290</v>
      </c>
      <c r="L1262" s="81" t="s">
        <v>284</v>
      </c>
      <c r="M1262" s="81" t="s">
        <v>284</v>
      </c>
    </row>
    <row r="1263" spans="1:13" ht="15" customHeight="1">
      <c r="A1263" s="81" t="s">
        <v>280</v>
      </c>
      <c r="B1263" s="81" t="s">
        <v>281</v>
      </c>
      <c r="C1263" s="81" t="s">
        <v>2970</v>
      </c>
      <c r="D1263" s="81">
        <v>701021</v>
      </c>
      <c r="E1263" s="82">
        <v>0.1383449074074074</v>
      </c>
      <c r="F1263" s="81" t="s">
        <v>289</v>
      </c>
      <c r="G1263" s="81">
        <v>1.3566499999999999</v>
      </c>
      <c r="H1263" s="81" t="s">
        <v>290</v>
      </c>
      <c r="I1263" s="81" t="s">
        <v>291</v>
      </c>
      <c r="J1263" s="81">
        <v>4.6829999999999998</v>
      </c>
      <c r="K1263" s="81" t="s">
        <v>290</v>
      </c>
      <c r="L1263" s="81" t="s">
        <v>284</v>
      </c>
      <c r="M1263" s="81" t="s">
        <v>284</v>
      </c>
    </row>
    <row r="1264" spans="1:13" ht="15" customHeight="1">
      <c r="A1264" s="81" t="s">
        <v>280</v>
      </c>
      <c r="B1264" s="81" t="s">
        <v>281</v>
      </c>
      <c r="C1264" s="81" t="s">
        <v>2971</v>
      </c>
      <c r="D1264" s="81">
        <v>701022</v>
      </c>
      <c r="E1264" s="82">
        <v>0.13649305555555555</v>
      </c>
      <c r="F1264" s="81" t="s">
        <v>289</v>
      </c>
      <c r="G1264" s="81">
        <v>1.40889</v>
      </c>
      <c r="H1264" s="81" t="s">
        <v>290</v>
      </c>
      <c r="I1264" s="81" t="s">
        <v>291</v>
      </c>
      <c r="J1264" s="81">
        <v>11.215</v>
      </c>
      <c r="K1264" s="81" t="s">
        <v>290</v>
      </c>
      <c r="L1264" s="81" t="s">
        <v>284</v>
      </c>
      <c r="M1264" s="81" t="s">
        <v>284</v>
      </c>
    </row>
    <row r="1265" spans="1:13" ht="15" customHeight="1">
      <c r="A1265" s="81" t="s">
        <v>280</v>
      </c>
      <c r="B1265" s="81" t="s">
        <v>281</v>
      </c>
      <c r="C1265" s="81" t="s">
        <v>2972</v>
      </c>
      <c r="D1265" s="81">
        <v>701023</v>
      </c>
      <c r="E1265" s="82">
        <v>0.13903935185185187</v>
      </c>
      <c r="F1265" s="81" t="s">
        <v>289</v>
      </c>
      <c r="G1265" s="81">
        <v>1.40551</v>
      </c>
      <c r="H1265" s="81" t="s">
        <v>290</v>
      </c>
      <c r="I1265" s="81" t="s">
        <v>291</v>
      </c>
      <c r="J1265" s="81">
        <v>26.303999999999998</v>
      </c>
      <c r="K1265" s="81" t="s">
        <v>290</v>
      </c>
      <c r="L1265" s="81" t="s">
        <v>284</v>
      </c>
      <c r="M1265" s="81" t="s">
        <v>284</v>
      </c>
    </row>
    <row r="1266" spans="1:13" ht="15" customHeight="1">
      <c r="A1266" s="81" t="s">
        <v>280</v>
      </c>
      <c r="B1266" s="81" t="s">
        <v>281</v>
      </c>
      <c r="C1266" s="81" t="s">
        <v>2973</v>
      </c>
      <c r="D1266" s="81">
        <v>701024</v>
      </c>
      <c r="E1266" s="81" t="s">
        <v>2974</v>
      </c>
      <c r="F1266" s="81" t="s">
        <v>289</v>
      </c>
      <c r="G1266" s="81">
        <v>1.45662</v>
      </c>
      <c r="H1266" s="81" t="s">
        <v>290</v>
      </c>
      <c r="I1266" s="81" t="s">
        <v>291</v>
      </c>
      <c r="J1266" s="81">
        <v>31.038</v>
      </c>
      <c r="K1266" s="81" t="s">
        <v>290</v>
      </c>
      <c r="L1266" s="81" t="s">
        <v>284</v>
      </c>
      <c r="M1266" s="81" t="s">
        <v>284</v>
      </c>
    </row>
    <row r="1267" spans="1:13" ht="15" customHeight="1">
      <c r="A1267" s="81" t="s">
        <v>280</v>
      </c>
      <c r="B1267" s="81" t="s">
        <v>281</v>
      </c>
      <c r="C1267" s="81" t="s">
        <v>2975</v>
      </c>
      <c r="D1267" s="81">
        <v>701025</v>
      </c>
      <c r="E1267" s="82">
        <v>0.14065972222222223</v>
      </c>
      <c r="F1267" s="81" t="s">
        <v>289</v>
      </c>
      <c r="G1267" s="81">
        <v>1.44085</v>
      </c>
      <c r="H1267" s="81" t="s">
        <v>290</v>
      </c>
      <c r="I1267" s="81" t="s">
        <v>291</v>
      </c>
      <c r="J1267" s="81">
        <v>21.276</v>
      </c>
      <c r="K1267" s="81" t="s">
        <v>290</v>
      </c>
      <c r="L1267" s="81" t="s">
        <v>284</v>
      </c>
      <c r="M1267" s="81" t="s">
        <v>284</v>
      </c>
    </row>
    <row r="1268" spans="1:13" ht="15" customHeight="1">
      <c r="A1268" s="81" t="s">
        <v>280</v>
      </c>
      <c r="B1268" s="81" t="s">
        <v>281</v>
      </c>
      <c r="C1268" s="81" t="s">
        <v>2976</v>
      </c>
      <c r="D1268" s="81">
        <v>701026</v>
      </c>
      <c r="E1268" s="82">
        <v>0.14065972222222223</v>
      </c>
      <c r="F1268" s="81" t="s">
        <v>289</v>
      </c>
      <c r="G1268" s="81">
        <v>1.3597900000000001</v>
      </c>
      <c r="H1268" s="81" t="s">
        <v>290</v>
      </c>
      <c r="I1268" s="81" t="s">
        <v>291</v>
      </c>
      <c r="J1268" s="81">
        <v>2.5720000000000001</v>
      </c>
      <c r="K1268" s="81" t="s">
        <v>290</v>
      </c>
      <c r="L1268" s="81" t="s">
        <v>284</v>
      </c>
      <c r="M1268" s="81" t="s">
        <v>284</v>
      </c>
    </row>
    <row r="1269" spans="1:13" ht="15" customHeight="1">
      <c r="A1269" s="81" t="s">
        <v>280</v>
      </c>
      <c r="B1269" s="81" t="s">
        <v>281</v>
      </c>
      <c r="C1269" s="81" t="s">
        <v>2977</v>
      </c>
      <c r="D1269" s="81">
        <v>701027</v>
      </c>
      <c r="E1269" s="82">
        <v>0.13961805555555554</v>
      </c>
      <c r="F1269" s="81" t="s">
        <v>289</v>
      </c>
      <c r="G1269" s="81">
        <v>1.31413</v>
      </c>
      <c r="H1269" s="81" t="s">
        <v>290</v>
      </c>
      <c r="I1269" s="81" t="s">
        <v>291</v>
      </c>
      <c r="J1269" s="81">
        <v>12.683999999999999</v>
      </c>
      <c r="K1269" s="81" t="s">
        <v>290</v>
      </c>
      <c r="L1269" s="81" t="s">
        <v>284</v>
      </c>
      <c r="M1269" s="81" t="s">
        <v>284</v>
      </c>
    </row>
    <row r="1270" spans="1:13" ht="15" customHeight="1">
      <c r="A1270" s="81" t="s">
        <v>280</v>
      </c>
      <c r="B1270" s="81" t="s">
        <v>281</v>
      </c>
      <c r="C1270" s="81" t="s">
        <v>2978</v>
      </c>
      <c r="D1270" s="81">
        <v>701028</v>
      </c>
      <c r="E1270" s="82">
        <v>0.13880787037037037</v>
      </c>
      <c r="F1270" s="81" t="s">
        <v>289</v>
      </c>
      <c r="G1270" s="81">
        <v>1.26268</v>
      </c>
      <c r="H1270" s="81" t="s">
        <v>290</v>
      </c>
      <c r="I1270" s="81" t="s">
        <v>291</v>
      </c>
      <c r="J1270" s="81">
        <v>28.466000000000001</v>
      </c>
      <c r="K1270" s="81" t="s">
        <v>290</v>
      </c>
      <c r="L1270" s="81" t="s">
        <v>284</v>
      </c>
      <c r="M1270" s="81" t="s">
        <v>284</v>
      </c>
    </row>
    <row r="1271" spans="1:13" ht="15" customHeight="1">
      <c r="A1271" s="81" t="s">
        <v>280</v>
      </c>
      <c r="B1271" s="81" t="s">
        <v>281</v>
      </c>
      <c r="C1271" s="81" t="s">
        <v>2979</v>
      </c>
      <c r="D1271" s="81">
        <v>701029</v>
      </c>
      <c r="E1271" s="82">
        <v>0.14436342592592591</v>
      </c>
      <c r="F1271" s="81" t="s">
        <v>289</v>
      </c>
      <c r="G1271" s="81">
        <v>1.4617800000000001</v>
      </c>
      <c r="H1271" s="81" t="s">
        <v>290</v>
      </c>
      <c r="I1271" s="81" t="s">
        <v>291</v>
      </c>
      <c r="J1271" s="81">
        <v>32.17</v>
      </c>
      <c r="K1271" s="81" t="s">
        <v>290</v>
      </c>
      <c r="L1271" s="81" t="s">
        <v>284</v>
      </c>
      <c r="M1271" s="81" t="s">
        <v>284</v>
      </c>
    </row>
    <row r="1272" spans="1:13" ht="15" customHeight="1">
      <c r="A1272" s="81" t="s">
        <v>280</v>
      </c>
      <c r="B1272" s="81" t="s">
        <v>281</v>
      </c>
      <c r="C1272" s="81" t="s">
        <v>2980</v>
      </c>
      <c r="D1272" s="81">
        <v>701030</v>
      </c>
      <c r="E1272" s="82">
        <v>0.14459490740740741</v>
      </c>
      <c r="F1272" s="81" t="s">
        <v>289</v>
      </c>
      <c r="G1272" s="81">
        <v>1.3999200000000001</v>
      </c>
      <c r="H1272" s="81" t="s">
        <v>290</v>
      </c>
      <c r="I1272" s="81" t="s">
        <v>291</v>
      </c>
      <c r="J1272" s="81">
        <v>12.238</v>
      </c>
      <c r="K1272" s="81" t="s">
        <v>290</v>
      </c>
      <c r="L1272" s="81" t="s">
        <v>284</v>
      </c>
      <c r="M1272" s="81" t="s">
        <v>284</v>
      </c>
    </row>
    <row r="1273" spans="1:13" ht="15" customHeight="1">
      <c r="A1273" s="81" t="s">
        <v>280</v>
      </c>
      <c r="B1273" s="81" t="s">
        <v>281</v>
      </c>
      <c r="C1273" s="81" t="s">
        <v>2981</v>
      </c>
      <c r="D1273" s="81">
        <v>701031</v>
      </c>
      <c r="E1273" s="82">
        <v>0.1426273148148148</v>
      </c>
      <c r="F1273" s="81" t="s">
        <v>289</v>
      </c>
      <c r="G1273" s="81">
        <v>1.347</v>
      </c>
      <c r="H1273" s="81" t="s">
        <v>290</v>
      </c>
      <c r="I1273" s="81" t="s">
        <v>291</v>
      </c>
      <c r="J1273" s="81">
        <v>8.1639999999999997</v>
      </c>
      <c r="K1273" s="81" t="s">
        <v>290</v>
      </c>
      <c r="L1273" s="81" t="s">
        <v>284</v>
      </c>
      <c r="M1273" s="81" t="s">
        <v>284</v>
      </c>
    </row>
    <row r="1274" spans="1:13" ht="15" customHeight="1">
      <c r="A1274" s="81" t="s">
        <v>280</v>
      </c>
      <c r="B1274" s="81" t="s">
        <v>281</v>
      </c>
      <c r="C1274" s="81" t="s">
        <v>2982</v>
      </c>
      <c r="D1274" s="81">
        <v>701032</v>
      </c>
      <c r="E1274" s="82">
        <v>0.14158564814814814</v>
      </c>
      <c r="F1274" s="81" t="s">
        <v>289</v>
      </c>
      <c r="G1274" s="81">
        <v>1.3022800000000001</v>
      </c>
      <c r="H1274" s="81" t="s">
        <v>290</v>
      </c>
      <c r="I1274" s="81" t="s">
        <v>291</v>
      </c>
      <c r="J1274" s="81">
        <v>28</v>
      </c>
      <c r="K1274" s="81" t="s">
        <v>290</v>
      </c>
      <c r="L1274" s="81" t="s">
        <v>284</v>
      </c>
      <c r="M1274" s="81" t="s">
        <v>284</v>
      </c>
    </row>
    <row r="1275" spans="1:13" ht="15" customHeight="1">
      <c r="A1275" s="81" t="s">
        <v>280</v>
      </c>
      <c r="B1275" s="81" t="s">
        <v>281</v>
      </c>
      <c r="C1275" s="81" t="s">
        <v>2983</v>
      </c>
      <c r="D1275" s="81">
        <v>701033</v>
      </c>
      <c r="E1275" s="81" t="s">
        <v>2984</v>
      </c>
      <c r="F1275" s="81" t="s">
        <v>289</v>
      </c>
      <c r="G1275" s="81">
        <v>1.46004</v>
      </c>
      <c r="H1275" s="81" t="s">
        <v>290</v>
      </c>
      <c r="I1275" s="81" t="s">
        <v>291</v>
      </c>
      <c r="J1275" s="81">
        <v>31.03</v>
      </c>
      <c r="K1275" s="81" t="s">
        <v>290</v>
      </c>
      <c r="L1275" s="81" t="s">
        <v>284</v>
      </c>
      <c r="M1275" s="81" t="s">
        <v>284</v>
      </c>
    </row>
    <row r="1276" spans="1:13" ht="15" customHeight="1">
      <c r="A1276" s="81" t="s">
        <v>280</v>
      </c>
      <c r="B1276" s="81" t="s">
        <v>281</v>
      </c>
      <c r="C1276" s="81" t="s">
        <v>2985</v>
      </c>
      <c r="D1276" s="81">
        <v>701034</v>
      </c>
      <c r="E1276" s="82">
        <v>0.14621527777777779</v>
      </c>
      <c r="F1276" s="81" t="s">
        <v>289</v>
      </c>
      <c r="G1276" s="81">
        <v>1.4048099999999999</v>
      </c>
      <c r="H1276" s="81" t="s">
        <v>290</v>
      </c>
      <c r="I1276" s="81" t="s">
        <v>291</v>
      </c>
      <c r="J1276" s="81">
        <v>7.1130000000000004</v>
      </c>
      <c r="K1276" s="81" t="s">
        <v>290</v>
      </c>
      <c r="L1276" s="81" t="s">
        <v>284</v>
      </c>
      <c r="M1276" s="81" t="s">
        <v>284</v>
      </c>
    </row>
    <row r="1277" spans="1:13" ht="15" customHeight="1">
      <c r="A1277" s="81" t="s">
        <v>280</v>
      </c>
      <c r="B1277" s="81" t="s">
        <v>281</v>
      </c>
      <c r="C1277" s="81" t="s">
        <v>2986</v>
      </c>
      <c r="D1277" s="81">
        <v>701035</v>
      </c>
      <c r="E1277" s="82">
        <v>0.1454050925925926</v>
      </c>
      <c r="F1277" s="81" t="s">
        <v>289</v>
      </c>
      <c r="G1277" s="81">
        <v>1.40482</v>
      </c>
      <c r="H1277" s="81" t="s">
        <v>290</v>
      </c>
      <c r="I1277" s="81" t="s">
        <v>291</v>
      </c>
      <c r="J1277" s="81">
        <v>7.1020000000000003</v>
      </c>
      <c r="K1277" s="81" t="s">
        <v>290</v>
      </c>
      <c r="L1277" s="81" t="s">
        <v>284</v>
      </c>
      <c r="M1277" s="81" t="s">
        <v>284</v>
      </c>
    </row>
    <row r="1278" spans="1:13" ht="15" customHeight="1">
      <c r="A1278" s="81" t="s">
        <v>280</v>
      </c>
      <c r="B1278" s="81" t="s">
        <v>281</v>
      </c>
      <c r="C1278" s="81" t="s">
        <v>2987</v>
      </c>
      <c r="D1278" s="81">
        <v>701036</v>
      </c>
      <c r="E1278" s="82">
        <v>0.14401620370370369</v>
      </c>
      <c r="F1278" s="81" t="s">
        <v>289</v>
      </c>
      <c r="G1278" s="81">
        <v>1.3562399999999999</v>
      </c>
      <c r="H1278" s="81" t="s">
        <v>290</v>
      </c>
      <c r="I1278" s="81" t="s">
        <v>291</v>
      </c>
      <c r="J1278" s="81">
        <v>9.2119999999999997</v>
      </c>
      <c r="K1278" s="81" t="s">
        <v>290</v>
      </c>
      <c r="L1278" s="81" t="s">
        <v>284</v>
      </c>
      <c r="M1278" s="81" t="s">
        <v>284</v>
      </c>
    </row>
    <row r="1279" spans="1:13" ht="15" customHeight="1">
      <c r="A1279" s="81" t="s">
        <v>280</v>
      </c>
      <c r="B1279" s="81" t="s">
        <v>281</v>
      </c>
      <c r="C1279" s="81" t="s">
        <v>2988</v>
      </c>
      <c r="D1279" s="81">
        <v>701037</v>
      </c>
      <c r="E1279" s="82">
        <v>0.14922453703703703</v>
      </c>
      <c r="F1279" s="81" t="s">
        <v>289</v>
      </c>
      <c r="G1279" s="81">
        <v>1.47811</v>
      </c>
      <c r="H1279" s="81" t="s">
        <v>290</v>
      </c>
      <c r="I1279" s="81" t="s">
        <v>291</v>
      </c>
      <c r="J1279" s="81">
        <v>31.780999999999999</v>
      </c>
      <c r="K1279" s="81" t="s">
        <v>290</v>
      </c>
      <c r="L1279" s="81" t="s">
        <v>284</v>
      </c>
      <c r="M1279" s="81" t="s">
        <v>284</v>
      </c>
    </row>
    <row r="1280" spans="1:13" ht="15" customHeight="1">
      <c r="A1280" s="81" t="s">
        <v>280</v>
      </c>
      <c r="B1280" s="81" t="s">
        <v>281</v>
      </c>
      <c r="C1280" s="81" t="s">
        <v>2989</v>
      </c>
      <c r="D1280" s="81">
        <v>701038</v>
      </c>
      <c r="E1280" s="82">
        <v>0.14910879629629628</v>
      </c>
      <c r="F1280" s="81" t="s">
        <v>289</v>
      </c>
      <c r="G1280" s="81">
        <v>1.37737</v>
      </c>
      <c r="H1280" s="81" t="s">
        <v>290</v>
      </c>
      <c r="I1280" s="81" t="s">
        <v>291</v>
      </c>
      <c r="J1280" s="81">
        <v>3.0409999999999999</v>
      </c>
      <c r="K1280" s="81" t="s">
        <v>290</v>
      </c>
      <c r="L1280" s="81" t="s">
        <v>284</v>
      </c>
      <c r="M1280" s="81" t="s">
        <v>284</v>
      </c>
    </row>
    <row r="1281" spans="1:13" ht="15" customHeight="1">
      <c r="A1281" s="81" t="s">
        <v>280</v>
      </c>
      <c r="B1281" s="81" t="s">
        <v>281</v>
      </c>
      <c r="C1281" s="81" t="s">
        <v>2990</v>
      </c>
      <c r="D1281" s="81">
        <v>701039</v>
      </c>
      <c r="E1281" s="82">
        <v>0.14829861111111112</v>
      </c>
      <c r="F1281" s="81" t="s">
        <v>289</v>
      </c>
      <c r="G1281" s="81">
        <v>1.40387</v>
      </c>
      <c r="H1281" s="81" t="s">
        <v>290</v>
      </c>
      <c r="I1281" s="81" t="s">
        <v>291</v>
      </c>
      <c r="J1281" s="81">
        <v>29.616</v>
      </c>
      <c r="K1281" s="81" t="s">
        <v>290</v>
      </c>
      <c r="L1281" s="81" t="s">
        <v>284</v>
      </c>
      <c r="M1281" s="81" t="s">
        <v>284</v>
      </c>
    </row>
    <row r="1282" spans="1:13" ht="15" customHeight="1">
      <c r="A1282" s="81" t="s">
        <v>280</v>
      </c>
      <c r="B1282" s="81" t="s">
        <v>281</v>
      </c>
      <c r="C1282" s="81" t="s">
        <v>2991</v>
      </c>
      <c r="D1282" s="81">
        <v>701040</v>
      </c>
      <c r="E1282" s="81" t="s">
        <v>2992</v>
      </c>
      <c r="F1282" s="81" t="s">
        <v>289</v>
      </c>
      <c r="G1282" s="81">
        <v>1.59368</v>
      </c>
      <c r="H1282" s="81" t="s">
        <v>290</v>
      </c>
      <c r="I1282" s="81" t="s">
        <v>291</v>
      </c>
      <c r="J1282" s="81">
        <v>30.129000000000001</v>
      </c>
      <c r="K1282" s="81" t="s">
        <v>290</v>
      </c>
      <c r="L1282" s="81" t="s">
        <v>284</v>
      </c>
      <c r="M1282" s="81" t="s">
        <v>284</v>
      </c>
    </row>
    <row r="1283" spans="1:13" ht="15" customHeight="1">
      <c r="A1283" s="81" t="s">
        <v>280</v>
      </c>
      <c r="B1283" s="81" t="s">
        <v>281</v>
      </c>
      <c r="C1283" s="81" t="s">
        <v>2993</v>
      </c>
      <c r="D1283" s="81">
        <v>701041</v>
      </c>
      <c r="E1283" s="81" t="s">
        <v>2994</v>
      </c>
      <c r="F1283" s="81" t="s">
        <v>289</v>
      </c>
      <c r="G1283" s="81">
        <v>1.4210499999999999</v>
      </c>
      <c r="H1283" s="81" t="s">
        <v>290</v>
      </c>
      <c r="I1283" s="81" t="s">
        <v>291</v>
      </c>
      <c r="J1283" s="81">
        <v>7.6680000000000001</v>
      </c>
      <c r="K1283" s="81" t="s">
        <v>290</v>
      </c>
      <c r="L1283" s="81" t="s">
        <v>284</v>
      </c>
      <c r="M1283" s="81" t="s">
        <v>284</v>
      </c>
    </row>
    <row r="1284" spans="1:13" ht="15" customHeight="1">
      <c r="A1284" s="81" t="s">
        <v>280</v>
      </c>
      <c r="B1284" s="81" t="s">
        <v>281</v>
      </c>
      <c r="C1284" s="81" t="s">
        <v>2995</v>
      </c>
      <c r="D1284" s="81">
        <v>701042</v>
      </c>
      <c r="E1284" s="81" t="s">
        <v>2996</v>
      </c>
      <c r="F1284" s="81" t="s">
        <v>289</v>
      </c>
      <c r="G1284" s="81">
        <v>1.31494</v>
      </c>
      <c r="H1284" s="81" t="s">
        <v>290</v>
      </c>
      <c r="I1284" s="81" t="s">
        <v>291</v>
      </c>
      <c r="J1284" s="81">
        <v>29.439</v>
      </c>
      <c r="K1284" s="81" t="s">
        <v>290</v>
      </c>
      <c r="L1284" s="81" t="s">
        <v>284</v>
      </c>
      <c r="M1284" s="81" t="s">
        <v>284</v>
      </c>
    </row>
    <row r="1285" spans="1:13" ht="15" customHeight="1">
      <c r="A1285" s="81" t="s">
        <v>280</v>
      </c>
      <c r="B1285" s="81" t="s">
        <v>281</v>
      </c>
      <c r="C1285" s="81" t="s">
        <v>2997</v>
      </c>
      <c r="D1285" s="81">
        <v>701043</v>
      </c>
      <c r="E1285" s="82">
        <v>0.15315972222222221</v>
      </c>
      <c r="F1285" s="81" t="s">
        <v>289</v>
      </c>
      <c r="G1285" s="81">
        <v>1.31345</v>
      </c>
      <c r="H1285" s="81" t="s">
        <v>290</v>
      </c>
      <c r="I1285" s="81" t="s">
        <v>291</v>
      </c>
      <c r="J1285" s="81">
        <v>29.475000000000001</v>
      </c>
      <c r="K1285" s="81" t="s">
        <v>290</v>
      </c>
      <c r="L1285" s="81" t="s">
        <v>284</v>
      </c>
      <c r="M1285" s="81" t="s">
        <v>284</v>
      </c>
    </row>
    <row r="1286" spans="1:13" ht="15" customHeight="1">
      <c r="A1286" s="81" t="s">
        <v>280</v>
      </c>
      <c r="B1286" s="81" t="s">
        <v>281</v>
      </c>
      <c r="C1286" s="81" t="s">
        <v>2998</v>
      </c>
      <c r="D1286" s="81">
        <v>701044</v>
      </c>
      <c r="E1286" s="81" t="s">
        <v>2999</v>
      </c>
      <c r="F1286" s="81" t="s">
        <v>289</v>
      </c>
      <c r="G1286" s="81">
        <v>1.4556500000000001</v>
      </c>
      <c r="H1286" s="81" t="s">
        <v>290</v>
      </c>
      <c r="I1286" s="81" t="s">
        <v>291</v>
      </c>
      <c r="J1286" s="81">
        <v>27.507999999999999</v>
      </c>
      <c r="K1286" s="81" t="s">
        <v>290</v>
      </c>
      <c r="L1286" s="81" t="s">
        <v>284</v>
      </c>
      <c r="M1286" s="81" t="s">
        <v>284</v>
      </c>
    </row>
    <row r="1287" spans="1:13" ht="15" customHeight="1">
      <c r="A1287" s="81" t="s">
        <v>280</v>
      </c>
      <c r="B1287" s="81" t="s">
        <v>281</v>
      </c>
      <c r="C1287" s="81" t="s">
        <v>3000</v>
      </c>
      <c r="D1287" s="81">
        <v>701045</v>
      </c>
      <c r="E1287" s="82">
        <v>0.15130787037037038</v>
      </c>
      <c r="F1287" s="81" t="s">
        <v>289</v>
      </c>
      <c r="G1287" s="81">
        <v>1.3214699999999999</v>
      </c>
      <c r="H1287" s="81" t="s">
        <v>290</v>
      </c>
      <c r="I1287" s="81" t="s">
        <v>291</v>
      </c>
      <c r="J1287" s="81">
        <v>12.041</v>
      </c>
      <c r="K1287" s="81" t="s">
        <v>290</v>
      </c>
      <c r="L1287" s="81" t="s">
        <v>284</v>
      </c>
      <c r="M1287" s="81" t="s">
        <v>284</v>
      </c>
    </row>
    <row r="1288" spans="1:13" ht="15" customHeight="1">
      <c r="A1288" s="81" t="s">
        <v>280</v>
      </c>
      <c r="B1288" s="81" t="s">
        <v>281</v>
      </c>
      <c r="C1288" s="81" t="s">
        <v>3001</v>
      </c>
      <c r="D1288" s="81">
        <v>701046</v>
      </c>
      <c r="E1288" s="82">
        <v>0.15628472222222223</v>
      </c>
      <c r="F1288" s="81" t="s">
        <v>289</v>
      </c>
      <c r="G1288" s="81">
        <v>1.2047600000000001</v>
      </c>
      <c r="H1288" s="81" t="s">
        <v>290</v>
      </c>
      <c r="I1288" s="81" t="s">
        <v>291</v>
      </c>
      <c r="J1288" s="81">
        <v>35.828000000000003</v>
      </c>
      <c r="K1288" s="81" t="s">
        <v>290</v>
      </c>
      <c r="L1288" s="81" t="s">
        <v>284</v>
      </c>
      <c r="M1288" s="81" t="s">
        <v>284</v>
      </c>
    </row>
    <row r="1289" spans="1:13" ht="15" customHeight="1">
      <c r="A1289" s="81" t="s">
        <v>280</v>
      </c>
      <c r="B1289" s="81" t="s">
        <v>281</v>
      </c>
      <c r="C1289" s="81" t="s">
        <v>3002</v>
      </c>
      <c r="D1289" s="81">
        <v>701047</v>
      </c>
      <c r="E1289" s="82">
        <v>0.15373842592592593</v>
      </c>
      <c r="F1289" s="81" t="s">
        <v>289</v>
      </c>
      <c r="G1289" s="81">
        <v>1.45536</v>
      </c>
      <c r="H1289" s="81" t="s">
        <v>290</v>
      </c>
      <c r="I1289" s="81" t="s">
        <v>291</v>
      </c>
      <c r="J1289" s="81">
        <v>30.873999999999999</v>
      </c>
      <c r="K1289" s="81" t="s">
        <v>290</v>
      </c>
      <c r="L1289" s="81" t="s">
        <v>284</v>
      </c>
      <c r="M1289" s="81" t="s">
        <v>284</v>
      </c>
    </row>
    <row r="1290" spans="1:13" ht="15" customHeight="1">
      <c r="A1290" s="81" t="s">
        <v>280</v>
      </c>
      <c r="B1290" s="81" t="s">
        <v>281</v>
      </c>
      <c r="C1290" s="81" t="s">
        <v>3003</v>
      </c>
      <c r="D1290" s="81">
        <v>701048</v>
      </c>
      <c r="E1290" s="81" t="s">
        <v>3004</v>
      </c>
      <c r="F1290" s="81" t="s">
        <v>289</v>
      </c>
      <c r="G1290" s="81">
        <v>1.28793</v>
      </c>
      <c r="H1290" s="81" t="s">
        <v>290</v>
      </c>
      <c r="I1290" s="81" t="s">
        <v>291</v>
      </c>
      <c r="J1290" s="81">
        <v>5.5620000000000003</v>
      </c>
      <c r="K1290" s="81" t="s">
        <v>290</v>
      </c>
      <c r="L1290" s="81" t="s">
        <v>284</v>
      </c>
      <c r="M1290" s="81" t="s">
        <v>284</v>
      </c>
    </row>
    <row r="1291" spans="1:13" ht="15" customHeight="1">
      <c r="A1291" s="81" t="s">
        <v>280</v>
      </c>
      <c r="B1291" s="81" t="s">
        <v>281</v>
      </c>
      <c r="C1291" s="81" t="s">
        <v>3005</v>
      </c>
      <c r="D1291" s="81">
        <v>701049</v>
      </c>
      <c r="E1291" s="82">
        <v>0.15802083333333333</v>
      </c>
      <c r="F1291" s="81" t="s">
        <v>289</v>
      </c>
      <c r="G1291" s="81">
        <v>1.2302</v>
      </c>
      <c r="H1291" s="81" t="s">
        <v>290</v>
      </c>
      <c r="I1291" s="81" t="s">
        <v>291</v>
      </c>
      <c r="J1291" s="81">
        <v>25.283000000000001</v>
      </c>
      <c r="K1291" s="81" t="s">
        <v>290</v>
      </c>
      <c r="L1291" s="81" t="s">
        <v>284</v>
      </c>
      <c r="M1291" s="81" t="s">
        <v>284</v>
      </c>
    </row>
    <row r="1292" spans="1:13" ht="15" customHeight="1">
      <c r="A1292" s="81" t="s">
        <v>280</v>
      </c>
      <c r="B1292" s="81" t="s">
        <v>281</v>
      </c>
      <c r="C1292" s="81" t="s">
        <v>3006</v>
      </c>
      <c r="D1292" s="81">
        <v>701050</v>
      </c>
      <c r="E1292" s="82">
        <v>0.15628472222222223</v>
      </c>
      <c r="F1292" s="81" t="s">
        <v>289</v>
      </c>
      <c r="G1292" s="81">
        <v>1.40028</v>
      </c>
      <c r="H1292" s="81" t="s">
        <v>290</v>
      </c>
      <c r="I1292" s="81" t="s">
        <v>291</v>
      </c>
      <c r="J1292" s="81">
        <v>29.526</v>
      </c>
      <c r="K1292" s="81" t="s">
        <v>290</v>
      </c>
      <c r="L1292" s="81" t="s">
        <v>284</v>
      </c>
      <c r="M1292" s="81" t="s">
        <v>284</v>
      </c>
    </row>
    <row r="1293" spans="1:13" ht="15" customHeight="1">
      <c r="A1293" s="81" t="s">
        <v>280</v>
      </c>
      <c r="B1293" s="81" t="s">
        <v>281</v>
      </c>
      <c r="C1293" s="81" t="s">
        <v>3007</v>
      </c>
      <c r="D1293" s="81">
        <v>701051</v>
      </c>
      <c r="E1293" s="82">
        <v>0.15940972222222222</v>
      </c>
      <c r="F1293" s="81" t="s">
        <v>289</v>
      </c>
      <c r="G1293" s="81">
        <v>1.4637</v>
      </c>
      <c r="H1293" s="81" t="s">
        <v>290</v>
      </c>
      <c r="I1293" s="81" t="s">
        <v>291</v>
      </c>
      <c r="J1293" s="81">
        <v>29.806999999999999</v>
      </c>
      <c r="K1293" s="81" t="s">
        <v>290</v>
      </c>
      <c r="L1293" s="81" t="s">
        <v>284</v>
      </c>
      <c r="M1293" s="81" t="s">
        <v>284</v>
      </c>
    </row>
    <row r="1294" spans="1:13" ht="15" customHeight="1">
      <c r="A1294" s="81" t="s">
        <v>280</v>
      </c>
      <c r="B1294" s="81" t="s">
        <v>281</v>
      </c>
      <c r="C1294" s="81" t="s">
        <v>3008</v>
      </c>
      <c r="D1294" s="81">
        <v>701052</v>
      </c>
      <c r="E1294" s="82">
        <v>0.16311342592592593</v>
      </c>
      <c r="F1294" s="81" t="s">
        <v>289</v>
      </c>
      <c r="G1294" s="81">
        <v>1.6648400000000001</v>
      </c>
      <c r="H1294" s="81" t="s">
        <v>290</v>
      </c>
      <c r="I1294" s="81" t="s">
        <v>291</v>
      </c>
      <c r="J1294" s="81">
        <v>36.524999999999999</v>
      </c>
      <c r="K1294" s="81" t="s">
        <v>290</v>
      </c>
      <c r="L1294" s="81" t="s">
        <v>284</v>
      </c>
      <c r="M1294" s="81" t="s">
        <v>284</v>
      </c>
    </row>
    <row r="1295" spans="1:13" ht="15" customHeight="1">
      <c r="A1295" s="81" t="s">
        <v>280</v>
      </c>
      <c r="B1295" s="81" t="s">
        <v>281</v>
      </c>
      <c r="C1295" s="81" t="s">
        <v>3009</v>
      </c>
      <c r="D1295" s="81">
        <v>701053</v>
      </c>
      <c r="E1295" s="82">
        <v>0.15975694444444444</v>
      </c>
      <c r="F1295" s="81" t="s">
        <v>289</v>
      </c>
      <c r="G1295" s="81">
        <v>1.4579200000000001</v>
      </c>
      <c r="H1295" s="81" t="s">
        <v>290</v>
      </c>
      <c r="I1295" s="81" t="s">
        <v>291</v>
      </c>
      <c r="J1295" s="81">
        <v>33.177999999999997</v>
      </c>
      <c r="K1295" s="81" t="s">
        <v>290</v>
      </c>
      <c r="L1295" s="81" t="s">
        <v>284</v>
      </c>
      <c r="M1295" s="81" t="s">
        <v>284</v>
      </c>
    </row>
    <row r="1296" spans="1:13" ht="15" customHeight="1">
      <c r="A1296" s="81" t="s">
        <v>280</v>
      </c>
      <c r="B1296" s="81" t="s">
        <v>281</v>
      </c>
      <c r="C1296" s="81" t="s">
        <v>3010</v>
      </c>
      <c r="D1296" s="81">
        <v>701054</v>
      </c>
      <c r="E1296" s="82">
        <v>0.16484953703703703</v>
      </c>
      <c r="F1296" s="81" t="s">
        <v>289</v>
      </c>
      <c r="G1296" s="81">
        <v>1.6524700000000001</v>
      </c>
      <c r="H1296" s="81" t="s">
        <v>290</v>
      </c>
      <c r="I1296" s="81" t="s">
        <v>291</v>
      </c>
      <c r="J1296" s="81">
        <v>34.604999999999997</v>
      </c>
      <c r="K1296" s="81" t="s">
        <v>290</v>
      </c>
      <c r="L1296" s="81" t="s">
        <v>284</v>
      </c>
      <c r="M1296" s="81" t="s">
        <v>284</v>
      </c>
    </row>
    <row r="1297" spans="1:13" ht="15" customHeight="1">
      <c r="A1297" s="81" t="s">
        <v>280</v>
      </c>
      <c r="B1297" s="81" t="s">
        <v>281</v>
      </c>
      <c r="C1297" s="81" t="s">
        <v>3011</v>
      </c>
      <c r="D1297" s="81">
        <v>701055</v>
      </c>
      <c r="E1297" s="82">
        <v>0.16241898148148148</v>
      </c>
      <c r="F1297" s="81" t="s">
        <v>289</v>
      </c>
      <c r="G1297" s="81">
        <v>1.4519500000000001</v>
      </c>
      <c r="H1297" s="81" t="s">
        <v>290</v>
      </c>
      <c r="I1297" s="81" t="s">
        <v>291</v>
      </c>
      <c r="J1297" s="81">
        <v>35.365000000000002</v>
      </c>
      <c r="K1297" s="81" t="s">
        <v>290</v>
      </c>
      <c r="L1297" s="81" t="s">
        <v>284</v>
      </c>
      <c r="M1297" s="81" t="s">
        <v>284</v>
      </c>
    </row>
    <row r="1298" spans="1:13" ht="15" customHeight="1">
      <c r="A1298" s="81" t="s">
        <v>280</v>
      </c>
      <c r="B1298" s="81" t="s">
        <v>281</v>
      </c>
      <c r="C1298" s="81" t="s">
        <v>3012</v>
      </c>
      <c r="D1298" s="81">
        <v>701056</v>
      </c>
      <c r="E1298" s="81" t="s">
        <v>3013</v>
      </c>
      <c r="F1298" s="81" t="s">
        <v>289</v>
      </c>
      <c r="G1298" s="81">
        <v>1.43757</v>
      </c>
      <c r="H1298" s="81" t="s">
        <v>290</v>
      </c>
      <c r="I1298" s="81" t="s">
        <v>291</v>
      </c>
      <c r="J1298" s="81">
        <v>31.044</v>
      </c>
      <c r="K1298" s="81" t="s">
        <v>290</v>
      </c>
      <c r="L1298" s="81" t="s">
        <v>284</v>
      </c>
      <c r="M1298" s="81" t="s">
        <v>284</v>
      </c>
    </row>
    <row r="1299" spans="1:13" ht="15" customHeight="1">
      <c r="A1299" s="81" t="s">
        <v>280</v>
      </c>
      <c r="B1299" s="81" t="s">
        <v>281</v>
      </c>
      <c r="C1299" s="81" t="s">
        <v>3014</v>
      </c>
      <c r="D1299" s="81">
        <v>701057</v>
      </c>
      <c r="E1299" s="82">
        <v>0.16728009259259258</v>
      </c>
      <c r="F1299" s="81" t="s">
        <v>289</v>
      </c>
      <c r="G1299" s="81">
        <v>1.6406499999999999</v>
      </c>
      <c r="H1299" s="81" t="s">
        <v>290</v>
      </c>
      <c r="I1299" s="81" t="s">
        <v>291</v>
      </c>
      <c r="J1299" s="81">
        <v>42.317999999999998</v>
      </c>
      <c r="K1299" s="81" t="s">
        <v>290</v>
      </c>
      <c r="L1299" s="81" t="s">
        <v>284</v>
      </c>
      <c r="M1299" s="81" t="s">
        <v>284</v>
      </c>
    </row>
    <row r="1300" spans="1:13" ht="15" customHeight="1">
      <c r="A1300" s="81" t="s">
        <v>280</v>
      </c>
      <c r="B1300" s="81" t="s">
        <v>281</v>
      </c>
      <c r="C1300" s="81" t="s">
        <v>3015</v>
      </c>
      <c r="D1300" s="81">
        <v>701058</v>
      </c>
      <c r="E1300" s="82">
        <v>0.16612268518518519</v>
      </c>
      <c r="F1300" s="81" t="s">
        <v>289</v>
      </c>
      <c r="G1300" s="81">
        <v>1.3918999999999999</v>
      </c>
      <c r="H1300" s="81" t="s">
        <v>290</v>
      </c>
      <c r="I1300" s="81" t="s">
        <v>291</v>
      </c>
      <c r="J1300" s="81">
        <v>28.917999999999999</v>
      </c>
      <c r="K1300" s="81" t="s">
        <v>290</v>
      </c>
      <c r="L1300" s="81" t="s">
        <v>284</v>
      </c>
      <c r="M1300" s="81" t="s">
        <v>284</v>
      </c>
    </row>
    <row r="1301" spans="1:13" ht="15" customHeight="1">
      <c r="A1301" s="81" t="s">
        <v>280</v>
      </c>
      <c r="B1301" s="81" t="s">
        <v>281</v>
      </c>
      <c r="C1301" s="81" t="s">
        <v>3016</v>
      </c>
      <c r="D1301" s="81">
        <v>701059</v>
      </c>
      <c r="E1301" s="82">
        <v>0.16959490740740743</v>
      </c>
      <c r="F1301" s="81" t="s">
        <v>289</v>
      </c>
      <c r="G1301" s="81">
        <v>1.3216300000000001</v>
      </c>
      <c r="H1301" s="81" t="s">
        <v>290</v>
      </c>
      <c r="I1301" s="81" t="s">
        <v>291</v>
      </c>
      <c r="J1301" s="81">
        <v>2.6859999999999999</v>
      </c>
      <c r="K1301" s="81" t="s">
        <v>290</v>
      </c>
      <c r="L1301" s="81" t="s">
        <v>284</v>
      </c>
      <c r="M1301" s="81" t="s">
        <v>284</v>
      </c>
    </row>
    <row r="1302" spans="1:13" ht="15" customHeight="1">
      <c r="A1302" s="81" t="s">
        <v>280</v>
      </c>
      <c r="B1302" s="81" t="s">
        <v>281</v>
      </c>
      <c r="C1302" s="81" t="s">
        <v>3017</v>
      </c>
      <c r="D1302" s="81">
        <v>701060</v>
      </c>
      <c r="E1302" s="82">
        <v>0.16947916666666665</v>
      </c>
      <c r="F1302" s="81" t="s">
        <v>289</v>
      </c>
      <c r="G1302" s="81">
        <v>1.5696099999999999</v>
      </c>
      <c r="H1302" s="81" t="s">
        <v>290</v>
      </c>
      <c r="I1302" s="81" t="s">
        <v>291</v>
      </c>
      <c r="J1302" s="81">
        <v>31.306000000000001</v>
      </c>
      <c r="K1302" s="81" t="s">
        <v>290</v>
      </c>
      <c r="L1302" s="81" t="s">
        <v>284</v>
      </c>
      <c r="M1302" s="81" t="s">
        <v>284</v>
      </c>
    </row>
    <row r="1303" spans="1:13" ht="15" customHeight="1">
      <c r="A1303" s="81" t="s">
        <v>280</v>
      </c>
      <c r="B1303" s="81" t="s">
        <v>281</v>
      </c>
      <c r="C1303" s="81" t="s">
        <v>3018</v>
      </c>
      <c r="D1303" s="81">
        <v>701061</v>
      </c>
      <c r="E1303" s="82">
        <v>0.16820601851851849</v>
      </c>
      <c r="F1303" s="81" t="s">
        <v>289</v>
      </c>
      <c r="G1303" s="81">
        <v>1.3275399999999999</v>
      </c>
      <c r="H1303" s="81" t="s">
        <v>290</v>
      </c>
      <c r="I1303" s="81" t="s">
        <v>291</v>
      </c>
      <c r="J1303" s="81">
        <v>32.075000000000003</v>
      </c>
      <c r="K1303" s="81" t="s">
        <v>290</v>
      </c>
      <c r="L1303" s="81" t="s">
        <v>284</v>
      </c>
      <c r="M1303" s="81" t="s">
        <v>284</v>
      </c>
    </row>
    <row r="1304" spans="1:13" ht="15" customHeight="1">
      <c r="A1304" s="81" t="s">
        <v>280</v>
      </c>
      <c r="B1304" s="81" t="s">
        <v>281</v>
      </c>
      <c r="C1304" s="81" t="s">
        <v>3019</v>
      </c>
      <c r="D1304" s="81">
        <v>701062</v>
      </c>
      <c r="E1304" s="82">
        <v>0.17202546296296295</v>
      </c>
      <c r="F1304" s="81" t="s">
        <v>289</v>
      </c>
      <c r="G1304" s="81">
        <v>1.4978499999999999</v>
      </c>
      <c r="H1304" s="81" t="s">
        <v>290</v>
      </c>
      <c r="I1304" s="81" t="s">
        <v>291</v>
      </c>
      <c r="J1304" s="81">
        <v>25.06</v>
      </c>
      <c r="K1304" s="81" t="s">
        <v>290</v>
      </c>
      <c r="L1304" s="81" t="s">
        <v>284</v>
      </c>
      <c r="M1304" s="81" t="s">
        <v>284</v>
      </c>
    </row>
    <row r="1305" spans="1:13" ht="15" customHeight="1">
      <c r="A1305" s="81" t="s">
        <v>280</v>
      </c>
      <c r="B1305" s="81" t="s">
        <v>281</v>
      </c>
      <c r="C1305" s="81" t="s">
        <v>3020</v>
      </c>
      <c r="D1305" s="81">
        <v>701063</v>
      </c>
      <c r="E1305" s="82">
        <v>0.17167824074074076</v>
      </c>
      <c r="F1305" s="81" t="s">
        <v>289</v>
      </c>
      <c r="G1305" s="81">
        <v>1.35328</v>
      </c>
      <c r="H1305" s="81" t="s">
        <v>290</v>
      </c>
      <c r="I1305" s="81" t="s">
        <v>291</v>
      </c>
      <c r="J1305" s="81">
        <v>30.457999999999998</v>
      </c>
      <c r="K1305" s="81" t="s">
        <v>290</v>
      </c>
      <c r="L1305" s="81" t="s">
        <v>284</v>
      </c>
      <c r="M1305" s="81" t="s">
        <v>284</v>
      </c>
    </row>
    <row r="1306" spans="1:13" ht="15" customHeight="1">
      <c r="A1306" s="81" t="s">
        <v>280</v>
      </c>
      <c r="B1306" s="81" t="s">
        <v>281</v>
      </c>
      <c r="C1306" s="81" t="s">
        <v>3021</v>
      </c>
      <c r="D1306" s="81">
        <v>701064</v>
      </c>
      <c r="E1306" s="82">
        <v>0.17399305555555555</v>
      </c>
      <c r="F1306" s="81" t="s">
        <v>289</v>
      </c>
      <c r="G1306" s="81">
        <v>1.5479000000000001</v>
      </c>
      <c r="H1306" s="81" t="s">
        <v>290</v>
      </c>
      <c r="I1306" s="81" t="s">
        <v>291</v>
      </c>
      <c r="J1306" s="81">
        <v>34.43</v>
      </c>
      <c r="K1306" s="81" t="s">
        <v>290</v>
      </c>
      <c r="L1306" s="81" t="s">
        <v>284</v>
      </c>
      <c r="M1306" s="81" t="s">
        <v>284</v>
      </c>
    </row>
    <row r="1307" spans="1:13" ht="15" customHeight="1">
      <c r="A1307" s="81" t="s">
        <v>280</v>
      </c>
      <c r="B1307" s="81" t="s">
        <v>281</v>
      </c>
      <c r="C1307" s="81" t="s">
        <v>3022</v>
      </c>
      <c r="D1307" s="81">
        <v>701065</v>
      </c>
      <c r="E1307" s="82">
        <v>0.17283564814814814</v>
      </c>
      <c r="F1307" s="81" t="s">
        <v>289</v>
      </c>
      <c r="G1307" s="81">
        <v>1.36063</v>
      </c>
      <c r="H1307" s="81" t="s">
        <v>290</v>
      </c>
      <c r="I1307" s="81" t="s">
        <v>291</v>
      </c>
      <c r="J1307" s="81">
        <v>30.782</v>
      </c>
      <c r="K1307" s="81" t="s">
        <v>290</v>
      </c>
      <c r="L1307" s="81" t="s">
        <v>284</v>
      </c>
      <c r="M1307" s="81" t="s">
        <v>284</v>
      </c>
    </row>
    <row r="1308" spans="1:13" ht="15" customHeight="1">
      <c r="A1308" s="81" t="s">
        <v>280</v>
      </c>
      <c r="B1308" s="81" t="s">
        <v>281</v>
      </c>
      <c r="C1308" s="81" t="s">
        <v>3023</v>
      </c>
      <c r="D1308" s="81">
        <v>701066</v>
      </c>
      <c r="E1308" s="82">
        <v>0.17515046296296297</v>
      </c>
      <c r="F1308" s="81" t="s">
        <v>289</v>
      </c>
      <c r="G1308" s="81">
        <v>1.6291500000000001</v>
      </c>
      <c r="H1308" s="81" t="s">
        <v>290</v>
      </c>
      <c r="I1308" s="81" t="s">
        <v>291</v>
      </c>
      <c r="J1308" s="81">
        <v>34.036999999999999</v>
      </c>
      <c r="K1308" s="81" t="s">
        <v>290</v>
      </c>
      <c r="L1308" s="81" t="s">
        <v>284</v>
      </c>
      <c r="M1308" s="81" t="s">
        <v>284</v>
      </c>
    </row>
    <row r="1309" spans="1:13" ht="15" customHeight="1">
      <c r="A1309" s="81" t="s">
        <v>280</v>
      </c>
      <c r="B1309" s="81" t="s">
        <v>281</v>
      </c>
      <c r="C1309" s="81" t="s">
        <v>3024</v>
      </c>
      <c r="D1309" s="81">
        <v>701067</v>
      </c>
      <c r="E1309" s="81" t="s">
        <v>3025</v>
      </c>
      <c r="F1309" s="81" t="s">
        <v>289</v>
      </c>
      <c r="G1309" s="81">
        <v>1.3930199999999999</v>
      </c>
      <c r="H1309" s="81" t="s">
        <v>290</v>
      </c>
      <c r="I1309" s="81" t="s">
        <v>291</v>
      </c>
      <c r="J1309" s="81">
        <v>28.722999999999999</v>
      </c>
      <c r="K1309" s="81" t="s">
        <v>290</v>
      </c>
      <c r="L1309" s="81" t="s">
        <v>284</v>
      </c>
      <c r="M1309" s="81" t="s">
        <v>284</v>
      </c>
    </row>
    <row r="1310" spans="1:13" ht="15" customHeight="1">
      <c r="A1310" s="81" t="s">
        <v>280</v>
      </c>
      <c r="B1310" s="81" t="s">
        <v>281</v>
      </c>
      <c r="C1310" s="81" t="s">
        <v>3026</v>
      </c>
      <c r="D1310" s="81">
        <v>701068</v>
      </c>
      <c r="E1310" s="82">
        <v>0.17526620370370372</v>
      </c>
      <c r="F1310" s="81" t="s">
        <v>289</v>
      </c>
      <c r="G1310" s="81">
        <v>1.5628200000000001</v>
      </c>
      <c r="H1310" s="81" t="s">
        <v>290</v>
      </c>
      <c r="I1310" s="81" t="s">
        <v>291</v>
      </c>
      <c r="J1310" s="81">
        <v>30.722999999999999</v>
      </c>
      <c r="K1310" s="81" t="s">
        <v>290</v>
      </c>
      <c r="L1310" s="81" t="s">
        <v>284</v>
      </c>
      <c r="M1310" s="81" t="s">
        <v>284</v>
      </c>
    </row>
    <row r="1311" spans="1:13" ht="15" customHeight="1">
      <c r="A1311" s="81" t="s">
        <v>280</v>
      </c>
      <c r="B1311" s="81" t="s">
        <v>281</v>
      </c>
      <c r="C1311" s="81" t="s">
        <v>3027</v>
      </c>
      <c r="D1311" s="81">
        <v>701069</v>
      </c>
      <c r="E1311" s="82">
        <v>0.18001157407407409</v>
      </c>
      <c r="F1311" s="81" t="s">
        <v>289</v>
      </c>
      <c r="G1311" s="81">
        <v>1.4076500000000001</v>
      </c>
      <c r="H1311" s="81" t="s">
        <v>290</v>
      </c>
      <c r="I1311" s="81" t="s">
        <v>291</v>
      </c>
      <c r="J1311" s="81">
        <v>26.568999999999999</v>
      </c>
      <c r="K1311" s="81" t="s">
        <v>290</v>
      </c>
      <c r="L1311" s="81" t="s">
        <v>284</v>
      </c>
      <c r="M1311" s="81" t="s">
        <v>284</v>
      </c>
    </row>
    <row r="1312" spans="1:13" ht="15" customHeight="1">
      <c r="A1312" s="81" t="s">
        <v>280</v>
      </c>
      <c r="B1312" s="81" t="s">
        <v>281</v>
      </c>
      <c r="C1312" s="81" t="s">
        <v>3028</v>
      </c>
      <c r="D1312" s="81">
        <v>701070</v>
      </c>
      <c r="E1312" s="82">
        <v>0.18128472222222222</v>
      </c>
      <c r="F1312" s="81" t="s">
        <v>289</v>
      </c>
      <c r="G1312" s="81">
        <v>1.56585</v>
      </c>
      <c r="H1312" s="81" t="s">
        <v>290</v>
      </c>
      <c r="I1312" s="81" t="s">
        <v>291</v>
      </c>
      <c r="J1312" s="81">
        <v>31.402999999999999</v>
      </c>
      <c r="K1312" s="81" t="s">
        <v>290</v>
      </c>
      <c r="L1312" s="81" t="s">
        <v>284</v>
      </c>
      <c r="M1312" s="81" t="s">
        <v>284</v>
      </c>
    </row>
    <row r="1313" spans="1:13" ht="15" customHeight="1">
      <c r="A1313" s="81" t="s">
        <v>280</v>
      </c>
      <c r="B1313" s="81" t="s">
        <v>281</v>
      </c>
      <c r="C1313" s="81" t="s">
        <v>3029</v>
      </c>
      <c r="D1313" s="81">
        <v>701071</v>
      </c>
      <c r="E1313" s="82">
        <v>0.17943287037037037</v>
      </c>
      <c r="F1313" s="81" t="s">
        <v>289</v>
      </c>
      <c r="G1313" s="81">
        <v>1.42004</v>
      </c>
      <c r="H1313" s="81" t="s">
        <v>290</v>
      </c>
      <c r="I1313" s="81" t="s">
        <v>291</v>
      </c>
      <c r="J1313" s="81">
        <v>31.303999999999998</v>
      </c>
      <c r="K1313" s="81" t="s">
        <v>290</v>
      </c>
      <c r="L1313" s="81" t="s">
        <v>284</v>
      </c>
      <c r="M1313" s="81" t="s">
        <v>284</v>
      </c>
    </row>
    <row r="1314" spans="1:13" ht="15" customHeight="1">
      <c r="A1314" s="81" t="s">
        <v>280</v>
      </c>
      <c r="B1314" s="81" t="s">
        <v>281</v>
      </c>
      <c r="C1314" s="81" t="s">
        <v>3030</v>
      </c>
      <c r="D1314" s="81">
        <v>701072</v>
      </c>
      <c r="E1314" s="82">
        <v>0.18232638888888889</v>
      </c>
      <c r="F1314" s="81" t="s">
        <v>289</v>
      </c>
      <c r="G1314" s="81">
        <v>1.59615</v>
      </c>
      <c r="H1314" s="81" t="s">
        <v>290</v>
      </c>
      <c r="I1314" s="81" t="s">
        <v>291</v>
      </c>
      <c r="J1314" s="81">
        <v>35.892000000000003</v>
      </c>
      <c r="K1314" s="81" t="s">
        <v>290</v>
      </c>
      <c r="L1314" s="81" t="s">
        <v>284</v>
      </c>
      <c r="M1314" s="81" t="s">
        <v>284</v>
      </c>
    </row>
    <row r="1315" spans="1:13" ht="15" customHeight="1">
      <c r="A1315" s="81" t="s">
        <v>280</v>
      </c>
      <c r="B1315" s="81" t="s">
        <v>281</v>
      </c>
      <c r="C1315" s="81" t="s">
        <v>3031</v>
      </c>
      <c r="D1315" s="81">
        <v>701073</v>
      </c>
      <c r="E1315" s="82">
        <v>0.18047453703703706</v>
      </c>
      <c r="F1315" s="81" t="s">
        <v>289</v>
      </c>
      <c r="G1315" s="81">
        <v>1.3136099999999999</v>
      </c>
      <c r="H1315" s="81" t="s">
        <v>290</v>
      </c>
      <c r="I1315" s="81" t="s">
        <v>291</v>
      </c>
      <c r="J1315" s="81">
        <v>27.402000000000001</v>
      </c>
      <c r="K1315" s="81" t="s">
        <v>290</v>
      </c>
      <c r="L1315" s="81" t="s">
        <v>284</v>
      </c>
      <c r="M1315" s="81" t="s">
        <v>284</v>
      </c>
    </row>
    <row r="1316" spans="1:13" ht="15" customHeight="1">
      <c r="A1316" s="81" t="s">
        <v>280</v>
      </c>
      <c r="B1316" s="81" t="s">
        <v>281</v>
      </c>
      <c r="C1316" s="81" t="s">
        <v>3032</v>
      </c>
      <c r="D1316" s="81">
        <v>701074</v>
      </c>
      <c r="E1316" s="82">
        <v>0.18267361111111111</v>
      </c>
      <c r="F1316" s="81" t="s">
        <v>289</v>
      </c>
      <c r="G1316" s="81">
        <v>1.4452499999999999</v>
      </c>
      <c r="H1316" s="81" t="s">
        <v>290</v>
      </c>
      <c r="I1316" s="81" t="s">
        <v>291</v>
      </c>
      <c r="J1316" s="81">
        <v>32.956000000000003</v>
      </c>
      <c r="K1316" s="81" t="s">
        <v>290</v>
      </c>
      <c r="L1316" s="81" t="s">
        <v>284</v>
      </c>
      <c r="M1316" s="81" t="s">
        <v>284</v>
      </c>
    </row>
    <row r="1317" spans="1:13" ht="15" customHeight="1">
      <c r="A1317" s="81" t="s">
        <v>280</v>
      </c>
      <c r="B1317" s="81" t="s">
        <v>281</v>
      </c>
      <c r="C1317" s="81" t="s">
        <v>3033</v>
      </c>
      <c r="D1317" s="81">
        <v>701075</v>
      </c>
      <c r="E1317" s="82">
        <v>0.18174768518518516</v>
      </c>
      <c r="F1317" s="81" t="s">
        <v>289</v>
      </c>
      <c r="G1317" s="81">
        <v>1.2251700000000001</v>
      </c>
      <c r="H1317" s="81" t="s">
        <v>290</v>
      </c>
      <c r="I1317" s="81" t="s">
        <v>291</v>
      </c>
      <c r="J1317" s="81">
        <v>31.695</v>
      </c>
      <c r="K1317" s="81" t="s">
        <v>290</v>
      </c>
      <c r="L1317" s="81" t="s">
        <v>284</v>
      </c>
      <c r="M1317" s="81" t="s">
        <v>284</v>
      </c>
    </row>
    <row r="1318" spans="1:13" ht="15" customHeight="1">
      <c r="A1318" s="81" t="s">
        <v>280</v>
      </c>
      <c r="B1318" s="81" t="s">
        <v>281</v>
      </c>
      <c r="C1318" s="81" t="s">
        <v>3034</v>
      </c>
      <c r="D1318" s="81">
        <v>701076</v>
      </c>
      <c r="E1318" s="82">
        <v>0.18359953703703702</v>
      </c>
      <c r="F1318" s="81" t="s">
        <v>289</v>
      </c>
      <c r="G1318" s="81">
        <v>1.40649</v>
      </c>
      <c r="H1318" s="81" t="s">
        <v>290</v>
      </c>
      <c r="I1318" s="81" t="s">
        <v>291</v>
      </c>
      <c r="J1318" s="81">
        <v>30.167000000000002</v>
      </c>
      <c r="K1318" s="81" t="s">
        <v>290</v>
      </c>
      <c r="L1318" s="81" t="s">
        <v>284</v>
      </c>
      <c r="M1318" s="81" t="s">
        <v>284</v>
      </c>
    </row>
    <row r="1319" spans="1:13" ht="15" customHeight="1">
      <c r="A1319" s="81" t="s">
        <v>280</v>
      </c>
      <c r="B1319" s="81" t="s">
        <v>281</v>
      </c>
      <c r="C1319" s="81" t="s">
        <v>3035</v>
      </c>
      <c r="D1319" s="81">
        <v>701077</v>
      </c>
      <c r="E1319" s="81" t="s">
        <v>3036</v>
      </c>
      <c r="F1319" s="81" t="s">
        <v>289</v>
      </c>
      <c r="G1319" s="81">
        <v>1.20065</v>
      </c>
      <c r="H1319" s="81" t="s">
        <v>290</v>
      </c>
      <c r="I1319" s="81" t="s">
        <v>291</v>
      </c>
      <c r="J1319" s="81">
        <v>29.838000000000001</v>
      </c>
      <c r="K1319" s="81" t="s">
        <v>290</v>
      </c>
      <c r="L1319" s="81" t="s">
        <v>284</v>
      </c>
      <c r="M1319" s="81" t="s">
        <v>284</v>
      </c>
    </row>
    <row r="1320" spans="1:13" ht="15" customHeight="1">
      <c r="A1320" s="81" t="s">
        <v>280</v>
      </c>
      <c r="B1320" s="81" t="s">
        <v>281</v>
      </c>
      <c r="C1320" s="81" t="s">
        <v>3037</v>
      </c>
      <c r="D1320" s="81">
        <v>701078</v>
      </c>
      <c r="E1320" s="82">
        <v>0.18765046296296295</v>
      </c>
      <c r="F1320" s="81" t="s">
        <v>289</v>
      </c>
      <c r="G1320" s="81">
        <v>1.33229</v>
      </c>
      <c r="H1320" s="81" t="s">
        <v>290</v>
      </c>
      <c r="I1320" s="81" t="s">
        <v>291</v>
      </c>
      <c r="J1320" s="81">
        <v>32.012</v>
      </c>
      <c r="K1320" s="81" t="s">
        <v>290</v>
      </c>
      <c r="L1320" s="81" t="s">
        <v>284</v>
      </c>
      <c r="M1320" s="81" t="s">
        <v>284</v>
      </c>
    </row>
    <row r="1321" spans="1:13" ht="15" customHeight="1">
      <c r="A1321" s="81" t="s">
        <v>280</v>
      </c>
      <c r="B1321" s="81" t="s">
        <v>281</v>
      </c>
      <c r="C1321" s="81" t="s">
        <v>3038</v>
      </c>
      <c r="D1321" s="81">
        <v>701079</v>
      </c>
      <c r="E1321" s="81" t="s">
        <v>3039</v>
      </c>
      <c r="F1321" s="81" t="s">
        <v>289</v>
      </c>
      <c r="G1321" s="81">
        <v>1.20861</v>
      </c>
      <c r="H1321" s="81" t="s">
        <v>290</v>
      </c>
      <c r="I1321" s="81" t="s">
        <v>291</v>
      </c>
      <c r="J1321" s="81">
        <v>29.347000000000001</v>
      </c>
      <c r="K1321" s="81" t="s">
        <v>290</v>
      </c>
      <c r="L1321" s="81" t="s">
        <v>284</v>
      </c>
      <c r="M1321" s="81" t="s">
        <v>284</v>
      </c>
    </row>
    <row r="1322" spans="1:13" ht="15" customHeight="1">
      <c r="A1322" s="81" t="s">
        <v>280</v>
      </c>
      <c r="B1322" s="81" t="s">
        <v>281</v>
      </c>
      <c r="C1322" s="81" t="s">
        <v>3040</v>
      </c>
      <c r="D1322" s="81">
        <v>701080</v>
      </c>
      <c r="E1322" s="82">
        <v>0.18834490740740742</v>
      </c>
      <c r="F1322" s="81" t="s">
        <v>289</v>
      </c>
      <c r="G1322" s="81">
        <v>1.2396</v>
      </c>
      <c r="H1322" s="81" t="s">
        <v>290</v>
      </c>
      <c r="I1322" s="81" t="s">
        <v>291</v>
      </c>
      <c r="J1322" s="81">
        <v>19.420000000000002</v>
      </c>
      <c r="K1322" s="81" t="s">
        <v>290</v>
      </c>
      <c r="L1322" s="81" t="s">
        <v>284</v>
      </c>
      <c r="M1322" s="81" t="s">
        <v>284</v>
      </c>
    </row>
    <row r="1323" spans="1:13" ht="15" customHeight="1">
      <c r="A1323" s="81" t="s">
        <v>280</v>
      </c>
      <c r="B1323" s="81" t="s">
        <v>281</v>
      </c>
      <c r="C1323" s="81" t="s">
        <v>3041</v>
      </c>
      <c r="D1323" s="81">
        <v>701081</v>
      </c>
      <c r="E1323" s="82">
        <v>0.18961805555555555</v>
      </c>
      <c r="F1323" s="81" t="s">
        <v>289</v>
      </c>
      <c r="G1323" s="81">
        <v>1.3374699999999999</v>
      </c>
      <c r="H1323" s="81" t="s">
        <v>290</v>
      </c>
      <c r="I1323" s="81" t="s">
        <v>291</v>
      </c>
      <c r="J1323" s="81">
        <v>7.1280000000000001</v>
      </c>
      <c r="K1323" s="81" t="s">
        <v>290</v>
      </c>
      <c r="L1323" s="81" t="s">
        <v>284</v>
      </c>
      <c r="M1323" s="81" t="s">
        <v>284</v>
      </c>
    </row>
    <row r="1324" spans="1:13" ht="15" customHeight="1">
      <c r="A1324" s="81" t="s">
        <v>280</v>
      </c>
      <c r="B1324" s="81" t="s">
        <v>281</v>
      </c>
      <c r="C1324" s="81" t="s">
        <v>3042</v>
      </c>
      <c r="D1324" s="81">
        <v>701082</v>
      </c>
      <c r="E1324" s="82">
        <v>0.19042824074074075</v>
      </c>
      <c r="F1324" s="81" t="s">
        <v>289</v>
      </c>
      <c r="G1324" s="81">
        <v>1.3857600000000001</v>
      </c>
      <c r="H1324" s="81" t="s">
        <v>290</v>
      </c>
      <c r="I1324" s="81" t="s">
        <v>291</v>
      </c>
      <c r="J1324" s="81">
        <v>24.396000000000001</v>
      </c>
      <c r="K1324" s="81" t="s">
        <v>290</v>
      </c>
      <c r="L1324" s="81" t="s">
        <v>284</v>
      </c>
      <c r="M1324" s="81" t="s">
        <v>284</v>
      </c>
    </row>
    <row r="1325" spans="1:13" ht="15" customHeight="1">
      <c r="A1325" s="81" t="s">
        <v>280</v>
      </c>
      <c r="B1325" s="81" t="s">
        <v>281</v>
      </c>
      <c r="C1325" s="81" t="s">
        <v>3043</v>
      </c>
      <c r="D1325" s="81">
        <v>701083</v>
      </c>
      <c r="E1325" s="82">
        <v>0.19077546296296297</v>
      </c>
      <c r="F1325" s="81" t="s">
        <v>289</v>
      </c>
      <c r="G1325" s="81">
        <v>1.3863799999999999</v>
      </c>
      <c r="H1325" s="81" t="s">
        <v>290</v>
      </c>
      <c r="I1325" s="81" t="s">
        <v>291</v>
      </c>
      <c r="J1325" s="81">
        <v>30.859000000000002</v>
      </c>
      <c r="K1325" s="81" t="s">
        <v>290</v>
      </c>
      <c r="L1325" s="81" t="s">
        <v>284</v>
      </c>
      <c r="M1325" s="81" t="s">
        <v>284</v>
      </c>
    </row>
    <row r="1326" spans="1:13" ht="15" customHeight="1">
      <c r="A1326" s="81" t="s">
        <v>280</v>
      </c>
      <c r="B1326" s="81" t="s">
        <v>281</v>
      </c>
      <c r="C1326" s="81" t="s">
        <v>3044</v>
      </c>
      <c r="D1326" s="81">
        <v>701084</v>
      </c>
      <c r="E1326" s="82">
        <v>0.19112268518518519</v>
      </c>
      <c r="F1326" s="81" t="s">
        <v>289</v>
      </c>
      <c r="G1326" s="81">
        <v>1.33663</v>
      </c>
      <c r="H1326" s="81" t="s">
        <v>290</v>
      </c>
      <c r="I1326" s="81" t="s">
        <v>291</v>
      </c>
      <c r="J1326" s="81">
        <v>8.6319999999999997</v>
      </c>
      <c r="K1326" s="81" t="s">
        <v>290</v>
      </c>
      <c r="L1326" s="81" t="s">
        <v>284</v>
      </c>
      <c r="M1326" s="81" t="s">
        <v>284</v>
      </c>
    </row>
    <row r="1327" spans="1:13" ht="15" customHeight="1">
      <c r="A1327" s="81" t="s">
        <v>280</v>
      </c>
      <c r="B1327" s="81" t="s">
        <v>281</v>
      </c>
      <c r="C1327" s="81" t="s">
        <v>3045</v>
      </c>
      <c r="D1327" s="81">
        <v>701085</v>
      </c>
      <c r="E1327" s="81" t="s">
        <v>3046</v>
      </c>
      <c r="F1327" s="81" t="s">
        <v>289</v>
      </c>
      <c r="G1327" s="81">
        <v>1.276</v>
      </c>
      <c r="H1327" s="81" t="s">
        <v>290</v>
      </c>
      <c r="I1327" s="81" t="s">
        <v>291</v>
      </c>
      <c r="J1327" s="81">
        <v>11.727</v>
      </c>
      <c r="K1327" s="81" t="s">
        <v>290</v>
      </c>
      <c r="L1327" s="81" t="s">
        <v>284</v>
      </c>
      <c r="M1327" s="81" t="s">
        <v>284</v>
      </c>
    </row>
    <row r="1328" spans="1:13" ht="15" customHeight="1">
      <c r="A1328" s="81" t="s">
        <v>280</v>
      </c>
      <c r="B1328" s="81" t="s">
        <v>281</v>
      </c>
      <c r="C1328" s="81" t="s">
        <v>3047</v>
      </c>
      <c r="D1328" s="81">
        <v>701086</v>
      </c>
      <c r="E1328" s="82">
        <v>0.19563657407407409</v>
      </c>
      <c r="F1328" s="81" t="s">
        <v>289</v>
      </c>
      <c r="G1328" s="81">
        <v>1.22197</v>
      </c>
      <c r="H1328" s="81" t="s">
        <v>290</v>
      </c>
      <c r="I1328" s="81" t="s">
        <v>291</v>
      </c>
      <c r="J1328" s="81">
        <v>29.143000000000001</v>
      </c>
      <c r="K1328" s="81" t="s">
        <v>290</v>
      </c>
      <c r="L1328" s="81" t="s">
        <v>284</v>
      </c>
      <c r="M1328" s="81" t="s">
        <v>284</v>
      </c>
    </row>
    <row r="1329" spans="1:13" ht="15" customHeight="1">
      <c r="A1329" s="81" t="s">
        <v>280</v>
      </c>
      <c r="B1329" s="81" t="s">
        <v>281</v>
      </c>
      <c r="C1329" s="81" t="s">
        <v>3048</v>
      </c>
      <c r="D1329" s="81">
        <v>702001</v>
      </c>
      <c r="E1329" s="82">
        <v>0.11716435185185185</v>
      </c>
      <c r="F1329" s="81" t="s">
        <v>289</v>
      </c>
      <c r="G1329" s="81">
        <v>1.2589600000000001</v>
      </c>
      <c r="H1329" s="81" t="s">
        <v>290</v>
      </c>
      <c r="I1329" s="81" t="s">
        <v>291</v>
      </c>
      <c r="J1329" s="81">
        <v>11.831</v>
      </c>
      <c r="K1329" s="81" t="s">
        <v>290</v>
      </c>
      <c r="L1329" s="81" t="s">
        <v>284</v>
      </c>
      <c r="M1329" s="81" t="s">
        <v>284</v>
      </c>
    </row>
    <row r="1330" spans="1:13" ht="15" customHeight="1">
      <c r="A1330" s="81" t="s">
        <v>280</v>
      </c>
      <c r="B1330" s="81" t="s">
        <v>281</v>
      </c>
      <c r="C1330" s="81" t="s">
        <v>3049</v>
      </c>
      <c r="D1330" s="81">
        <v>702002</v>
      </c>
      <c r="E1330" s="82">
        <v>0.11762731481481481</v>
      </c>
      <c r="F1330" s="81" t="s">
        <v>289</v>
      </c>
      <c r="G1330" s="81">
        <v>1.51058</v>
      </c>
      <c r="H1330" s="81" t="s">
        <v>290</v>
      </c>
      <c r="I1330" s="81" t="s">
        <v>291</v>
      </c>
      <c r="J1330" s="81">
        <v>28.901</v>
      </c>
      <c r="K1330" s="81" t="s">
        <v>290</v>
      </c>
      <c r="L1330" s="81" t="s">
        <v>284</v>
      </c>
      <c r="M1330" s="81" t="s">
        <v>284</v>
      </c>
    </row>
    <row r="1331" spans="1:13" ht="15" customHeight="1">
      <c r="A1331" s="81" t="s">
        <v>280</v>
      </c>
      <c r="B1331" s="81" t="s">
        <v>281</v>
      </c>
      <c r="C1331" s="81" t="s">
        <v>3050</v>
      </c>
      <c r="D1331" s="81">
        <v>702003</v>
      </c>
      <c r="E1331" s="81" t="s">
        <v>3051</v>
      </c>
      <c r="F1331" s="81" t="s">
        <v>289</v>
      </c>
      <c r="G1331" s="81">
        <v>1.25118</v>
      </c>
      <c r="H1331" s="81" t="s">
        <v>290</v>
      </c>
      <c r="I1331" s="81" t="s">
        <v>291</v>
      </c>
      <c r="J1331" s="81">
        <v>31.774999999999999</v>
      </c>
      <c r="K1331" s="81" t="s">
        <v>290</v>
      </c>
      <c r="L1331" s="81" t="s">
        <v>284</v>
      </c>
      <c r="M1331" s="81" t="s">
        <v>284</v>
      </c>
    </row>
    <row r="1332" spans="1:13" ht="15" customHeight="1">
      <c r="A1332" s="81" t="s">
        <v>280</v>
      </c>
      <c r="B1332" s="81" t="s">
        <v>281</v>
      </c>
      <c r="C1332" s="81" t="s">
        <v>3052</v>
      </c>
      <c r="D1332" s="81">
        <v>702004</v>
      </c>
      <c r="E1332" s="82">
        <v>0.11681712962962963</v>
      </c>
      <c r="F1332" s="81" t="s">
        <v>289</v>
      </c>
      <c r="G1332" s="81">
        <v>1.4348000000000001</v>
      </c>
      <c r="H1332" s="81" t="s">
        <v>290</v>
      </c>
      <c r="I1332" s="81" t="s">
        <v>291</v>
      </c>
      <c r="J1332" s="81">
        <v>29.01</v>
      </c>
      <c r="K1332" s="81" t="s">
        <v>290</v>
      </c>
      <c r="L1332" s="81" t="s">
        <v>284</v>
      </c>
      <c r="M1332" s="81" t="s">
        <v>284</v>
      </c>
    </row>
    <row r="1333" spans="1:13" ht="15" customHeight="1">
      <c r="A1333" s="81" t="s">
        <v>280</v>
      </c>
      <c r="B1333" s="81" t="s">
        <v>281</v>
      </c>
      <c r="C1333" s="81" t="s">
        <v>3053</v>
      </c>
      <c r="D1333" s="81">
        <v>702005</v>
      </c>
      <c r="E1333" s="82">
        <v>0.11947916666666665</v>
      </c>
      <c r="F1333" s="81" t="s">
        <v>289</v>
      </c>
      <c r="G1333" s="81">
        <v>1.24485</v>
      </c>
      <c r="H1333" s="81" t="s">
        <v>290</v>
      </c>
      <c r="I1333" s="81" t="s">
        <v>291</v>
      </c>
      <c r="J1333" s="81">
        <v>33.927999999999997</v>
      </c>
      <c r="K1333" s="81" t="s">
        <v>290</v>
      </c>
      <c r="L1333" s="81" t="s">
        <v>284</v>
      </c>
      <c r="M1333" s="81" t="s">
        <v>284</v>
      </c>
    </row>
    <row r="1334" spans="1:13" ht="15" customHeight="1">
      <c r="A1334" s="81" t="s">
        <v>280</v>
      </c>
      <c r="B1334" s="81" t="s">
        <v>281</v>
      </c>
      <c r="C1334" s="81" t="s">
        <v>3054</v>
      </c>
      <c r="D1334" s="81">
        <v>702006</v>
      </c>
      <c r="E1334" s="82">
        <v>0.12109953703703703</v>
      </c>
      <c r="F1334" s="81" t="s">
        <v>289</v>
      </c>
      <c r="G1334" s="81">
        <v>1.4795</v>
      </c>
      <c r="H1334" s="81" t="s">
        <v>290</v>
      </c>
      <c r="I1334" s="81" t="s">
        <v>291</v>
      </c>
      <c r="J1334" s="81">
        <v>33.399000000000001</v>
      </c>
      <c r="K1334" s="81" t="s">
        <v>290</v>
      </c>
      <c r="L1334" s="81" t="s">
        <v>284</v>
      </c>
      <c r="M1334" s="81" t="s">
        <v>284</v>
      </c>
    </row>
    <row r="1335" spans="1:13" ht="15" customHeight="1">
      <c r="A1335" s="81" t="s">
        <v>280</v>
      </c>
      <c r="B1335" s="81" t="s">
        <v>281</v>
      </c>
      <c r="C1335" s="81" t="s">
        <v>3055</v>
      </c>
      <c r="D1335" s="81">
        <v>702007</v>
      </c>
      <c r="E1335" s="82">
        <v>0.1221412037037037</v>
      </c>
      <c r="F1335" s="81" t="s">
        <v>289</v>
      </c>
      <c r="G1335" s="81">
        <v>1.32111</v>
      </c>
      <c r="H1335" s="81" t="s">
        <v>290</v>
      </c>
      <c r="I1335" s="81" t="s">
        <v>291</v>
      </c>
      <c r="J1335" s="81">
        <v>30.684999999999999</v>
      </c>
      <c r="K1335" s="81" t="s">
        <v>290</v>
      </c>
      <c r="L1335" s="81" t="s">
        <v>284</v>
      </c>
      <c r="M1335" s="81" t="s">
        <v>284</v>
      </c>
    </row>
    <row r="1336" spans="1:13" ht="15" customHeight="1">
      <c r="A1336" s="81" t="s">
        <v>280</v>
      </c>
      <c r="B1336" s="81" t="s">
        <v>281</v>
      </c>
      <c r="C1336" s="81" t="s">
        <v>3056</v>
      </c>
      <c r="D1336" s="81">
        <v>702008</v>
      </c>
      <c r="E1336" s="82">
        <v>0.12561342592592592</v>
      </c>
      <c r="F1336" s="81" t="s">
        <v>289</v>
      </c>
      <c r="G1336" s="81">
        <v>1.5042599999999999</v>
      </c>
      <c r="H1336" s="81" t="s">
        <v>290</v>
      </c>
      <c r="I1336" s="81" t="s">
        <v>291</v>
      </c>
      <c r="J1336" s="81">
        <v>25.353000000000002</v>
      </c>
      <c r="K1336" s="81" t="s">
        <v>290</v>
      </c>
      <c r="L1336" s="81" t="s">
        <v>284</v>
      </c>
      <c r="M1336" s="81" t="s">
        <v>284</v>
      </c>
    </row>
    <row r="1337" spans="1:13" ht="15" customHeight="1">
      <c r="A1337" s="81" t="s">
        <v>280</v>
      </c>
      <c r="B1337" s="81" t="s">
        <v>281</v>
      </c>
      <c r="C1337" s="81" t="s">
        <v>3057</v>
      </c>
      <c r="D1337" s="81">
        <v>702009</v>
      </c>
      <c r="E1337" s="82">
        <v>0.12237268518518518</v>
      </c>
      <c r="F1337" s="81" t="s">
        <v>289</v>
      </c>
      <c r="G1337" s="81">
        <v>1.38184</v>
      </c>
      <c r="H1337" s="81" t="s">
        <v>290</v>
      </c>
      <c r="I1337" s="81" t="s">
        <v>291</v>
      </c>
      <c r="J1337" s="81">
        <v>28.382999999999999</v>
      </c>
      <c r="K1337" s="81" t="s">
        <v>290</v>
      </c>
      <c r="L1337" s="81" t="s">
        <v>284</v>
      </c>
      <c r="M1337" s="81" t="s">
        <v>284</v>
      </c>
    </row>
    <row r="1338" spans="1:13" ht="15" customHeight="1">
      <c r="A1338" s="81" t="s">
        <v>280</v>
      </c>
      <c r="B1338" s="81" t="s">
        <v>281</v>
      </c>
      <c r="C1338" s="81" t="s">
        <v>3058</v>
      </c>
      <c r="D1338" s="81">
        <v>702010</v>
      </c>
      <c r="E1338" s="82">
        <v>0.12364583333333333</v>
      </c>
      <c r="F1338" s="81" t="s">
        <v>289</v>
      </c>
      <c r="G1338" s="81">
        <v>1.5190900000000001</v>
      </c>
      <c r="H1338" s="81" t="s">
        <v>290</v>
      </c>
      <c r="I1338" s="81" t="s">
        <v>291</v>
      </c>
      <c r="J1338" s="81">
        <v>27.984000000000002</v>
      </c>
      <c r="K1338" s="81" t="s">
        <v>290</v>
      </c>
      <c r="L1338" s="81" t="s">
        <v>284</v>
      </c>
      <c r="M1338" s="81" t="s">
        <v>284</v>
      </c>
    </row>
    <row r="1339" spans="1:13" ht="15" customHeight="1">
      <c r="A1339" s="81" t="s">
        <v>280</v>
      </c>
      <c r="B1339" s="81" t="s">
        <v>281</v>
      </c>
      <c r="C1339" s="81" t="s">
        <v>3059</v>
      </c>
      <c r="D1339" s="81">
        <v>702011</v>
      </c>
      <c r="E1339" s="81" t="s">
        <v>3060</v>
      </c>
      <c r="F1339" s="81" t="s">
        <v>289</v>
      </c>
      <c r="G1339" s="81">
        <v>1.3591</v>
      </c>
      <c r="H1339" s="81" t="s">
        <v>290</v>
      </c>
      <c r="I1339" s="81" t="s">
        <v>291</v>
      </c>
      <c r="J1339" s="81">
        <v>30.568999999999999</v>
      </c>
      <c r="K1339" s="81" t="s">
        <v>290</v>
      </c>
      <c r="L1339" s="81" t="s">
        <v>284</v>
      </c>
      <c r="M1339" s="81" t="s">
        <v>284</v>
      </c>
    </row>
    <row r="1340" spans="1:13" ht="15" customHeight="1">
      <c r="A1340" s="81" t="s">
        <v>280</v>
      </c>
      <c r="B1340" s="81" t="s">
        <v>281</v>
      </c>
      <c r="C1340" s="81" t="s">
        <v>3061</v>
      </c>
      <c r="D1340" s="81">
        <v>702012</v>
      </c>
      <c r="E1340" s="81" t="s">
        <v>3062</v>
      </c>
      <c r="F1340" s="81" t="s">
        <v>289</v>
      </c>
      <c r="G1340" s="81">
        <v>1.5202100000000001</v>
      </c>
      <c r="H1340" s="81" t="s">
        <v>290</v>
      </c>
      <c r="I1340" s="81" t="s">
        <v>291</v>
      </c>
      <c r="J1340" s="81">
        <v>28.49</v>
      </c>
      <c r="K1340" s="81" t="s">
        <v>290</v>
      </c>
      <c r="L1340" s="81" t="s">
        <v>284</v>
      </c>
      <c r="M1340" s="81" t="s">
        <v>284</v>
      </c>
    </row>
    <row r="1341" spans="1:13" ht="15" customHeight="1">
      <c r="A1341" s="81" t="s">
        <v>280</v>
      </c>
      <c r="B1341" s="81" t="s">
        <v>281</v>
      </c>
      <c r="C1341" s="81" t="s">
        <v>3063</v>
      </c>
      <c r="D1341" s="81">
        <v>702013</v>
      </c>
      <c r="E1341" s="82">
        <v>0.12642361111111111</v>
      </c>
      <c r="F1341" s="81" t="s">
        <v>289</v>
      </c>
      <c r="G1341" s="81">
        <v>1.34253</v>
      </c>
      <c r="H1341" s="81" t="s">
        <v>290</v>
      </c>
      <c r="I1341" s="81" t="s">
        <v>291</v>
      </c>
      <c r="J1341" s="81">
        <v>30.704999999999998</v>
      </c>
      <c r="K1341" s="81" t="s">
        <v>290</v>
      </c>
      <c r="L1341" s="81" t="s">
        <v>284</v>
      </c>
      <c r="M1341" s="81" t="s">
        <v>284</v>
      </c>
    </row>
    <row r="1342" spans="1:13" ht="15" customHeight="1">
      <c r="A1342" s="81" t="s">
        <v>280</v>
      </c>
      <c r="B1342" s="81" t="s">
        <v>281</v>
      </c>
      <c r="C1342" s="81" t="s">
        <v>3064</v>
      </c>
      <c r="D1342" s="81">
        <v>702014</v>
      </c>
      <c r="E1342" s="82">
        <v>0.12769675925925925</v>
      </c>
      <c r="F1342" s="81" t="s">
        <v>289</v>
      </c>
      <c r="G1342" s="81">
        <v>1.5282</v>
      </c>
      <c r="H1342" s="81" t="s">
        <v>290</v>
      </c>
      <c r="I1342" s="81" t="s">
        <v>291</v>
      </c>
      <c r="J1342" s="81">
        <v>30.385000000000002</v>
      </c>
      <c r="K1342" s="81" t="s">
        <v>290</v>
      </c>
      <c r="L1342" s="81" t="s">
        <v>284</v>
      </c>
      <c r="M1342" s="81" t="s">
        <v>284</v>
      </c>
    </row>
    <row r="1343" spans="1:13" ht="15" customHeight="1">
      <c r="A1343" s="81" t="s">
        <v>280</v>
      </c>
      <c r="B1343" s="81" t="s">
        <v>281</v>
      </c>
      <c r="C1343" s="81" t="s">
        <v>3065</v>
      </c>
      <c r="D1343" s="81">
        <v>702015</v>
      </c>
      <c r="E1343" s="82">
        <v>0.13070601851851851</v>
      </c>
      <c r="F1343" s="81" t="s">
        <v>289</v>
      </c>
      <c r="G1343" s="81">
        <v>1.3415999999999999</v>
      </c>
      <c r="H1343" s="81" t="s">
        <v>290</v>
      </c>
      <c r="I1343" s="81" t="s">
        <v>291</v>
      </c>
      <c r="J1343" s="81">
        <v>31.106999999999999</v>
      </c>
      <c r="K1343" s="81" t="s">
        <v>290</v>
      </c>
      <c r="L1343" s="81" t="s">
        <v>284</v>
      </c>
      <c r="M1343" s="81" t="s">
        <v>284</v>
      </c>
    </row>
    <row r="1344" spans="1:13" ht="15" customHeight="1">
      <c r="A1344" s="81" t="s">
        <v>280</v>
      </c>
      <c r="B1344" s="81" t="s">
        <v>281</v>
      </c>
      <c r="C1344" s="81" t="s">
        <v>3066</v>
      </c>
      <c r="D1344" s="81">
        <v>702016</v>
      </c>
      <c r="E1344" s="82">
        <v>0.13174768518518518</v>
      </c>
      <c r="F1344" s="81" t="s">
        <v>289</v>
      </c>
      <c r="G1344" s="81">
        <v>1.5240199999999999</v>
      </c>
      <c r="H1344" s="81" t="s">
        <v>290</v>
      </c>
      <c r="I1344" s="81" t="s">
        <v>291</v>
      </c>
      <c r="J1344" s="81">
        <v>30.08</v>
      </c>
      <c r="K1344" s="81" t="s">
        <v>290</v>
      </c>
      <c r="L1344" s="81" t="s">
        <v>284</v>
      </c>
      <c r="M1344" s="81" t="s">
        <v>284</v>
      </c>
    </row>
    <row r="1345" spans="1:13" ht="15" customHeight="1">
      <c r="A1345" s="81" t="s">
        <v>280</v>
      </c>
      <c r="B1345" s="81" t="s">
        <v>281</v>
      </c>
      <c r="C1345" s="81" t="s">
        <v>3067</v>
      </c>
      <c r="D1345" s="81">
        <v>702017</v>
      </c>
      <c r="E1345" s="82">
        <v>0.12839120370370369</v>
      </c>
      <c r="F1345" s="81" t="s">
        <v>289</v>
      </c>
      <c r="G1345" s="81">
        <v>1.3383499999999999</v>
      </c>
      <c r="H1345" s="81" t="s">
        <v>290</v>
      </c>
      <c r="I1345" s="81" t="s">
        <v>291</v>
      </c>
      <c r="J1345" s="81">
        <v>30.387</v>
      </c>
      <c r="K1345" s="81" t="s">
        <v>290</v>
      </c>
      <c r="L1345" s="81" t="s">
        <v>284</v>
      </c>
      <c r="M1345" s="81" t="s">
        <v>284</v>
      </c>
    </row>
    <row r="1346" spans="1:13" ht="15" customHeight="1">
      <c r="A1346" s="81" t="s">
        <v>280</v>
      </c>
      <c r="B1346" s="81" t="s">
        <v>281</v>
      </c>
      <c r="C1346" s="81" t="s">
        <v>3068</v>
      </c>
      <c r="D1346" s="81">
        <v>702018</v>
      </c>
      <c r="E1346" s="82">
        <v>0.12954861111111113</v>
      </c>
      <c r="F1346" s="81" t="s">
        <v>289</v>
      </c>
      <c r="G1346" s="81">
        <v>1.54095</v>
      </c>
      <c r="H1346" s="81" t="s">
        <v>290</v>
      </c>
      <c r="I1346" s="81" t="s">
        <v>291</v>
      </c>
      <c r="J1346" s="81">
        <v>28.405999999999999</v>
      </c>
      <c r="K1346" s="81" t="s">
        <v>290</v>
      </c>
      <c r="L1346" s="81" t="s">
        <v>284</v>
      </c>
      <c r="M1346" s="81" t="s">
        <v>284</v>
      </c>
    </row>
    <row r="1347" spans="1:13" ht="15" customHeight="1">
      <c r="A1347" s="81" t="s">
        <v>280</v>
      </c>
      <c r="B1347" s="81" t="s">
        <v>281</v>
      </c>
      <c r="C1347" s="81" t="s">
        <v>3069</v>
      </c>
      <c r="D1347" s="81">
        <v>702019</v>
      </c>
      <c r="E1347" s="82">
        <v>0.13255787037037037</v>
      </c>
      <c r="F1347" s="81" t="s">
        <v>289</v>
      </c>
      <c r="G1347" s="81">
        <v>1.3119799999999999</v>
      </c>
      <c r="H1347" s="81" t="s">
        <v>290</v>
      </c>
      <c r="I1347" s="81" t="s">
        <v>291</v>
      </c>
      <c r="J1347" s="81">
        <v>30.78</v>
      </c>
      <c r="K1347" s="81" t="s">
        <v>290</v>
      </c>
      <c r="L1347" s="81" t="s">
        <v>284</v>
      </c>
      <c r="M1347" s="81" t="s">
        <v>284</v>
      </c>
    </row>
    <row r="1348" spans="1:13" ht="15" customHeight="1">
      <c r="A1348" s="81" t="s">
        <v>280</v>
      </c>
      <c r="B1348" s="81" t="s">
        <v>281</v>
      </c>
      <c r="C1348" s="81" t="s">
        <v>3070</v>
      </c>
      <c r="D1348" s="81">
        <v>702020</v>
      </c>
      <c r="E1348" s="81" t="s">
        <v>3071</v>
      </c>
      <c r="F1348" s="81" t="s">
        <v>289</v>
      </c>
      <c r="G1348" s="81">
        <v>1.2241500000000001</v>
      </c>
      <c r="H1348" s="81" t="s">
        <v>290</v>
      </c>
      <c r="I1348" s="81" t="s">
        <v>291</v>
      </c>
      <c r="J1348" s="81">
        <v>20.423999999999999</v>
      </c>
      <c r="K1348" s="81" t="s">
        <v>290</v>
      </c>
      <c r="L1348" s="81" t="s">
        <v>284</v>
      </c>
      <c r="M1348" s="81" t="s">
        <v>284</v>
      </c>
    </row>
    <row r="1349" spans="1:13" ht="15" customHeight="1">
      <c r="A1349" s="81" t="s">
        <v>280</v>
      </c>
      <c r="B1349" s="81" t="s">
        <v>281</v>
      </c>
      <c r="C1349" s="81" t="s">
        <v>3072</v>
      </c>
      <c r="D1349" s="81">
        <v>702021</v>
      </c>
      <c r="E1349" s="81" t="s">
        <v>3073</v>
      </c>
      <c r="F1349" s="81" t="s">
        <v>289</v>
      </c>
      <c r="G1349" s="81">
        <v>1.3713</v>
      </c>
      <c r="H1349" s="81" t="s">
        <v>290</v>
      </c>
      <c r="I1349" s="81" t="s">
        <v>291</v>
      </c>
      <c r="J1349" s="81">
        <v>21.378</v>
      </c>
      <c r="K1349" s="81" t="s">
        <v>290</v>
      </c>
      <c r="L1349" s="81" t="s">
        <v>284</v>
      </c>
      <c r="M1349" s="81" t="s">
        <v>284</v>
      </c>
    </row>
    <row r="1350" spans="1:13" ht="15" customHeight="1">
      <c r="A1350" s="81" t="s">
        <v>280</v>
      </c>
      <c r="B1350" s="81" t="s">
        <v>281</v>
      </c>
      <c r="C1350" s="81" t="s">
        <v>3074</v>
      </c>
      <c r="D1350" s="81">
        <v>702022</v>
      </c>
      <c r="E1350" s="81" t="s">
        <v>3075</v>
      </c>
      <c r="F1350" s="81" t="s">
        <v>289</v>
      </c>
      <c r="G1350" s="81">
        <v>1.26976</v>
      </c>
      <c r="H1350" s="81" t="s">
        <v>290</v>
      </c>
      <c r="I1350" s="81" t="s">
        <v>291</v>
      </c>
      <c r="J1350" s="81">
        <v>31.63</v>
      </c>
      <c r="K1350" s="81" t="s">
        <v>290</v>
      </c>
      <c r="L1350" s="81" t="s">
        <v>284</v>
      </c>
      <c r="M1350" s="81" t="s">
        <v>284</v>
      </c>
    </row>
    <row r="1351" spans="1:13" ht="15" customHeight="1">
      <c r="A1351" s="81" t="s">
        <v>280</v>
      </c>
      <c r="B1351" s="81" t="s">
        <v>281</v>
      </c>
      <c r="C1351" s="81" t="s">
        <v>3076</v>
      </c>
      <c r="D1351" s="81">
        <v>702023</v>
      </c>
      <c r="E1351" s="82">
        <v>0.13637731481481483</v>
      </c>
      <c r="F1351" s="81" t="s">
        <v>289</v>
      </c>
      <c r="G1351" s="81">
        <v>1.3231200000000001</v>
      </c>
      <c r="H1351" s="81" t="s">
        <v>290</v>
      </c>
      <c r="I1351" s="81" t="s">
        <v>291</v>
      </c>
      <c r="J1351" s="81">
        <v>11.605</v>
      </c>
      <c r="K1351" s="81" t="s">
        <v>290</v>
      </c>
      <c r="L1351" s="81" t="s">
        <v>284</v>
      </c>
      <c r="M1351" s="81" t="s">
        <v>284</v>
      </c>
    </row>
    <row r="1352" spans="1:13" ht="15" customHeight="1">
      <c r="A1352" s="81" t="s">
        <v>280</v>
      </c>
      <c r="B1352" s="81" t="s">
        <v>281</v>
      </c>
      <c r="C1352" s="81" t="s">
        <v>3077</v>
      </c>
      <c r="D1352" s="81">
        <v>702024</v>
      </c>
      <c r="E1352" s="82">
        <v>0.1366087962962963</v>
      </c>
      <c r="F1352" s="81" t="s">
        <v>289</v>
      </c>
      <c r="G1352" s="81">
        <v>1.21628</v>
      </c>
      <c r="H1352" s="81" t="s">
        <v>290</v>
      </c>
      <c r="I1352" s="81" t="s">
        <v>291</v>
      </c>
      <c r="J1352" s="81">
        <v>30.92</v>
      </c>
      <c r="K1352" s="81" t="s">
        <v>290</v>
      </c>
      <c r="L1352" s="81" t="s">
        <v>284</v>
      </c>
      <c r="M1352" s="81" t="s">
        <v>284</v>
      </c>
    </row>
    <row r="1353" spans="1:13" ht="15" customHeight="1">
      <c r="A1353" s="81" t="s">
        <v>280</v>
      </c>
      <c r="B1353" s="81" t="s">
        <v>281</v>
      </c>
      <c r="C1353" s="81" t="s">
        <v>3078</v>
      </c>
      <c r="D1353" s="81">
        <v>702025</v>
      </c>
      <c r="E1353" s="82">
        <v>0.13510416666666666</v>
      </c>
      <c r="F1353" s="81" t="s">
        <v>289</v>
      </c>
      <c r="G1353" s="81">
        <v>1.32721</v>
      </c>
      <c r="H1353" s="81" t="s">
        <v>290</v>
      </c>
      <c r="I1353" s="81" t="s">
        <v>291</v>
      </c>
      <c r="J1353" s="81">
        <v>4.3129999999999997</v>
      </c>
      <c r="K1353" s="81" t="s">
        <v>290</v>
      </c>
      <c r="L1353" s="81" t="s">
        <v>284</v>
      </c>
      <c r="M1353" s="81" t="s">
        <v>284</v>
      </c>
    </row>
    <row r="1354" spans="1:13" ht="15" customHeight="1">
      <c r="A1354" s="81" t="s">
        <v>280</v>
      </c>
      <c r="B1354" s="81" t="s">
        <v>281</v>
      </c>
      <c r="C1354" s="81" t="s">
        <v>3079</v>
      </c>
      <c r="D1354" s="81">
        <v>702026</v>
      </c>
      <c r="E1354" s="82">
        <v>0.13973379629629631</v>
      </c>
      <c r="F1354" s="81" t="s">
        <v>289</v>
      </c>
      <c r="G1354" s="81">
        <v>1.27847</v>
      </c>
      <c r="H1354" s="81" t="s">
        <v>290</v>
      </c>
      <c r="I1354" s="81" t="s">
        <v>291</v>
      </c>
      <c r="J1354" s="81">
        <v>18.238</v>
      </c>
      <c r="K1354" s="81" t="s">
        <v>290</v>
      </c>
      <c r="L1354" s="81" t="s">
        <v>284</v>
      </c>
      <c r="M1354" s="81" t="s">
        <v>284</v>
      </c>
    </row>
    <row r="1355" spans="1:13" ht="15" customHeight="1">
      <c r="A1355" s="81" t="s">
        <v>280</v>
      </c>
      <c r="B1355" s="81" t="s">
        <v>281</v>
      </c>
      <c r="C1355" s="81" t="s">
        <v>3080</v>
      </c>
      <c r="D1355" s="81">
        <v>702027</v>
      </c>
      <c r="E1355" s="82">
        <v>0.14251157407407408</v>
      </c>
      <c r="F1355" s="81" t="s">
        <v>289</v>
      </c>
      <c r="G1355" s="81">
        <v>1.34938</v>
      </c>
      <c r="H1355" s="81" t="s">
        <v>290</v>
      </c>
      <c r="I1355" s="81" t="s">
        <v>291</v>
      </c>
      <c r="J1355" s="81">
        <v>8.9090000000000007</v>
      </c>
      <c r="K1355" s="81" t="s">
        <v>290</v>
      </c>
      <c r="L1355" s="81" t="s">
        <v>284</v>
      </c>
      <c r="M1355" s="81" t="s">
        <v>284</v>
      </c>
    </row>
    <row r="1356" spans="1:13" ht="15" customHeight="1">
      <c r="A1356" s="81" t="s">
        <v>280</v>
      </c>
      <c r="B1356" s="81" t="s">
        <v>281</v>
      </c>
      <c r="C1356" s="81" t="s">
        <v>3081</v>
      </c>
      <c r="D1356" s="81">
        <v>702028</v>
      </c>
      <c r="E1356" s="81" t="s">
        <v>3082</v>
      </c>
      <c r="F1356" s="81" t="s">
        <v>289</v>
      </c>
      <c r="G1356" s="81">
        <v>1.34944</v>
      </c>
      <c r="H1356" s="81" t="s">
        <v>290</v>
      </c>
      <c r="I1356" s="81" t="s">
        <v>291</v>
      </c>
      <c r="J1356" s="81">
        <v>9.2219999999999995</v>
      </c>
      <c r="K1356" s="81" t="s">
        <v>290</v>
      </c>
      <c r="L1356" s="81" t="s">
        <v>284</v>
      </c>
      <c r="M1356" s="81" t="s">
        <v>284</v>
      </c>
    </row>
    <row r="1357" spans="1:13" ht="15" customHeight="1">
      <c r="A1357" s="81" t="s">
        <v>280</v>
      </c>
      <c r="B1357" s="81" t="s">
        <v>281</v>
      </c>
      <c r="C1357" s="81" t="s">
        <v>3083</v>
      </c>
      <c r="D1357" s="81">
        <v>702029</v>
      </c>
      <c r="E1357" s="81" t="s">
        <v>3084</v>
      </c>
      <c r="F1357" s="81" t="s">
        <v>289</v>
      </c>
      <c r="G1357" s="81">
        <v>1.3478699999999999</v>
      </c>
      <c r="H1357" s="81" t="s">
        <v>290</v>
      </c>
      <c r="I1357" s="81" t="s">
        <v>291</v>
      </c>
      <c r="J1357" s="81">
        <v>14.555</v>
      </c>
      <c r="K1357" s="81" t="s">
        <v>290</v>
      </c>
      <c r="L1357" s="81" t="s">
        <v>284</v>
      </c>
      <c r="M1357" s="81" t="s">
        <v>284</v>
      </c>
    </row>
    <row r="1358" spans="1:13" ht="15" customHeight="1">
      <c r="A1358" s="81" t="s">
        <v>280</v>
      </c>
      <c r="B1358" s="81" t="s">
        <v>281</v>
      </c>
      <c r="C1358" s="81" t="s">
        <v>3085</v>
      </c>
      <c r="D1358" s="81">
        <v>702030</v>
      </c>
      <c r="E1358" s="82">
        <v>0.14459490740740741</v>
      </c>
      <c r="F1358" s="81" t="s">
        <v>289</v>
      </c>
      <c r="G1358" s="81">
        <v>1.2742</v>
      </c>
      <c r="H1358" s="81" t="s">
        <v>290</v>
      </c>
      <c r="I1358" s="81" t="s">
        <v>291</v>
      </c>
      <c r="J1358" s="81">
        <v>12.375</v>
      </c>
      <c r="K1358" s="81" t="s">
        <v>290</v>
      </c>
      <c r="L1358" s="81" t="s">
        <v>284</v>
      </c>
      <c r="M1358" s="81" t="s">
        <v>284</v>
      </c>
    </row>
    <row r="1359" spans="1:13" ht="15" customHeight="1">
      <c r="A1359" s="81" t="s">
        <v>280</v>
      </c>
      <c r="B1359" s="81" t="s">
        <v>281</v>
      </c>
      <c r="C1359" s="81" t="s">
        <v>3086</v>
      </c>
      <c r="D1359" s="81">
        <v>702031</v>
      </c>
      <c r="E1359" s="82">
        <v>0.14980324074074072</v>
      </c>
      <c r="F1359" s="81" t="s">
        <v>289</v>
      </c>
      <c r="G1359" s="81">
        <v>1.4461299999999999</v>
      </c>
      <c r="H1359" s="81" t="s">
        <v>290</v>
      </c>
      <c r="I1359" s="81" t="s">
        <v>291</v>
      </c>
      <c r="J1359" s="81">
        <v>33.530999999999999</v>
      </c>
      <c r="K1359" s="81" t="s">
        <v>290</v>
      </c>
      <c r="L1359" s="81" t="s">
        <v>284</v>
      </c>
      <c r="M1359" s="81" t="s">
        <v>284</v>
      </c>
    </row>
    <row r="1360" spans="1:13" ht="15" customHeight="1">
      <c r="A1360" s="81" t="s">
        <v>280</v>
      </c>
      <c r="B1360" s="81" t="s">
        <v>281</v>
      </c>
      <c r="C1360" s="81" t="s">
        <v>3087</v>
      </c>
      <c r="D1360" s="81">
        <v>702032</v>
      </c>
      <c r="E1360" s="82">
        <v>0.15582175925925926</v>
      </c>
      <c r="F1360" s="81" t="s">
        <v>289</v>
      </c>
      <c r="G1360" s="81">
        <v>1.32193</v>
      </c>
      <c r="H1360" s="81" t="s">
        <v>290</v>
      </c>
      <c r="I1360" s="81" t="s">
        <v>291</v>
      </c>
      <c r="J1360" s="81">
        <v>7.0780000000000003</v>
      </c>
      <c r="K1360" s="81" t="s">
        <v>290</v>
      </c>
      <c r="L1360" s="81" t="s">
        <v>284</v>
      </c>
      <c r="M1360" s="81" t="s">
        <v>284</v>
      </c>
    </row>
    <row r="1361" spans="1:13" ht="15" customHeight="1">
      <c r="A1361" s="81" t="s">
        <v>280</v>
      </c>
      <c r="B1361" s="81" t="s">
        <v>281</v>
      </c>
      <c r="C1361" s="81" t="s">
        <v>3088</v>
      </c>
      <c r="D1361" s="81">
        <v>702033</v>
      </c>
      <c r="E1361" s="82">
        <v>0.15431712962962962</v>
      </c>
      <c r="F1361" s="81" t="s">
        <v>289</v>
      </c>
      <c r="G1361" s="81">
        <v>1.2575000000000001</v>
      </c>
      <c r="H1361" s="81" t="s">
        <v>290</v>
      </c>
      <c r="I1361" s="81" t="s">
        <v>291</v>
      </c>
      <c r="J1361" s="81">
        <v>26.687999999999999</v>
      </c>
      <c r="K1361" s="81" t="s">
        <v>290</v>
      </c>
      <c r="L1361" s="81" t="s">
        <v>284</v>
      </c>
      <c r="M1361" s="81" t="s">
        <v>284</v>
      </c>
    </row>
    <row r="1362" spans="1:13" ht="15" customHeight="1">
      <c r="A1362" s="81" t="s">
        <v>280</v>
      </c>
      <c r="B1362" s="81" t="s">
        <v>281</v>
      </c>
      <c r="C1362" s="81" t="s">
        <v>3089</v>
      </c>
      <c r="D1362" s="81">
        <v>702034</v>
      </c>
      <c r="E1362" s="81" t="s">
        <v>2681</v>
      </c>
      <c r="F1362" s="81" t="s">
        <v>289</v>
      </c>
      <c r="G1362" s="81">
        <v>1.4311400000000001</v>
      </c>
      <c r="H1362" s="81" t="s">
        <v>290</v>
      </c>
      <c r="I1362" s="81" t="s">
        <v>291</v>
      </c>
      <c r="J1362" s="81">
        <v>29.815999999999999</v>
      </c>
      <c r="K1362" s="81" t="s">
        <v>290</v>
      </c>
      <c r="L1362" s="81" t="s">
        <v>284</v>
      </c>
      <c r="M1362" s="81" t="s">
        <v>284</v>
      </c>
    </row>
    <row r="1363" spans="1:13" ht="15" customHeight="1">
      <c r="A1363" s="81" t="s">
        <v>280</v>
      </c>
      <c r="B1363" s="81" t="s">
        <v>281</v>
      </c>
      <c r="C1363" s="81" t="s">
        <v>3090</v>
      </c>
      <c r="D1363" s="81">
        <v>702035</v>
      </c>
      <c r="E1363" s="82">
        <v>0.15790509259259258</v>
      </c>
      <c r="F1363" s="81" t="s">
        <v>289</v>
      </c>
      <c r="G1363" s="81">
        <v>1.37012</v>
      </c>
      <c r="H1363" s="81" t="s">
        <v>290</v>
      </c>
      <c r="I1363" s="81" t="s">
        <v>291</v>
      </c>
      <c r="J1363" s="81">
        <v>9.8230000000000004</v>
      </c>
      <c r="K1363" s="81" t="s">
        <v>290</v>
      </c>
      <c r="L1363" s="81" t="s">
        <v>284</v>
      </c>
      <c r="M1363" s="81" t="s">
        <v>284</v>
      </c>
    </row>
    <row r="1364" spans="1:13" ht="15" customHeight="1">
      <c r="A1364" s="81" t="s">
        <v>280</v>
      </c>
      <c r="B1364" s="81" t="s">
        <v>281</v>
      </c>
      <c r="C1364" s="81" t="s">
        <v>3091</v>
      </c>
      <c r="D1364" s="81">
        <v>702036</v>
      </c>
      <c r="E1364" s="82">
        <v>0.15663194444444445</v>
      </c>
      <c r="F1364" s="81" t="s">
        <v>289</v>
      </c>
      <c r="G1364" s="81">
        <v>1.30765</v>
      </c>
      <c r="H1364" s="81" t="s">
        <v>290</v>
      </c>
      <c r="I1364" s="81" t="s">
        <v>291</v>
      </c>
      <c r="J1364" s="81">
        <v>10.166</v>
      </c>
      <c r="K1364" s="81" t="s">
        <v>290</v>
      </c>
      <c r="L1364" s="81" t="s">
        <v>284</v>
      </c>
      <c r="M1364" s="81" t="s">
        <v>284</v>
      </c>
    </row>
    <row r="1365" spans="1:13" ht="15" customHeight="1">
      <c r="A1365" s="81" t="s">
        <v>280</v>
      </c>
      <c r="B1365" s="81" t="s">
        <v>281</v>
      </c>
      <c r="C1365" s="81" t="s">
        <v>3092</v>
      </c>
      <c r="D1365" s="81">
        <v>702037</v>
      </c>
      <c r="E1365" s="81" t="s">
        <v>3093</v>
      </c>
      <c r="F1365" s="81" t="s">
        <v>289</v>
      </c>
      <c r="G1365" s="81">
        <v>1.24621</v>
      </c>
      <c r="H1365" s="81" t="s">
        <v>290</v>
      </c>
      <c r="I1365" s="81" t="s">
        <v>291</v>
      </c>
      <c r="J1365" s="81">
        <v>30.167999999999999</v>
      </c>
      <c r="K1365" s="81" t="s">
        <v>290</v>
      </c>
      <c r="L1365" s="81" t="s">
        <v>284</v>
      </c>
      <c r="M1365" s="81" t="s">
        <v>284</v>
      </c>
    </row>
    <row r="1366" spans="1:13" ht="15" customHeight="1">
      <c r="A1366" s="81" t="s">
        <v>280</v>
      </c>
      <c r="B1366" s="81" t="s">
        <v>281</v>
      </c>
      <c r="C1366" s="81" t="s">
        <v>3094</v>
      </c>
      <c r="D1366" s="81">
        <v>702038</v>
      </c>
      <c r="E1366" s="82">
        <v>0.1590625</v>
      </c>
      <c r="F1366" s="81" t="s">
        <v>289</v>
      </c>
      <c r="G1366" s="81">
        <v>1.3952599999999999</v>
      </c>
      <c r="H1366" s="81" t="s">
        <v>290</v>
      </c>
      <c r="I1366" s="81" t="s">
        <v>291</v>
      </c>
      <c r="J1366" s="81">
        <v>28.727</v>
      </c>
      <c r="K1366" s="81" t="s">
        <v>290</v>
      </c>
      <c r="L1366" s="81" t="s">
        <v>284</v>
      </c>
      <c r="M1366" s="81" t="s">
        <v>284</v>
      </c>
    </row>
    <row r="1367" spans="1:13" ht="15" customHeight="1">
      <c r="A1367" s="81" t="s">
        <v>280</v>
      </c>
      <c r="B1367" s="81" t="s">
        <v>281</v>
      </c>
      <c r="C1367" s="81" t="s">
        <v>3095</v>
      </c>
      <c r="D1367" s="81">
        <v>702039</v>
      </c>
      <c r="E1367" s="82">
        <v>0.16160879629629629</v>
      </c>
      <c r="F1367" s="81" t="s">
        <v>289</v>
      </c>
      <c r="G1367" s="81">
        <v>1.3794299999999999</v>
      </c>
      <c r="H1367" s="81" t="s">
        <v>290</v>
      </c>
      <c r="I1367" s="81" t="s">
        <v>291</v>
      </c>
      <c r="J1367" s="81">
        <v>23.754000000000001</v>
      </c>
      <c r="K1367" s="81" t="s">
        <v>290</v>
      </c>
      <c r="L1367" s="81" t="s">
        <v>284</v>
      </c>
      <c r="M1367" s="81" t="s">
        <v>284</v>
      </c>
    </row>
    <row r="1368" spans="1:13" ht="15" customHeight="1">
      <c r="A1368" s="81" t="s">
        <v>280</v>
      </c>
      <c r="B1368" s="81" t="s">
        <v>281</v>
      </c>
      <c r="C1368" s="81" t="s">
        <v>3096</v>
      </c>
      <c r="D1368" s="81">
        <v>702040</v>
      </c>
      <c r="E1368" s="82">
        <v>0.15883101851851852</v>
      </c>
      <c r="F1368" s="81" t="s">
        <v>289</v>
      </c>
      <c r="G1368" s="81">
        <v>1.3325100000000001</v>
      </c>
      <c r="H1368" s="81" t="s">
        <v>290</v>
      </c>
      <c r="I1368" s="81" t="s">
        <v>291</v>
      </c>
      <c r="J1368" s="81">
        <v>8.8239999999999998</v>
      </c>
      <c r="K1368" s="81" t="s">
        <v>290</v>
      </c>
      <c r="L1368" s="81" t="s">
        <v>284</v>
      </c>
      <c r="M1368" s="81" t="s">
        <v>284</v>
      </c>
    </row>
    <row r="1369" spans="1:13" ht="15" customHeight="1">
      <c r="A1369" s="81" t="s">
        <v>280</v>
      </c>
      <c r="B1369" s="81" t="s">
        <v>281</v>
      </c>
      <c r="C1369" s="81" t="s">
        <v>3097</v>
      </c>
      <c r="D1369" s="81">
        <v>702041</v>
      </c>
      <c r="E1369" s="81" t="s">
        <v>3098</v>
      </c>
      <c r="F1369" s="81" t="s">
        <v>289</v>
      </c>
      <c r="G1369" s="81">
        <v>1.2748900000000001</v>
      </c>
      <c r="H1369" s="81" t="s">
        <v>290</v>
      </c>
      <c r="I1369" s="81" t="s">
        <v>291</v>
      </c>
      <c r="J1369" s="81">
        <v>11.375999999999999</v>
      </c>
      <c r="K1369" s="81" t="s">
        <v>290</v>
      </c>
      <c r="L1369" s="81" t="s">
        <v>284</v>
      </c>
      <c r="M1369" s="81" t="s">
        <v>284</v>
      </c>
    </row>
    <row r="1370" spans="1:13" ht="15" customHeight="1">
      <c r="A1370" s="81" t="s">
        <v>280</v>
      </c>
      <c r="B1370" s="81" t="s">
        <v>281</v>
      </c>
      <c r="C1370" s="81" t="s">
        <v>3099</v>
      </c>
      <c r="D1370" s="81">
        <v>702042</v>
      </c>
      <c r="E1370" s="82">
        <v>0.16045138888888888</v>
      </c>
      <c r="F1370" s="81" t="s">
        <v>289</v>
      </c>
      <c r="G1370" s="81">
        <v>1.21549</v>
      </c>
      <c r="H1370" s="81" t="s">
        <v>290</v>
      </c>
      <c r="I1370" s="81" t="s">
        <v>291</v>
      </c>
      <c r="J1370" s="81">
        <v>31.289000000000001</v>
      </c>
      <c r="K1370" s="81" t="s">
        <v>290</v>
      </c>
      <c r="L1370" s="81" t="s">
        <v>284</v>
      </c>
      <c r="M1370" s="81" t="s">
        <v>284</v>
      </c>
    </row>
    <row r="1371" spans="1:13" ht="15" customHeight="1">
      <c r="A1371" s="81" t="s">
        <v>280</v>
      </c>
      <c r="B1371" s="81" t="s">
        <v>281</v>
      </c>
      <c r="C1371" s="81" t="s">
        <v>3100</v>
      </c>
      <c r="D1371" s="81">
        <v>702043</v>
      </c>
      <c r="E1371" s="81" t="s">
        <v>2702</v>
      </c>
      <c r="F1371" s="81" t="s">
        <v>289</v>
      </c>
      <c r="G1371" s="81">
        <v>1.4322600000000001</v>
      </c>
      <c r="H1371" s="81" t="s">
        <v>290</v>
      </c>
      <c r="I1371" s="81" t="s">
        <v>291</v>
      </c>
      <c r="J1371" s="81">
        <v>29.838000000000001</v>
      </c>
      <c r="K1371" s="81" t="s">
        <v>290</v>
      </c>
      <c r="L1371" s="81" t="s">
        <v>284</v>
      </c>
      <c r="M1371" s="81" t="s">
        <v>284</v>
      </c>
    </row>
    <row r="1372" spans="1:13" ht="15" customHeight="1">
      <c r="A1372" s="81" t="s">
        <v>280</v>
      </c>
      <c r="B1372" s="81" t="s">
        <v>281</v>
      </c>
      <c r="C1372" s="81" t="s">
        <v>3101</v>
      </c>
      <c r="D1372" s="81">
        <v>702044</v>
      </c>
      <c r="E1372" s="82">
        <v>0.16184027777777779</v>
      </c>
      <c r="F1372" s="81" t="s">
        <v>289</v>
      </c>
      <c r="G1372" s="81">
        <v>1.3691899999999999</v>
      </c>
      <c r="H1372" s="81" t="s">
        <v>290</v>
      </c>
      <c r="I1372" s="81" t="s">
        <v>291</v>
      </c>
      <c r="J1372" s="81">
        <v>9.9320000000000004</v>
      </c>
      <c r="K1372" s="81" t="s">
        <v>290</v>
      </c>
      <c r="L1372" s="81" t="s">
        <v>284</v>
      </c>
      <c r="M1372" s="81" t="s">
        <v>284</v>
      </c>
    </row>
    <row r="1373" spans="1:13" ht="15" customHeight="1">
      <c r="A1373" s="81" t="s">
        <v>280</v>
      </c>
      <c r="B1373" s="81" t="s">
        <v>281</v>
      </c>
      <c r="C1373" s="81" t="s">
        <v>3102</v>
      </c>
      <c r="D1373" s="81">
        <v>702045</v>
      </c>
      <c r="E1373" s="81" t="s">
        <v>3103</v>
      </c>
      <c r="F1373" s="81" t="s">
        <v>289</v>
      </c>
      <c r="G1373" s="81">
        <v>1.3483799999999999</v>
      </c>
      <c r="H1373" s="81" t="s">
        <v>290</v>
      </c>
      <c r="I1373" s="81" t="s">
        <v>291</v>
      </c>
      <c r="J1373" s="81">
        <v>3.1869999999999998</v>
      </c>
      <c r="K1373" s="81" t="s">
        <v>290</v>
      </c>
      <c r="L1373" s="81" t="s">
        <v>284</v>
      </c>
      <c r="M1373" s="81" t="s">
        <v>284</v>
      </c>
    </row>
    <row r="1374" spans="1:13" ht="15" customHeight="1">
      <c r="A1374" s="81" t="s">
        <v>280</v>
      </c>
      <c r="B1374" s="81" t="s">
        <v>281</v>
      </c>
      <c r="C1374" s="81" t="s">
        <v>3104</v>
      </c>
      <c r="D1374" s="81">
        <v>702046</v>
      </c>
      <c r="E1374" s="82">
        <v>0.16403935185185184</v>
      </c>
      <c r="F1374" s="81" t="s">
        <v>289</v>
      </c>
      <c r="G1374" s="81">
        <v>1.43285</v>
      </c>
      <c r="H1374" s="81" t="s">
        <v>290</v>
      </c>
      <c r="I1374" s="81" t="s">
        <v>291</v>
      </c>
      <c r="J1374" s="81">
        <v>30.196000000000002</v>
      </c>
      <c r="K1374" s="81" t="s">
        <v>290</v>
      </c>
      <c r="L1374" s="81" t="s">
        <v>284</v>
      </c>
      <c r="M1374" s="81" t="s">
        <v>284</v>
      </c>
    </row>
    <row r="1375" spans="1:13" ht="15" customHeight="1">
      <c r="A1375" s="81" t="s">
        <v>280</v>
      </c>
      <c r="B1375" s="81" t="s">
        <v>281</v>
      </c>
      <c r="C1375" s="81" t="s">
        <v>3105</v>
      </c>
      <c r="D1375" s="81">
        <v>702047</v>
      </c>
      <c r="E1375" s="82">
        <v>0.17133101851851851</v>
      </c>
      <c r="F1375" s="81" t="s">
        <v>289</v>
      </c>
      <c r="G1375" s="81">
        <v>1.6432800000000001</v>
      </c>
      <c r="H1375" s="81" t="s">
        <v>290</v>
      </c>
      <c r="I1375" s="81" t="s">
        <v>291</v>
      </c>
      <c r="J1375" s="81">
        <v>19.625</v>
      </c>
      <c r="K1375" s="81" t="s">
        <v>290</v>
      </c>
      <c r="L1375" s="81" t="s">
        <v>284</v>
      </c>
      <c r="M1375" s="81" t="s">
        <v>284</v>
      </c>
    </row>
    <row r="1376" spans="1:13" ht="15" customHeight="1">
      <c r="A1376" s="81" t="s">
        <v>280</v>
      </c>
      <c r="B1376" s="81" t="s">
        <v>281</v>
      </c>
      <c r="C1376" s="81" t="s">
        <v>3106</v>
      </c>
      <c r="D1376" s="81">
        <v>702048</v>
      </c>
      <c r="E1376" s="82">
        <v>0.16866898148148146</v>
      </c>
      <c r="F1376" s="81" t="s">
        <v>289</v>
      </c>
      <c r="G1376" s="81">
        <v>1.5956300000000001</v>
      </c>
      <c r="H1376" s="81" t="s">
        <v>290</v>
      </c>
      <c r="I1376" s="81" t="s">
        <v>291</v>
      </c>
      <c r="J1376" s="81">
        <v>16.907</v>
      </c>
      <c r="K1376" s="81" t="s">
        <v>290</v>
      </c>
      <c r="L1376" s="81" t="s">
        <v>284</v>
      </c>
      <c r="M1376" s="81" t="s">
        <v>284</v>
      </c>
    </row>
    <row r="1377" spans="1:13" ht="15" customHeight="1">
      <c r="A1377" s="81" t="s">
        <v>280</v>
      </c>
      <c r="B1377" s="81" t="s">
        <v>281</v>
      </c>
      <c r="C1377" s="81" t="s">
        <v>3107</v>
      </c>
      <c r="D1377" s="81">
        <v>702049</v>
      </c>
      <c r="E1377" s="81" t="s">
        <v>2864</v>
      </c>
      <c r="F1377" s="81" t="s">
        <v>289</v>
      </c>
      <c r="G1377" s="81">
        <v>1.40876</v>
      </c>
      <c r="H1377" s="81" t="s">
        <v>290</v>
      </c>
      <c r="I1377" s="81" t="s">
        <v>291</v>
      </c>
      <c r="J1377" s="81">
        <v>3.4820000000000002</v>
      </c>
      <c r="K1377" s="81" t="s">
        <v>290</v>
      </c>
      <c r="L1377" s="81" t="s">
        <v>284</v>
      </c>
      <c r="M1377" s="81" t="s">
        <v>284</v>
      </c>
    </row>
    <row r="1378" spans="1:13" ht="15" customHeight="1">
      <c r="A1378" s="81" t="s">
        <v>280</v>
      </c>
      <c r="B1378" s="81" t="s">
        <v>281</v>
      </c>
      <c r="C1378" s="81" t="s">
        <v>3108</v>
      </c>
      <c r="D1378" s="81">
        <v>702050</v>
      </c>
      <c r="E1378" s="82">
        <v>0.16832175925925927</v>
      </c>
      <c r="F1378" s="81" t="s">
        <v>289</v>
      </c>
      <c r="G1378" s="81">
        <v>0.71497999999999995</v>
      </c>
      <c r="H1378" s="81" t="s">
        <v>290</v>
      </c>
      <c r="I1378" s="81" t="s">
        <v>291</v>
      </c>
      <c r="J1378" s="81">
        <v>23.321000000000002</v>
      </c>
      <c r="K1378" s="81" t="s">
        <v>290</v>
      </c>
      <c r="L1378" s="81" t="s">
        <v>284</v>
      </c>
      <c r="M1378" s="81" t="s">
        <v>284</v>
      </c>
    </row>
    <row r="1379" spans="1:13" ht="15" customHeight="1">
      <c r="A1379" s="81" t="s">
        <v>280</v>
      </c>
      <c r="B1379" s="81" t="s">
        <v>281</v>
      </c>
      <c r="C1379" s="81" t="s">
        <v>3109</v>
      </c>
      <c r="D1379" s="81">
        <v>702051</v>
      </c>
      <c r="E1379" s="82">
        <v>0.17387731481481483</v>
      </c>
      <c r="F1379" s="81" t="s">
        <v>289</v>
      </c>
      <c r="G1379" s="81">
        <v>1.90411</v>
      </c>
      <c r="H1379" s="81" t="s">
        <v>290</v>
      </c>
      <c r="I1379" s="81" t="s">
        <v>291</v>
      </c>
      <c r="J1379" s="81">
        <v>13.31</v>
      </c>
      <c r="K1379" s="81" t="s">
        <v>290</v>
      </c>
      <c r="L1379" s="81" t="s">
        <v>284</v>
      </c>
      <c r="M1379" s="81" t="s">
        <v>284</v>
      </c>
    </row>
    <row r="1380" spans="1:13" ht="15" customHeight="1">
      <c r="A1380" s="81" t="s">
        <v>280</v>
      </c>
      <c r="B1380" s="81" t="s">
        <v>281</v>
      </c>
      <c r="C1380" s="81" t="s">
        <v>3110</v>
      </c>
      <c r="D1380" s="81">
        <v>702052</v>
      </c>
      <c r="E1380" s="81" t="s">
        <v>3111</v>
      </c>
      <c r="F1380" s="81" t="s">
        <v>289</v>
      </c>
      <c r="G1380" s="81">
        <v>1.19624</v>
      </c>
      <c r="H1380" s="81" t="s">
        <v>290</v>
      </c>
      <c r="I1380" s="81" t="s">
        <v>291</v>
      </c>
      <c r="J1380" s="81">
        <v>6.0119999999999996</v>
      </c>
      <c r="K1380" s="81" t="s">
        <v>290</v>
      </c>
      <c r="L1380" s="81" t="s">
        <v>284</v>
      </c>
      <c r="M1380" s="81" t="s">
        <v>284</v>
      </c>
    </row>
    <row r="1381" spans="1:13" ht="15" customHeight="1">
      <c r="A1381" s="81" t="s">
        <v>280</v>
      </c>
      <c r="B1381" s="81" t="s">
        <v>281</v>
      </c>
      <c r="C1381" s="81" t="s">
        <v>3112</v>
      </c>
      <c r="D1381" s="81">
        <v>702053</v>
      </c>
      <c r="E1381" s="82">
        <v>0.17353009259259258</v>
      </c>
      <c r="F1381" s="81" t="s">
        <v>289</v>
      </c>
      <c r="G1381" s="81">
        <v>0.41366000000000003</v>
      </c>
      <c r="H1381" s="81" t="s">
        <v>290</v>
      </c>
      <c r="I1381" s="81" t="s">
        <v>291</v>
      </c>
      <c r="J1381" s="81">
        <v>25.463000000000001</v>
      </c>
      <c r="K1381" s="81" t="s">
        <v>290</v>
      </c>
      <c r="L1381" s="81" t="s">
        <v>284</v>
      </c>
      <c r="M1381" s="81" t="s">
        <v>284</v>
      </c>
    </row>
    <row r="1382" spans="1:13" ht="15" customHeight="1">
      <c r="A1382" s="81" t="s">
        <v>280</v>
      </c>
      <c r="B1382" s="81" t="s">
        <v>281</v>
      </c>
      <c r="C1382" s="81" t="s">
        <v>3113</v>
      </c>
      <c r="D1382" s="81">
        <v>702054</v>
      </c>
      <c r="E1382" s="82">
        <v>0.17399305555555555</v>
      </c>
      <c r="F1382" s="81" t="s">
        <v>289</v>
      </c>
      <c r="G1382" s="81">
        <v>1.8184499999999999</v>
      </c>
      <c r="H1382" s="81" t="s">
        <v>290</v>
      </c>
      <c r="I1382" s="81" t="s">
        <v>291</v>
      </c>
      <c r="J1382" s="81">
        <v>12.013</v>
      </c>
      <c r="K1382" s="81" t="s">
        <v>290</v>
      </c>
      <c r="L1382" s="81" t="s">
        <v>284</v>
      </c>
      <c r="M1382" s="81" t="s">
        <v>284</v>
      </c>
    </row>
    <row r="1383" spans="1:13" ht="15" customHeight="1">
      <c r="A1383" s="81" t="s">
        <v>280</v>
      </c>
      <c r="B1383" s="81" t="s">
        <v>281</v>
      </c>
      <c r="C1383" s="81" t="s">
        <v>3114</v>
      </c>
      <c r="D1383" s="81">
        <v>702055</v>
      </c>
      <c r="E1383" s="82">
        <v>0.17248842592592592</v>
      </c>
      <c r="F1383" s="81" t="s">
        <v>289</v>
      </c>
      <c r="G1383" s="81">
        <v>1.0374000000000001</v>
      </c>
      <c r="H1383" s="81" t="s">
        <v>290</v>
      </c>
      <c r="I1383" s="81" t="s">
        <v>291</v>
      </c>
      <c r="J1383" s="81">
        <v>9.8290000000000006</v>
      </c>
      <c r="K1383" s="81" t="s">
        <v>290</v>
      </c>
      <c r="L1383" s="81" t="s">
        <v>284</v>
      </c>
      <c r="M1383" s="81" t="s">
        <v>284</v>
      </c>
    </row>
    <row r="1384" spans="1:13" ht="15" customHeight="1">
      <c r="A1384" s="81" t="s">
        <v>280</v>
      </c>
      <c r="B1384" s="81" t="s">
        <v>281</v>
      </c>
      <c r="C1384" s="81" t="s">
        <v>3115</v>
      </c>
      <c r="D1384" s="81">
        <v>702056</v>
      </c>
      <c r="E1384" s="82">
        <v>0.17376157407407408</v>
      </c>
      <c r="F1384" s="81" t="s">
        <v>289</v>
      </c>
      <c r="G1384" s="81">
        <v>0.45273999999999998</v>
      </c>
      <c r="H1384" s="81" t="s">
        <v>290</v>
      </c>
      <c r="I1384" s="81" t="s">
        <v>291</v>
      </c>
      <c r="J1384" s="81">
        <v>24.207000000000001</v>
      </c>
      <c r="K1384" s="81" t="s">
        <v>290</v>
      </c>
      <c r="L1384" s="81" t="s">
        <v>284</v>
      </c>
      <c r="M1384" s="81" t="s">
        <v>284</v>
      </c>
    </row>
    <row r="1385" spans="1:13" ht="15" customHeight="1">
      <c r="A1385" s="81" t="s">
        <v>280</v>
      </c>
      <c r="B1385" s="81" t="s">
        <v>281</v>
      </c>
      <c r="C1385" s="81" t="s">
        <v>3116</v>
      </c>
      <c r="D1385" s="81">
        <v>702057</v>
      </c>
      <c r="E1385" s="82">
        <v>0.17688657407407407</v>
      </c>
      <c r="F1385" s="81" t="s">
        <v>289</v>
      </c>
      <c r="G1385" s="81">
        <v>1.8916500000000001</v>
      </c>
      <c r="H1385" s="81" t="s">
        <v>290</v>
      </c>
      <c r="I1385" s="81" t="s">
        <v>291</v>
      </c>
      <c r="J1385" s="81">
        <v>14.692</v>
      </c>
      <c r="K1385" s="81" t="s">
        <v>290</v>
      </c>
      <c r="L1385" s="81" t="s">
        <v>284</v>
      </c>
      <c r="M1385" s="81" t="s">
        <v>284</v>
      </c>
    </row>
    <row r="1386" spans="1:13" ht="15" customHeight="1">
      <c r="A1386" s="81" t="s">
        <v>280</v>
      </c>
      <c r="B1386" s="81" t="s">
        <v>281</v>
      </c>
      <c r="C1386" s="81" t="s">
        <v>3117</v>
      </c>
      <c r="D1386" s="81">
        <v>702058</v>
      </c>
      <c r="E1386" s="82">
        <v>0.17630787037037035</v>
      </c>
      <c r="F1386" s="81" t="s">
        <v>289</v>
      </c>
      <c r="G1386" s="81">
        <v>0.91456000000000004</v>
      </c>
      <c r="H1386" s="81" t="s">
        <v>290</v>
      </c>
      <c r="I1386" s="81" t="s">
        <v>291</v>
      </c>
      <c r="J1386" s="81">
        <v>11.587999999999999</v>
      </c>
      <c r="K1386" s="81" t="s">
        <v>290</v>
      </c>
      <c r="L1386" s="81" t="s">
        <v>284</v>
      </c>
      <c r="M1386" s="81" t="s">
        <v>284</v>
      </c>
    </row>
    <row r="1387" spans="1:13" ht="15" customHeight="1">
      <c r="A1387" s="81" t="s">
        <v>280</v>
      </c>
      <c r="B1387" s="81" t="s">
        <v>281</v>
      </c>
      <c r="C1387" s="81" t="s">
        <v>3118</v>
      </c>
      <c r="D1387" s="81">
        <v>702059</v>
      </c>
      <c r="E1387" s="82">
        <v>0.17943287037037037</v>
      </c>
      <c r="F1387" s="81" t="s">
        <v>289</v>
      </c>
      <c r="G1387" s="81">
        <v>0.35676999999999998</v>
      </c>
      <c r="H1387" s="81" t="s">
        <v>290</v>
      </c>
      <c r="I1387" s="81" t="s">
        <v>291</v>
      </c>
      <c r="J1387" s="81">
        <v>26.126000000000001</v>
      </c>
      <c r="K1387" s="81" t="s">
        <v>290</v>
      </c>
      <c r="L1387" s="81" t="s">
        <v>284</v>
      </c>
      <c r="M1387" s="81" t="s">
        <v>284</v>
      </c>
    </row>
    <row r="1388" spans="1:13" ht="15" customHeight="1">
      <c r="A1388" s="81" t="s">
        <v>280</v>
      </c>
      <c r="B1388" s="81" t="s">
        <v>281</v>
      </c>
      <c r="C1388" s="81" t="s">
        <v>3119</v>
      </c>
      <c r="D1388" s="81">
        <v>702060</v>
      </c>
      <c r="E1388" s="82">
        <v>0.17792824074074073</v>
      </c>
      <c r="F1388" s="81" t="s">
        <v>289</v>
      </c>
      <c r="G1388" s="81">
        <v>1.80789</v>
      </c>
      <c r="H1388" s="81" t="s">
        <v>290</v>
      </c>
      <c r="I1388" s="81" t="s">
        <v>291</v>
      </c>
      <c r="J1388" s="81">
        <v>13.95</v>
      </c>
      <c r="K1388" s="81" t="s">
        <v>290</v>
      </c>
      <c r="L1388" s="81" t="s">
        <v>284</v>
      </c>
      <c r="M1388" s="81" t="s">
        <v>284</v>
      </c>
    </row>
    <row r="1389" spans="1:13" ht="15" customHeight="1">
      <c r="A1389" s="81" t="s">
        <v>280</v>
      </c>
      <c r="B1389" s="81" t="s">
        <v>281</v>
      </c>
      <c r="C1389" s="81" t="s">
        <v>3120</v>
      </c>
      <c r="D1389" s="81">
        <v>702061</v>
      </c>
      <c r="E1389" s="82">
        <v>0.1811689814814815</v>
      </c>
      <c r="F1389" s="81" t="s">
        <v>289</v>
      </c>
      <c r="G1389" s="81">
        <v>1.645</v>
      </c>
      <c r="H1389" s="81" t="s">
        <v>290</v>
      </c>
      <c r="I1389" s="81" t="s">
        <v>291</v>
      </c>
      <c r="J1389" s="81">
        <v>9.1</v>
      </c>
      <c r="K1389" s="81" t="s">
        <v>290</v>
      </c>
      <c r="L1389" s="81" t="s">
        <v>284</v>
      </c>
      <c r="M1389" s="81" t="s">
        <v>284</v>
      </c>
    </row>
    <row r="1390" spans="1:13" ht="15" customHeight="1">
      <c r="A1390" s="81" t="s">
        <v>280</v>
      </c>
      <c r="B1390" s="81" t="s">
        <v>281</v>
      </c>
      <c r="C1390" s="81" t="s">
        <v>3121</v>
      </c>
      <c r="D1390" s="81">
        <v>702062</v>
      </c>
      <c r="E1390" s="82">
        <v>0.17943287037037037</v>
      </c>
      <c r="F1390" s="81" t="s">
        <v>289</v>
      </c>
      <c r="G1390" s="81">
        <v>1.18221</v>
      </c>
      <c r="H1390" s="81" t="s">
        <v>290</v>
      </c>
      <c r="I1390" s="81" t="s">
        <v>291</v>
      </c>
      <c r="J1390" s="81">
        <v>11.454000000000001</v>
      </c>
      <c r="K1390" s="81" t="s">
        <v>290</v>
      </c>
      <c r="L1390" s="81" t="s">
        <v>284</v>
      </c>
      <c r="M1390" s="81" t="s">
        <v>284</v>
      </c>
    </row>
    <row r="1391" spans="1:13" ht="15" customHeight="1">
      <c r="A1391" s="81" t="s">
        <v>280</v>
      </c>
      <c r="B1391" s="81" t="s">
        <v>281</v>
      </c>
      <c r="C1391" s="81" t="s">
        <v>3122</v>
      </c>
      <c r="D1391" s="81">
        <v>702063</v>
      </c>
      <c r="E1391" s="82">
        <v>0.17885416666666668</v>
      </c>
      <c r="F1391" s="81" t="s">
        <v>289</v>
      </c>
      <c r="G1391" s="81">
        <v>0.97763</v>
      </c>
      <c r="H1391" s="81" t="s">
        <v>290</v>
      </c>
      <c r="I1391" s="81" t="s">
        <v>291</v>
      </c>
      <c r="J1391" s="81">
        <v>31.571000000000002</v>
      </c>
      <c r="K1391" s="81" t="s">
        <v>290</v>
      </c>
      <c r="L1391" s="81" t="s">
        <v>284</v>
      </c>
      <c r="M1391" s="81" t="s">
        <v>284</v>
      </c>
    </row>
    <row r="1392" spans="1:13" ht="15" customHeight="1">
      <c r="A1392" s="81" t="s">
        <v>280</v>
      </c>
      <c r="B1392" s="81" t="s">
        <v>281</v>
      </c>
      <c r="C1392" s="81" t="s">
        <v>3123</v>
      </c>
      <c r="D1392" s="81">
        <v>702064</v>
      </c>
      <c r="E1392" s="82">
        <v>0.18140046296296297</v>
      </c>
      <c r="F1392" s="81" t="s">
        <v>289</v>
      </c>
      <c r="G1392" s="81">
        <v>1.4111800000000001</v>
      </c>
      <c r="H1392" s="81" t="s">
        <v>290</v>
      </c>
      <c r="I1392" s="81" t="s">
        <v>291</v>
      </c>
      <c r="J1392" s="81">
        <v>8.67</v>
      </c>
      <c r="K1392" s="81" t="s">
        <v>290</v>
      </c>
      <c r="L1392" s="81" t="s">
        <v>284</v>
      </c>
      <c r="M1392" s="81" t="s">
        <v>284</v>
      </c>
    </row>
    <row r="1393" spans="1:13" ht="15" customHeight="1">
      <c r="A1393" s="81" t="s">
        <v>280</v>
      </c>
      <c r="B1393" s="81" t="s">
        <v>281</v>
      </c>
      <c r="C1393" s="81" t="s">
        <v>3124</v>
      </c>
      <c r="D1393" s="81">
        <v>702065</v>
      </c>
      <c r="E1393" s="82">
        <v>0.18105324074074072</v>
      </c>
      <c r="F1393" s="81" t="s">
        <v>289</v>
      </c>
      <c r="G1393" s="81">
        <v>1.4667300000000001</v>
      </c>
      <c r="H1393" s="81" t="s">
        <v>290</v>
      </c>
      <c r="I1393" s="81" t="s">
        <v>291</v>
      </c>
      <c r="J1393" s="81">
        <v>12.553000000000001</v>
      </c>
      <c r="K1393" s="81" t="s">
        <v>290</v>
      </c>
      <c r="L1393" s="81" t="s">
        <v>284</v>
      </c>
      <c r="M1393" s="81" t="s">
        <v>284</v>
      </c>
    </row>
    <row r="1394" spans="1:13" ht="15" customHeight="1">
      <c r="A1394" s="81" t="s">
        <v>280</v>
      </c>
      <c r="B1394" s="81" t="s">
        <v>281</v>
      </c>
      <c r="C1394" s="81" t="s">
        <v>3125</v>
      </c>
      <c r="D1394" s="81">
        <v>702066</v>
      </c>
      <c r="E1394" s="82">
        <v>0.18452546296296299</v>
      </c>
      <c r="F1394" s="81" t="s">
        <v>289</v>
      </c>
      <c r="G1394" s="81">
        <v>1.4700500000000001</v>
      </c>
      <c r="H1394" s="81" t="s">
        <v>290</v>
      </c>
      <c r="I1394" s="81" t="s">
        <v>291</v>
      </c>
      <c r="J1394" s="81">
        <v>12.593</v>
      </c>
      <c r="K1394" s="81" t="s">
        <v>290</v>
      </c>
      <c r="L1394" s="81" t="s">
        <v>284</v>
      </c>
      <c r="M1394" s="81" t="s">
        <v>284</v>
      </c>
    </row>
    <row r="1395" spans="1:13" ht="15" customHeight="1">
      <c r="A1395" s="81" t="s">
        <v>280</v>
      </c>
      <c r="B1395" s="81" t="s">
        <v>281</v>
      </c>
      <c r="C1395" s="81" t="s">
        <v>3126</v>
      </c>
      <c r="D1395" s="81">
        <v>702067</v>
      </c>
      <c r="E1395" s="82">
        <v>0.18197916666666666</v>
      </c>
      <c r="F1395" s="81" t="s">
        <v>289</v>
      </c>
      <c r="G1395" s="81">
        <v>1.45777</v>
      </c>
      <c r="H1395" s="81" t="s">
        <v>290</v>
      </c>
      <c r="I1395" s="81" t="s">
        <v>291</v>
      </c>
      <c r="J1395" s="81">
        <v>12.590999999999999</v>
      </c>
      <c r="K1395" s="81" t="s">
        <v>290</v>
      </c>
      <c r="L1395" s="81" t="s">
        <v>284</v>
      </c>
      <c r="M1395" s="81" t="s">
        <v>284</v>
      </c>
    </row>
    <row r="1396" spans="1:13" ht="15" customHeight="1">
      <c r="A1396" s="81" t="s">
        <v>280</v>
      </c>
      <c r="B1396" s="81" t="s">
        <v>281</v>
      </c>
      <c r="C1396" s="81" t="s">
        <v>3127</v>
      </c>
      <c r="D1396" s="81">
        <v>702068</v>
      </c>
      <c r="E1396" s="81" t="s">
        <v>3128</v>
      </c>
      <c r="F1396" s="81" t="s">
        <v>289</v>
      </c>
      <c r="G1396" s="81">
        <v>1.4021300000000001</v>
      </c>
      <c r="H1396" s="81" t="s">
        <v>290</v>
      </c>
      <c r="I1396" s="81" t="s">
        <v>291</v>
      </c>
      <c r="J1396" s="81">
        <v>8.5980000000000008</v>
      </c>
      <c r="K1396" s="81" t="s">
        <v>290</v>
      </c>
      <c r="L1396" s="81" t="s">
        <v>284</v>
      </c>
      <c r="M1396" s="81" t="s">
        <v>284</v>
      </c>
    </row>
    <row r="1397" spans="1:13" ht="15" customHeight="1">
      <c r="A1397" s="81" t="s">
        <v>280</v>
      </c>
      <c r="B1397" s="81" t="s">
        <v>281</v>
      </c>
      <c r="C1397" s="81" t="s">
        <v>3129</v>
      </c>
      <c r="D1397" s="81">
        <v>702069</v>
      </c>
      <c r="E1397" s="82">
        <v>0.18660879629629631</v>
      </c>
      <c r="F1397" s="81" t="s">
        <v>289</v>
      </c>
      <c r="G1397" s="81">
        <v>1.6066199999999999</v>
      </c>
      <c r="H1397" s="81" t="s">
        <v>290</v>
      </c>
      <c r="I1397" s="81" t="s">
        <v>291</v>
      </c>
      <c r="J1397" s="81">
        <v>28.995000000000001</v>
      </c>
      <c r="K1397" s="81" t="s">
        <v>290</v>
      </c>
      <c r="L1397" s="81" t="s">
        <v>284</v>
      </c>
      <c r="M1397" s="81" t="s">
        <v>284</v>
      </c>
    </row>
    <row r="1398" spans="1:13" ht="15" customHeight="1">
      <c r="A1398" s="81" t="s">
        <v>280</v>
      </c>
      <c r="B1398" s="81" t="s">
        <v>281</v>
      </c>
      <c r="C1398" s="81" t="s">
        <v>3130</v>
      </c>
      <c r="D1398" s="81">
        <v>702070</v>
      </c>
      <c r="E1398" s="82">
        <v>0.18429398148148149</v>
      </c>
      <c r="F1398" s="81" t="s">
        <v>289</v>
      </c>
      <c r="G1398" s="81">
        <v>0.73843000000000003</v>
      </c>
      <c r="H1398" s="81" t="s">
        <v>290</v>
      </c>
      <c r="I1398" s="81" t="s">
        <v>291</v>
      </c>
      <c r="J1398" s="81">
        <v>25.988</v>
      </c>
      <c r="K1398" s="81" t="s">
        <v>290</v>
      </c>
      <c r="L1398" s="81" t="s">
        <v>284</v>
      </c>
      <c r="M1398" s="81" t="s">
        <v>284</v>
      </c>
    </row>
    <row r="1399" spans="1:13" ht="15" customHeight="1">
      <c r="A1399" s="81" t="s">
        <v>280</v>
      </c>
      <c r="B1399" s="81" t="s">
        <v>281</v>
      </c>
      <c r="C1399" s="81" t="s">
        <v>3131</v>
      </c>
      <c r="D1399" s="81">
        <v>702071</v>
      </c>
      <c r="E1399" s="82">
        <v>0.18464120370370371</v>
      </c>
      <c r="F1399" s="81" t="s">
        <v>289</v>
      </c>
      <c r="G1399" s="81">
        <v>1.2011700000000001</v>
      </c>
      <c r="H1399" s="81" t="s">
        <v>290</v>
      </c>
      <c r="I1399" s="81" t="s">
        <v>291</v>
      </c>
      <c r="J1399" s="81">
        <v>6.7750000000000004</v>
      </c>
      <c r="K1399" s="81" t="s">
        <v>290</v>
      </c>
      <c r="L1399" s="81" t="s">
        <v>284</v>
      </c>
      <c r="M1399" s="81" t="s">
        <v>284</v>
      </c>
    </row>
    <row r="1400" spans="1:13" ht="15" customHeight="1">
      <c r="A1400" s="81" t="s">
        <v>280</v>
      </c>
      <c r="B1400" s="81" t="s">
        <v>281</v>
      </c>
      <c r="C1400" s="81" t="s">
        <v>3132</v>
      </c>
      <c r="D1400" s="81">
        <v>702072</v>
      </c>
      <c r="E1400" s="81" t="s">
        <v>3133</v>
      </c>
      <c r="F1400" s="81" t="s">
        <v>289</v>
      </c>
      <c r="G1400" s="81">
        <v>1.9219999999999999</v>
      </c>
      <c r="H1400" s="81" t="s">
        <v>290</v>
      </c>
      <c r="I1400" s="81" t="s">
        <v>291</v>
      </c>
      <c r="J1400" s="81">
        <v>14.244</v>
      </c>
      <c r="K1400" s="81" t="s">
        <v>290</v>
      </c>
      <c r="L1400" s="81" t="s">
        <v>284</v>
      </c>
      <c r="M1400" s="81" t="s">
        <v>284</v>
      </c>
    </row>
    <row r="1401" spans="1:13" ht="15" customHeight="1">
      <c r="A1401" s="81" t="s">
        <v>280</v>
      </c>
      <c r="B1401" s="81" t="s">
        <v>281</v>
      </c>
      <c r="C1401" s="81" t="s">
        <v>3134</v>
      </c>
      <c r="D1401" s="81">
        <v>702073</v>
      </c>
      <c r="E1401" s="82">
        <v>0.1879976851851852</v>
      </c>
      <c r="F1401" s="81" t="s">
        <v>289</v>
      </c>
      <c r="G1401" s="81">
        <v>0.31733</v>
      </c>
      <c r="H1401" s="81" t="s">
        <v>290</v>
      </c>
      <c r="I1401" s="81" t="s">
        <v>291</v>
      </c>
      <c r="J1401" s="81">
        <v>28.823</v>
      </c>
      <c r="K1401" s="81" t="s">
        <v>290</v>
      </c>
      <c r="L1401" s="81" t="s">
        <v>284</v>
      </c>
      <c r="M1401" s="81" t="s">
        <v>284</v>
      </c>
    </row>
    <row r="1402" spans="1:13" ht="15" customHeight="1">
      <c r="A1402" s="81" t="s">
        <v>280</v>
      </c>
      <c r="B1402" s="81" t="s">
        <v>281</v>
      </c>
      <c r="C1402" s="81" t="s">
        <v>3135</v>
      </c>
      <c r="D1402" s="81">
        <v>702074</v>
      </c>
      <c r="E1402" s="82">
        <v>0.18822916666666667</v>
      </c>
      <c r="F1402" s="81" t="s">
        <v>289</v>
      </c>
      <c r="G1402" s="81">
        <v>1.2941499999999999</v>
      </c>
      <c r="H1402" s="81" t="s">
        <v>290</v>
      </c>
      <c r="I1402" s="81" t="s">
        <v>291</v>
      </c>
      <c r="J1402" s="81">
        <v>5.7789999999999999</v>
      </c>
      <c r="K1402" s="81" t="s">
        <v>290</v>
      </c>
      <c r="L1402" s="81" t="s">
        <v>284</v>
      </c>
      <c r="M1402" s="81" t="s">
        <v>284</v>
      </c>
    </row>
    <row r="1403" spans="1:13" ht="15" customHeight="1">
      <c r="A1403" s="81" t="s">
        <v>280</v>
      </c>
      <c r="B1403" s="81" t="s">
        <v>281</v>
      </c>
      <c r="C1403" s="81" t="s">
        <v>3136</v>
      </c>
      <c r="D1403" s="81">
        <v>702075</v>
      </c>
      <c r="E1403" s="82">
        <v>0.18660879629629631</v>
      </c>
      <c r="F1403" s="81" t="s">
        <v>289</v>
      </c>
      <c r="G1403" s="81">
        <v>1.8792500000000001</v>
      </c>
      <c r="H1403" s="81" t="s">
        <v>290</v>
      </c>
      <c r="I1403" s="81" t="s">
        <v>291</v>
      </c>
      <c r="J1403" s="81">
        <v>12.356</v>
      </c>
      <c r="K1403" s="81" t="s">
        <v>290</v>
      </c>
      <c r="L1403" s="81" t="s">
        <v>284</v>
      </c>
      <c r="M1403" s="81" t="s">
        <v>284</v>
      </c>
    </row>
    <row r="1404" spans="1:13" ht="15" customHeight="1">
      <c r="A1404" s="81" t="s">
        <v>280</v>
      </c>
      <c r="B1404" s="81" t="s">
        <v>281</v>
      </c>
      <c r="C1404" s="81" t="s">
        <v>3137</v>
      </c>
      <c r="D1404" s="81">
        <v>702076</v>
      </c>
      <c r="E1404" s="81" t="s">
        <v>3138</v>
      </c>
      <c r="F1404" s="81" t="s">
        <v>289</v>
      </c>
      <c r="G1404" s="81">
        <v>0.19286</v>
      </c>
      <c r="H1404" s="81" t="s">
        <v>290</v>
      </c>
      <c r="I1404" s="81" t="s">
        <v>291</v>
      </c>
      <c r="J1404" s="81">
        <v>31.286999999999999</v>
      </c>
      <c r="K1404" s="81" t="s">
        <v>290</v>
      </c>
      <c r="L1404" s="81" t="s">
        <v>284</v>
      </c>
      <c r="M1404" s="81" t="s">
        <v>284</v>
      </c>
    </row>
    <row r="1405" spans="1:13" ht="15" customHeight="1">
      <c r="A1405" s="81" t="s">
        <v>280</v>
      </c>
      <c r="B1405" s="81" t="s">
        <v>281</v>
      </c>
      <c r="C1405" s="81" t="s">
        <v>3139</v>
      </c>
      <c r="D1405" s="81">
        <v>702077</v>
      </c>
      <c r="E1405" s="82">
        <v>0.19239583333333332</v>
      </c>
      <c r="F1405" s="81" t="s">
        <v>289</v>
      </c>
      <c r="G1405" s="81">
        <v>0.97355999999999998</v>
      </c>
      <c r="H1405" s="81" t="s">
        <v>290</v>
      </c>
      <c r="I1405" s="81" t="s">
        <v>291</v>
      </c>
      <c r="J1405" s="81">
        <v>11.193</v>
      </c>
      <c r="K1405" s="81" t="s">
        <v>290</v>
      </c>
      <c r="L1405" s="81" t="s">
        <v>284</v>
      </c>
      <c r="M1405" s="81" t="s">
        <v>284</v>
      </c>
    </row>
    <row r="1406" spans="1:13" ht="15" customHeight="1">
      <c r="A1406" s="81" t="s">
        <v>280</v>
      </c>
      <c r="B1406" s="81" t="s">
        <v>281</v>
      </c>
      <c r="C1406" s="81" t="s">
        <v>3140</v>
      </c>
      <c r="D1406" s="81">
        <v>702078</v>
      </c>
      <c r="E1406" s="82">
        <v>0.19181712962962963</v>
      </c>
      <c r="F1406" s="81" t="s">
        <v>289</v>
      </c>
      <c r="G1406" s="81">
        <v>1.7560899999999999</v>
      </c>
      <c r="H1406" s="81" t="s">
        <v>290</v>
      </c>
      <c r="I1406" s="81" t="s">
        <v>291</v>
      </c>
      <c r="J1406" s="81">
        <v>8.9689999999999994</v>
      </c>
      <c r="K1406" s="81" t="s">
        <v>290</v>
      </c>
      <c r="L1406" s="81" t="s">
        <v>284</v>
      </c>
      <c r="M1406" s="81" t="s">
        <v>284</v>
      </c>
    </row>
    <row r="1407" spans="1:13" ht="15" customHeight="1">
      <c r="A1407" s="81" t="s">
        <v>280</v>
      </c>
      <c r="B1407" s="81" t="s">
        <v>281</v>
      </c>
      <c r="C1407" s="81" t="s">
        <v>3141</v>
      </c>
      <c r="D1407" s="81">
        <v>702079</v>
      </c>
      <c r="E1407" s="82">
        <v>0.19447916666666668</v>
      </c>
      <c r="F1407" s="81" t="s">
        <v>289</v>
      </c>
      <c r="G1407" s="81">
        <v>0.35161999999999999</v>
      </c>
      <c r="H1407" s="81" t="s">
        <v>290</v>
      </c>
      <c r="I1407" s="81" t="s">
        <v>291</v>
      </c>
      <c r="J1407" s="81">
        <v>28.143999999999998</v>
      </c>
      <c r="K1407" s="81" t="s">
        <v>290</v>
      </c>
      <c r="L1407" s="81" t="s">
        <v>284</v>
      </c>
      <c r="M1407" s="81" t="s">
        <v>284</v>
      </c>
    </row>
    <row r="1408" spans="1:13" ht="15" customHeight="1">
      <c r="A1408" s="81" t="s">
        <v>280</v>
      </c>
      <c r="B1408" s="81" t="s">
        <v>281</v>
      </c>
      <c r="C1408" s="81" t="s">
        <v>3142</v>
      </c>
      <c r="D1408" s="81">
        <v>702080</v>
      </c>
      <c r="E1408" s="82">
        <v>0.19309027777777776</v>
      </c>
      <c r="F1408" s="81" t="s">
        <v>289</v>
      </c>
      <c r="G1408" s="81">
        <v>1.05949</v>
      </c>
      <c r="H1408" s="81" t="s">
        <v>290</v>
      </c>
      <c r="I1408" s="81" t="s">
        <v>291</v>
      </c>
      <c r="J1408" s="81">
        <v>10.147</v>
      </c>
      <c r="K1408" s="81" t="s">
        <v>290</v>
      </c>
      <c r="L1408" s="81" t="s">
        <v>284</v>
      </c>
      <c r="M1408" s="81" t="s">
        <v>284</v>
      </c>
    </row>
    <row r="1409" spans="1:13" ht="15" customHeight="1">
      <c r="A1409" s="81" t="s">
        <v>280</v>
      </c>
      <c r="B1409" s="81" t="s">
        <v>281</v>
      </c>
      <c r="C1409" s="81" t="s">
        <v>3143</v>
      </c>
      <c r="D1409" s="81">
        <v>702081</v>
      </c>
      <c r="E1409" s="82">
        <v>0.19262731481481479</v>
      </c>
      <c r="F1409" s="81" t="s">
        <v>289</v>
      </c>
      <c r="G1409" s="81">
        <v>1.7532099999999999</v>
      </c>
      <c r="H1409" s="81" t="s">
        <v>290</v>
      </c>
      <c r="I1409" s="81" t="s">
        <v>291</v>
      </c>
      <c r="J1409" s="81">
        <v>15.871</v>
      </c>
      <c r="K1409" s="81" t="s">
        <v>290</v>
      </c>
      <c r="L1409" s="81" t="s">
        <v>284</v>
      </c>
      <c r="M1409" s="81" t="s">
        <v>284</v>
      </c>
    </row>
    <row r="1410" spans="1:13" ht="15" customHeight="1">
      <c r="A1410" s="81" t="s">
        <v>280</v>
      </c>
      <c r="B1410" s="81" t="s">
        <v>281</v>
      </c>
      <c r="C1410" s="81" t="s">
        <v>3144</v>
      </c>
      <c r="D1410" s="81">
        <v>702082</v>
      </c>
      <c r="E1410" s="82">
        <v>0.19424768518518518</v>
      </c>
      <c r="F1410" s="81" t="s">
        <v>289</v>
      </c>
      <c r="G1410" s="81">
        <v>1.22258</v>
      </c>
      <c r="H1410" s="81" t="s">
        <v>290</v>
      </c>
      <c r="I1410" s="81" t="s">
        <v>291</v>
      </c>
      <c r="J1410" s="81">
        <v>12.6</v>
      </c>
      <c r="K1410" s="81" t="s">
        <v>290</v>
      </c>
      <c r="L1410" s="81" t="s">
        <v>284</v>
      </c>
      <c r="M1410" s="81" t="s">
        <v>284</v>
      </c>
    </row>
    <row r="1411" spans="1:13" ht="15" customHeight="1">
      <c r="A1411" s="81" t="s">
        <v>280</v>
      </c>
      <c r="B1411" s="81" t="s">
        <v>281</v>
      </c>
      <c r="C1411" s="81" t="s">
        <v>3145</v>
      </c>
      <c r="D1411" s="81">
        <v>702083</v>
      </c>
      <c r="E1411" s="82">
        <v>0.19667824074074072</v>
      </c>
      <c r="F1411" s="81" t="s">
        <v>289</v>
      </c>
      <c r="G1411" s="81">
        <v>1.40954</v>
      </c>
      <c r="H1411" s="81" t="s">
        <v>290</v>
      </c>
      <c r="I1411" s="81" t="s">
        <v>291</v>
      </c>
      <c r="J1411" s="81">
        <v>4.2110000000000003</v>
      </c>
      <c r="K1411" s="81" t="s">
        <v>290</v>
      </c>
      <c r="L1411" s="81" t="s">
        <v>284</v>
      </c>
      <c r="M1411" s="81" t="s">
        <v>284</v>
      </c>
    </row>
    <row r="1412" spans="1:13" ht="15" customHeight="1">
      <c r="A1412" s="81" t="s">
        <v>280</v>
      </c>
      <c r="B1412" s="81" t="s">
        <v>281</v>
      </c>
      <c r="C1412" s="81" t="s">
        <v>3146</v>
      </c>
      <c r="D1412" s="81">
        <v>702084</v>
      </c>
      <c r="E1412" s="82">
        <v>0.19586805555555556</v>
      </c>
      <c r="F1412" s="81" t="s">
        <v>289</v>
      </c>
      <c r="G1412" s="81">
        <v>1.4572400000000001</v>
      </c>
      <c r="H1412" s="81" t="s">
        <v>290</v>
      </c>
      <c r="I1412" s="81" t="s">
        <v>291</v>
      </c>
      <c r="J1412" s="81">
        <v>5.2039999999999997</v>
      </c>
      <c r="K1412" s="81" t="s">
        <v>290</v>
      </c>
      <c r="L1412" s="81" t="s">
        <v>284</v>
      </c>
      <c r="M1412" s="81" t="s">
        <v>284</v>
      </c>
    </row>
    <row r="1413" spans="1:13" ht="15" customHeight="1">
      <c r="A1413" s="81" t="s">
        <v>280</v>
      </c>
      <c r="B1413" s="81" t="s">
        <v>281</v>
      </c>
      <c r="C1413" s="81" t="s">
        <v>3179</v>
      </c>
      <c r="D1413" s="81">
        <v>703001</v>
      </c>
      <c r="E1413" s="82">
        <v>0.11519675925925926</v>
      </c>
      <c r="F1413" s="81" t="s">
        <v>289</v>
      </c>
      <c r="G1413" s="81">
        <v>1.23976</v>
      </c>
      <c r="H1413" s="81" t="s">
        <v>290</v>
      </c>
      <c r="I1413" s="81" t="s">
        <v>291</v>
      </c>
      <c r="J1413" s="81">
        <v>24.547000000000001</v>
      </c>
      <c r="K1413" s="81" t="s">
        <v>290</v>
      </c>
      <c r="L1413" s="81" t="s">
        <v>284</v>
      </c>
      <c r="M1413" s="81" t="s">
        <v>284</v>
      </c>
    </row>
    <row r="1414" spans="1:13" ht="15" customHeight="1">
      <c r="A1414" s="81" t="s">
        <v>280</v>
      </c>
      <c r="B1414" s="81" t="s">
        <v>281</v>
      </c>
      <c r="C1414" s="81" t="s">
        <v>3180</v>
      </c>
      <c r="D1414" s="81">
        <v>703002</v>
      </c>
      <c r="E1414" s="82">
        <v>0.11623842592592593</v>
      </c>
      <c r="F1414" s="81" t="s">
        <v>289</v>
      </c>
      <c r="G1414" s="81">
        <v>1.28833</v>
      </c>
      <c r="H1414" s="81" t="s">
        <v>290</v>
      </c>
      <c r="I1414" s="81" t="s">
        <v>291</v>
      </c>
      <c r="J1414" s="81">
        <v>9.6489999999999991</v>
      </c>
      <c r="K1414" s="81" t="s">
        <v>290</v>
      </c>
      <c r="L1414" s="81" t="s">
        <v>284</v>
      </c>
      <c r="M1414" s="81" t="s">
        <v>284</v>
      </c>
    </row>
    <row r="1415" spans="1:13" ht="15" customHeight="1">
      <c r="A1415" s="81" t="s">
        <v>280</v>
      </c>
      <c r="B1415" s="81" t="s">
        <v>281</v>
      </c>
      <c r="C1415" s="81" t="s">
        <v>3181</v>
      </c>
      <c r="D1415" s="81">
        <v>703003</v>
      </c>
      <c r="E1415" s="82">
        <v>0.11380787037037036</v>
      </c>
      <c r="F1415" s="81" t="s">
        <v>289</v>
      </c>
      <c r="G1415" s="81">
        <v>1.40926</v>
      </c>
      <c r="H1415" s="81" t="s">
        <v>290</v>
      </c>
      <c r="I1415" s="81" t="s">
        <v>291</v>
      </c>
      <c r="J1415" s="81">
        <v>30.712</v>
      </c>
      <c r="K1415" s="81" t="s">
        <v>290</v>
      </c>
      <c r="L1415" s="81" t="s">
        <v>284</v>
      </c>
      <c r="M1415" s="81" t="s">
        <v>284</v>
      </c>
    </row>
    <row r="1416" spans="1:13" ht="15" customHeight="1">
      <c r="A1416" s="81" t="s">
        <v>280</v>
      </c>
      <c r="B1416" s="81" t="s">
        <v>281</v>
      </c>
      <c r="C1416" s="81" t="s">
        <v>3182</v>
      </c>
      <c r="D1416" s="81">
        <v>703004</v>
      </c>
      <c r="E1416" s="81" t="s">
        <v>3183</v>
      </c>
      <c r="F1416" s="81" t="s">
        <v>289</v>
      </c>
      <c r="G1416" s="81">
        <v>1.3011699999999999</v>
      </c>
      <c r="H1416" s="81" t="s">
        <v>290</v>
      </c>
      <c r="I1416" s="81" t="s">
        <v>291</v>
      </c>
      <c r="J1416" s="81">
        <v>30.707000000000001</v>
      </c>
      <c r="K1416" s="81" t="s">
        <v>290</v>
      </c>
      <c r="L1416" s="81" t="s">
        <v>284</v>
      </c>
      <c r="M1416" s="81" t="s">
        <v>284</v>
      </c>
    </row>
    <row r="1417" spans="1:13" ht="15" customHeight="1">
      <c r="A1417" s="81" t="s">
        <v>280</v>
      </c>
      <c r="B1417" s="81" t="s">
        <v>281</v>
      </c>
      <c r="C1417" s="81" t="s">
        <v>3184</v>
      </c>
      <c r="D1417" s="81">
        <v>703005</v>
      </c>
      <c r="E1417" s="82">
        <v>0.11785879629629629</v>
      </c>
      <c r="F1417" s="81" t="s">
        <v>289</v>
      </c>
      <c r="G1417" s="81">
        <v>1.36086</v>
      </c>
      <c r="H1417" s="81" t="s">
        <v>290</v>
      </c>
      <c r="I1417" s="81" t="s">
        <v>291</v>
      </c>
      <c r="J1417" s="81">
        <v>11.244</v>
      </c>
      <c r="K1417" s="81" t="s">
        <v>290</v>
      </c>
      <c r="L1417" s="81" t="s">
        <v>284</v>
      </c>
      <c r="M1417" s="81" t="s">
        <v>284</v>
      </c>
    </row>
    <row r="1418" spans="1:13" ht="15" customHeight="1">
      <c r="A1418" s="81" t="s">
        <v>280</v>
      </c>
      <c r="B1418" s="81" t="s">
        <v>281</v>
      </c>
      <c r="C1418" s="81" t="s">
        <v>3185</v>
      </c>
      <c r="D1418" s="81">
        <v>703006</v>
      </c>
      <c r="E1418" s="82">
        <v>0.11670138888888888</v>
      </c>
      <c r="F1418" s="81" t="s">
        <v>289</v>
      </c>
      <c r="G1418" s="81">
        <v>1.4205399999999999</v>
      </c>
      <c r="H1418" s="81" t="s">
        <v>290</v>
      </c>
      <c r="I1418" s="81" t="s">
        <v>291</v>
      </c>
      <c r="J1418" s="81">
        <v>9.6690000000000005</v>
      </c>
      <c r="K1418" s="81" t="s">
        <v>290</v>
      </c>
      <c r="L1418" s="81" t="s">
        <v>284</v>
      </c>
      <c r="M1418" s="81" t="s">
        <v>284</v>
      </c>
    </row>
    <row r="1419" spans="1:13" ht="15" customHeight="1">
      <c r="A1419" s="81" t="s">
        <v>280</v>
      </c>
      <c r="B1419" s="81" t="s">
        <v>281</v>
      </c>
      <c r="C1419" s="81" t="s">
        <v>3186</v>
      </c>
      <c r="D1419" s="81">
        <v>703007</v>
      </c>
      <c r="E1419" s="82">
        <v>0.12086805555555556</v>
      </c>
      <c r="F1419" s="81" t="s">
        <v>289</v>
      </c>
      <c r="G1419" s="81">
        <v>1.48475</v>
      </c>
      <c r="H1419" s="81" t="s">
        <v>290</v>
      </c>
      <c r="I1419" s="81" t="s">
        <v>291</v>
      </c>
      <c r="J1419" s="81">
        <v>29.379000000000001</v>
      </c>
      <c r="K1419" s="81" t="s">
        <v>290</v>
      </c>
      <c r="L1419" s="81" t="s">
        <v>284</v>
      </c>
      <c r="M1419" s="81" t="s">
        <v>284</v>
      </c>
    </row>
    <row r="1420" spans="1:13" ht="15" customHeight="1">
      <c r="A1420" s="81" t="s">
        <v>280</v>
      </c>
      <c r="B1420" s="81" t="s">
        <v>281</v>
      </c>
      <c r="C1420" s="81" t="s">
        <v>3187</v>
      </c>
      <c r="D1420" s="81">
        <v>703008</v>
      </c>
      <c r="E1420" s="82">
        <v>0.1198263888888889</v>
      </c>
      <c r="F1420" s="81" t="s">
        <v>289</v>
      </c>
      <c r="G1420" s="81">
        <v>1.29315</v>
      </c>
      <c r="H1420" s="81" t="s">
        <v>290</v>
      </c>
      <c r="I1420" s="81" t="s">
        <v>291</v>
      </c>
      <c r="J1420" s="81">
        <v>30.184000000000001</v>
      </c>
      <c r="K1420" s="81" t="s">
        <v>290</v>
      </c>
      <c r="L1420" s="81" t="s">
        <v>284</v>
      </c>
      <c r="M1420" s="81" t="s">
        <v>284</v>
      </c>
    </row>
    <row r="1421" spans="1:13" ht="15" customHeight="1">
      <c r="A1421" s="81" t="s">
        <v>280</v>
      </c>
      <c r="B1421" s="81" t="s">
        <v>281</v>
      </c>
      <c r="C1421" s="81" t="s">
        <v>3188</v>
      </c>
      <c r="D1421" s="81">
        <v>703009</v>
      </c>
      <c r="E1421" s="82">
        <v>0.11947916666666665</v>
      </c>
      <c r="F1421" s="81" t="s">
        <v>289</v>
      </c>
      <c r="G1421" s="81">
        <v>1.3492599999999999</v>
      </c>
      <c r="H1421" s="81" t="s">
        <v>290</v>
      </c>
      <c r="I1421" s="81" t="s">
        <v>291</v>
      </c>
      <c r="J1421" s="81">
        <v>10.972</v>
      </c>
      <c r="K1421" s="81" t="s">
        <v>290</v>
      </c>
      <c r="L1421" s="81" t="s">
        <v>284</v>
      </c>
      <c r="M1421" s="81" t="s">
        <v>284</v>
      </c>
    </row>
    <row r="1422" spans="1:13" ht="15" customHeight="1">
      <c r="A1422" s="81" t="s">
        <v>280</v>
      </c>
      <c r="B1422" s="81" t="s">
        <v>281</v>
      </c>
      <c r="C1422" s="81" t="s">
        <v>3189</v>
      </c>
      <c r="D1422" s="81">
        <v>703010</v>
      </c>
      <c r="E1422" s="82">
        <v>0.12457175925925927</v>
      </c>
      <c r="F1422" s="81" t="s">
        <v>289</v>
      </c>
      <c r="G1422" s="81">
        <v>1.40873</v>
      </c>
      <c r="H1422" s="81" t="s">
        <v>290</v>
      </c>
      <c r="I1422" s="81" t="s">
        <v>291</v>
      </c>
      <c r="J1422" s="81">
        <v>10.458</v>
      </c>
      <c r="K1422" s="81" t="s">
        <v>290</v>
      </c>
      <c r="L1422" s="81" t="s">
        <v>284</v>
      </c>
      <c r="M1422" s="81" t="s">
        <v>284</v>
      </c>
    </row>
    <row r="1423" spans="1:13" ht="15" customHeight="1">
      <c r="A1423" s="81" t="s">
        <v>280</v>
      </c>
      <c r="B1423" s="81" t="s">
        <v>281</v>
      </c>
      <c r="C1423" s="81" t="s">
        <v>3190</v>
      </c>
      <c r="D1423" s="81">
        <v>703011</v>
      </c>
      <c r="E1423" s="82">
        <v>0.1227199074074074</v>
      </c>
      <c r="F1423" s="81" t="s">
        <v>289</v>
      </c>
      <c r="G1423" s="81">
        <v>1.47299</v>
      </c>
      <c r="H1423" s="81" t="s">
        <v>290</v>
      </c>
      <c r="I1423" s="81" t="s">
        <v>291</v>
      </c>
      <c r="J1423" s="81">
        <v>30.225000000000001</v>
      </c>
      <c r="K1423" s="81" t="s">
        <v>290</v>
      </c>
      <c r="L1423" s="81" t="s">
        <v>284</v>
      </c>
      <c r="M1423" s="81" t="s">
        <v>284</v>
      </c>
    </row>
    <row r="1424" spans="1:13" ht="15" customHeight="1">
      <c r="A1424" s="81" t="s">
        <v>280</v>
      </c>
      <c r="B1424" s="81" t="s">
        <v>281</v>
      </c>
      <c r="C1424" s="81" t="s">
        <v>3191</v>
      </c>
      <c r="D1424" s="81">
        <v>703012</v>
      </c>
      <c r="E1424" s="81" t="s">
        <v>3192</v>
      </c>
      <c r="F1424" s="81" t="s">
        <v>289</v>
      </c>
      <c r="G1424" s="81">
        <v>1.28125</v>
      </c>
      <c r="H1424" s="81" t="s">
        <v>290</v>
      </c>
      <c r="I1424" s="81" t="s">
        <v>291</v>
      </c>
      <c r="J1424" s="81">
        <v>32.716000000000001</v>
      </c>
      <c r="K1424" s="81" t="s">
        <v>290</v>
      </c>
      <c r="L1424" s="81" t="s">
        <v>284</v>
      </c>
      <c r="M1424" s="81" t="s">
        <v>284</v>
      </c>
    </row>
    <row r="1425" spans="1:13" ht="15" customHeight="1">
      <c r="A1425" s="81" t="s">
        <v>280</v>
      </c>
      <c r="B1425" s="81" t="s">
        <v>281</v>
      </c>
      <c r="C1425" s="81" t="s">
        <v>3193</v>
      </c>
      <c r="D1425" s="81">
        <v>703013</v>
      </c>
      <c r="E1425" s="82">
        <v>0.12468749999999999</v>
      </c>
      <c r="F1425" s="81" t="s">
        <v>289</v>
      </c>
      <c r="G1425" s="81">
        <v>1.3413600000000001</v>
      </c>
      <c r="H1425" s="81" t="s">
        <v>290</v>
      </c>
      <c r="I1425" s="81" t="s">
        <v>291</v>
      </c>
      <c r="J1425" s="81">
        <v>12.919</v>
      </c>
      <c r="K1425" s="81" t="s">
        <v>290</v>
      </c>
      <c r="L1425" s="81" t="s">
        <v>284</v>
      </c>
      <c r="M1425" s="81" t="s">
        <v>284</v>
      </c>
    </row>
    <row r="1426" spans="1:13" ht="15" customHeight="1">
      <c r="A1426" s="81" t="s">
        <v>280</v>
      </c>
      <c r="B1426" s="81" t="s">
        <v>281</v>
      </c>
      <c r="C1426" s="81" t="s">
        <v>3194</v>
      </c>
      <c r="D1426" s="81">
        <v>703014</v>
      </c>
      <c r="E1426" s="82">
        <v>0.1227199074074074</v>
      </c>
      <c r="F1426" s="81" t="s">
        <v>289</v>
      </c>
      <c r="G1426" s="81">
        <v>1.40039</v>
      </c>
      <c r="H1426" s="81" t="s">
        <v>290</v>
      </c>
      <c r="I1426" s="81" t="s">
        <v>291</v>
      </c>
      <c r="J1426" s="81">
        <v>8.0399999999999991</v>
      </c>
      <c r="K1426" s="81" t="s">
        <v>290</v>
      </c>
      <c r="L1426" s="81" t="s">
        <v>284</v>
      </c>
      <c r="M1426" s="81" t="s">
        <v>284</v>
      </c>
    </row>
    <row r="1427" spans="1:13" ht="15" customHeight="1">
      <c r="A1427" s="81" t="s">
        <v>280</v>
      </c>
      <c r="B1427" s="81" t="s">
        <v>281</v>
      </c>
      <c r="C1427" s="81" t="s">
        <v>3195</v>
      </c>
      <c r="D1427" s="81">
        <v>703015</v>
      </c>
      <c r="E1427" s="81" t="s">
        <v>3196</v>
      </c>
      <c r="F1427" s="81" t="s">
        <v>289</v>
      </c>
      <c r="G1427" s="81">
        <v>1.5707</v>
      </c>
      <c r="H1427" s="81" t="s">
        <v>290</v>
      </c>
      <c r="I1427" s="81" t="s">
        <v>291</v>
      </c>
      <c r="J1427" s="81">
        <v>29.073</v>
      </c>
      <c r="K1427" s="81" t="s">
        <v>290</v>
      </c>
      <c r="L1427" s="81" t="s">
        <v>284</v>
      </c>
      <c r="M1427" s="81" t="s">
        <v>284</v>
      </c>
    </row>
    <row r="1428" spans="1:13" ht="15" customHeight="1">
      <c r="A1428" s="81" t="s">
        <v>280</v>
      </c>
      <c r="B1428" s="81" t="s">
        <v>281</v>
      </c>
      <c r="C1428" s="81" t="s">
        <v>3197</v>
      </c>
      <c r="D1428" s="81">
        <v>703016</v>
      </c>
      <c r="E1428" s="82">
        <v>0.12827546296296297</v>
      </c>
      <c r="F1428" s="81" t="s">
        <v>289</v>
      </c>
      <c r="G1428" s="81">
        <v>1.3912</v>
      </c>
      <c r="H1428" s="81" t="s">
        <v>290</v>
      </c>
      <c r="I1428" s="81" t="s">
        <v>291</v>
      </c>
      <c r="J1428" s="81">
        <v>39.646999999999998</v>
      </c>
      <c r="K1428" s="81" t="s">
        <v>290</v>
      </c>
      <c r="L1428" s="81" t="s">
        <v>284</v>
      </c>
      <c r="M1428" s="81" t="s">
        <v>284</v>
      </c>
    </row>
    <row r="1429" spans="1:13" ht="15" customHeight="1">
      <c r="A1429" s="81" t="s">
        <v>280</v>
      </c>
      <c r="B1429" s="81" t="s">
        <v>281</v>
      </c>
      <c r="C1429" s="81" t="s">
        <v>3198</v>
      </c>
      <c r="D1429" s="81">
        <v>703017</v>
      </c>
      <c r="E1429" s="82">
        <v>0.12792824074074075</v>
      </c>
      <c r="F1429" s="81" t="s">
        <v>289</v>
      </c>
      <c r="G1429" s="81">
        <v>1.2850200000000001</v>
      </c>
      <c r="H1429" s="81" t="s">
        <v>290</v>
      </c>
      <c r="I1429" s="81" t="s">
        <v>291</v>
      </c>
      <c r="J1429" s="81">
        <v>39.735999999999997</v>
      </c>
      <c r="K1429" s="81" t="s">
        <v>290</v>
      </c>
      <c r="L1429" s="81" t="s">
        <v>284</v>
      </c>
      <c r="M1429" s="81" t="s">
        <v>284</v>
      </c>
    </row>
    <row r="1430" spans="1:13" ht="15" customHeight="1">
      <c r="A1430" s="81" t="s">
        <v>280</v>
      </c>
      <c r="B1430" s="81" t="s">
        <v>281</v>
      </c>
      <c r="C1430" s="81" t="s">
        <v>3199</v>
      </c>
      <c r="D1430" s="81">
        <v>703018</v>
      </c>
      <c r="E1430" s="82">
        <v>0.12561342592592592</v>
      </c>
      <c r="F1430" s="81" t="s">
        <v>289</v>
      </c>
      <c r="G1430" s="81">
        <v>1.33958</v>
      </c>
      <c r="H1430" s="81" t="s">
        <v>290</v>
      </c>
      <c r="I1430" s="81" t="s">
        <v>291</v>
      </c>
      <c r="J1430" s="81">
        <v>21.527000000000001</v>
      </c>
      <c r="K1430" s="81" t="s">
        <v>290</v>
      </c>
      <c r="L1430" s="81" t="s">
        <v>284</v>
      </c>
      <c r="M1430" s="81" t="s">
        <v>284</v>
      </c>
    </row>
    <row r="1431" spans="1:13" ht="15" customHeight="1">
      <c r="A1431" s="81" t="s">
        <v>280</v>
      </c>
      <c r="B1431" s="81" t="s">
        <v>281</v>
      </c>
      <c r="C1431" s="81" t="s">
        <v>3200</v>
      </c>
      <c r="D1431" s="81">
        <v>703019</v>
      </c>
      <c r="E1431" s="82">
        <v>0.1297800925925926</v>
      </c>
      <c r="F1431" s="81" t="s">
        <v>289</v>
      </c>
      <c r="G1431" s="81">
        <v>1.3972100000000001</v>
      </c>
      <c r="H1431" s="81" t="s">
        <v>290</v>
      </c>
      <c r="I1431" s="81" t="s">
        <v>291</v>
      </c>
      <c r="J1431" s="81">
        <v>2.9590000000000001</v>
      </c>
      <c r="K1431" s="81" t="s">
        <v>290</v>
      </c>
      <c r="L1431" s="81" t="s">
        <v>284</v>
      </c>
      <c r="M1431" s="81" t="s">
        <v>284</v>
      </c>
    </row>
    <row r="1432" spans="1:13" ht="15" customHeight="1">
      <c r="A1432" s="81" t="s">
        <v>280</v>
      </c>
      <c r="B1432" s="81" t="s">
        <v>281</v>
      </c>
      <c r="C1432" s="81" t="s">
        <v>3201</v>
      </c>
      <c r="D1432" s="81">
        <v>703020</v>
      </c>
      <c r="E1432" s="82">
        <v>0.12839120370370372</v>
      </c>
      <c r="F1432" s="81" t="s">
        <v>289</v>
      </c>
      <c r="G1432" s="81">
        <v>1.4607300000000001</v>
      </c>
      <c r="H1432" s="81" t="s">
        <v>290</v>
      </c>
      <c r="I1432" s="81" t="s">
        <v>291</v>
      </c>
      <c r="J1432" s="81">
        <v>18.791</v>
      </c>
      <c r="K1432" s="81" t="s">
        <v>290</v>
      </c>
      <c r="L1432" s="81" t="s">
        <v>284</v>
      </c>
      <c r="M1432" s="81" t="s">
        <v>284</v>
      </c>
    </row>
    <row r="1433" spans="1:13" ht="15" customHeight="1">
      <c r="A1433" s="81" t="s">
        <v>280</v>
      </c>
      <c r="B1433" s="81" t="s">
        <v>281</v>
      </c>
      <c r="C1433" s="81" t="s">
        <v>3202</v>
      </c>
      <c r="D1433" s="81">
        <v>703021</v>
      </c>
      <c r="E1433" s="82">
        <v>0.1278125</v>
      </c>
      <c r="F1433" s="81" t="s">
        <v>289</v>
      </c>
      <c r="G1433" s="81">
        <v>1.43634</v>
      </c>
      <c r="H1433" s="81" t="s">
        <v>290</v>
      </c>
      <c r="I1433" s="81" t="s">
        <v>291</v>
      </c>
      <c r="J1433" s="81">
        <v>15.266</v>
      </c>
      <c r="K1433" s="81" t="s">
        <v>290</v>
      </c>
      <c r="L1433" s="81" t="s">
        <v>284</v>
      </c>
      <c r="M1433" s="81" t="s">
        <v>284</v>
      </c>
    </row>
    <row r="1434" spans="1:13" ht="15" customHeight="1">
      <c r="A1434" s="81" t="s">
        <v>280</v>
      </c>
      <c r="B1434" s="81" t="s">
        <v>281</v>
      </c>
      <c r="C1434" s="81" t="s">
        <v>3203</v>
      </c>
      <c r="D1434" s="81">
        <v>703022</v>
      </c>
      <c r="E1434" s="82">
        <v>0.13730324074074074</v>
      </c>
      <c r="F1434" s="81" t="s">
        <v>289</v>
      </c>
      <c r="G1434" s="81">
        <v>1.5673600000000001</v>
      </c>
      <c r="H1434" s="81" t="s">
        <v>290</v>
      </c>
      <c r="I1434" s="81" t="s">
        <v>291</v>
      </c>
      <c r="J1434" s="81">
        <v>23.536999999999999</v>
      </c>
      <c r="K1434" s="81" t="s">
        <v>290</v>
      </c>
      <c r="L1434" s="81" t="s">
        <v>284</v>
      </c>
      <c r="M1434" s="81" t="s">
        <v>284</v>
      </c>
    </row>
    <row r="1435" spans="1:13" ht="15" customHeight="1">
      <c r="A1435" s="81" t="s">
        <v>280</v>
      </c>
      <c r="B1435" s="81" t="s">
        <v>281</v>
      </c>
      <c r="C1435" s="81" t="s">
        <v>3204</v>
      </c>
      <c r="D1435" s="81">
        <v>703023</v>
      </c>
      <c r="E1435" s="82">
        <v>0.13730324074074074</v>
      </c>
      <c r="F1435" s="81" t="s">
        <v>289</v>
      </c>
      <c r="G1435" s="81">
        <v>1.55379</v>
      </c>
      <c r="H1435" s="81" t="s">
        <v>290</v>
      </c>
      <c r="I1435" s="81" t="s">
        <v>291</v>
      </c>
      <c r="J1435" s="81">
        <v>18.106999999999999</v>
      </c>
      <c r="K1435" s="81" t="s">
        <v>290</v>
      </c>
      <c r="L1435" s="81" t="s">
        <v>284</v>
      </c>
      <c r="M1435" s="81" t="s">
        <v>284</v>
      </c>
    </row>
    <row r="1436" spans="1:13" ht="15" customHeight="1">
      <c r="A1436" s="81" t="s">
        <v>280</v>
      </c>
      <c r="B1436" s="81" t="s">
        <v>281</v>
      </c>
      <c r="C1436" s="81" t="s">
        <v>3205</v>
      </c>
      <c r="D1436" s="81">
        <v>703024</v>
      </c>
      <c r="E1436" s="82">
        <v>0.13718749999999999</v>
      </c>
      <c r="F1436" s="81" t="s">
        <v>289</v>
      </c>
      <c r="G1436" s="81">
        <v>1.45964</v>
      </c>
      <c r="H1436" s="81" t="s">
        <v>290</v>
      </c>
      <c r="I1436" s="81" t="s">
        <v>291</v>
      </c>
      <c r="J1436" s="81">
        <v>2.2959999999999998</v>
      </c>
      <c r="K1436" s="81" t="s">
        <v>290</v>
      </c>
      <c r="L1436" s="81" t="s">
        <v>284</v>
      </c>
      <c r="M1436" s="81" t="s">
        <v>284</v>
      </c>
    </row>
    <row r="1437" spans="1:13" ht="15" customHeight="1">
      <c r="A1437" s="81" t="s">
        <v>280</v>
      </c>
      <c r="B1437" s="81" t="s">
        <v>281</v>
      </c>
      <c r="C1437" s="81" t="s">
        <v>3206</v>
      </c>
      <c r="D1437" s="81">
        <v>703025</v>
      </c>
      <c r="E1437" s="82">
        <v>0.13869212962962962</v>
      </c>
      <c r="F1437" s="81" t="s">
        <v>289</v>
      </c>
      <c r="G1437" s="81">
        <v>1.1113</v>
      </c>
      <c r="H1437" s="81" t="s">
        <v>290</v>
      </c>
      <c r="I1437" s="81" t="s">
        <v>291</v>
      </c>
      <c r="J1437" s="81">
        <v>16.126999999999999</v>
      </c>
      <c r="K1437" s="81" t="s">
        <v>290</v>
      </c>
      <c r="L1437" s="81" t="s">
        <v>284</v>
      </c>
      <c r="M1437" s="81" t="s">
        <v>284</v>
      </c>
    </row>
    <row r="1438" spans="1:13" ht="15" customHeight="1">
      <c r="A1438" s="81" t="s">
        <v>280</v>
      </c>
      <c r="B1438" s="81" t="s">
        <v>281</v>
      </c>
      <c r="C1438" s="81" t="s">
        <v>3207</v>
      </c>
      <c r="D1438" s="81">
        <v>703026</v>
      </c>
      <c r="E1438" s="82">
        <v>0.13961805555555554</v>
      </c>
      <c r="F1438" s="81" t="s">
        <v>289</v>
      </c>
      <c r="G1438" s="81">
        <v>0.53898000000000001</v>
      </c>
      <c r="H1438" s="81" t="s">
        <v>290</v>
      </c>
      <c r="I1438" s="81" t="s">
        <v>291</v>
      </c>
      <c r="J1438" s="81">
        <v>39.244</v>
      </c>
      <c r="K1438" s="81" t="s">
        <v>290</v>
      </c>
      <c r="L1438" s="81" t="s">
        <v>284</v>
      </c>
      <c r="M1438" s="81" t="s">
        <v>284</v>
      </c>
    </row>
    <row r="1439" spans="1:13" ht="15" customHeight="1">
      <c r="A1439" s="81" t="s">
        <v>280</v>
      </c>
      <c r="B1439" s="81" t="s">
        <v>281</v>
      </c>
      <c r="C1439" s="81" t="s">
        <v>3208</v>
      </c>
      <c r="D1439" s="81">
        <v>703027</v>
      </c>
      <c r="E1439" s="82">
        <v>0.13811342592592593</v>
      </c>
      <c r="F1439" s="81" t="s">
        <v>289</v>
      </c>
      <c r="G1439" s="81">
        <v>1.78775</v>
      </c>
      <c r="H1439" s="81" t="s">
        <v>290</v>
      </c>
      <c r="I1439" s="81" t="s">
        <v>291</v>
      </c>
      <c r="J1439" s="81">
        <v>14.734999999999999</v>
      </c>
      <c r="K1439" s="81" t="s">
        <v>290</v>
      </c>
      <c r="L1439" s="81" t="s">
        <v>284</v>
      </c>
      <c r="M1439" s="81" t="s">
        <v>284</v>
      </c>
    </row>
    <row r="1440" spans="1:13" ht="15" customHeight="1">
      <c r="A1440" s="81" t="s">
        <v>280</v>
      </c>
      <c r="B1440" s="81" t="s">
        <v>281</v>
      </c>
      <c r="C1440" s="81" t="s">
        <v>3209</v>
      </c>
      <c r="D1440" s="81">
        <v>703028</v>
      </c>
      <c r="E1440" s="82">
        <v>0.13765046296296296</v>
      </c>
      <c r="F1440" s="81" t="s">
        <v>289</v>
      </c>
      <c r="G1440" s="81">
        <v>1.28237</v>
      </c>
      <c r="H1440" s="81" t="s">
        <v>290</v>
      </c>
      <c r="I1440" s="81" t="s">
        <v>291</v>
      </c>
      <c r="J1440" s="81">
        <v>5.774</v>
      </c>
      <c r="K1440" s="81" t="s">
        <v>290</v>
      </c>
      <c r="L1440" s="81" t="s">
        <v>284</v>
      </c>
      <c r="M1440" s="81" t="s">
        <v>284</v>
      </c>
    </row>
    <row r="1441" spans="1:13" ht="15" customHeight="1">
      <c r="A1441" s="81" t="s">
        <v>280</v>
      </c>
      <c r="B1441" s="81" t="s">
        <v>281</v>
      </c>
      <c r="C1441" s="81" t="s">
        <v>3210</v>
      </c>
      <c r="D1441" s="81">
        <v>703029</v>
      </c>
      <c r="E1441" s="82">
        <v>0.14204861111111111</v>
      </c>
      <c r="F1441" s="81" t="s">
        <v>289</v>
      </c>
      <c r="G1441" s="81">
        <v>0.78127999999999997</v>
      </c>
      <c r="H1441" s="81" t="s">
        <v>290</v>
      </c>
      <c r="I1441" s="81" t="s">
        <v>291</v>
      </c>
      <c r="J1441" s="81">
        <v>25.571000000000002</v>
      </c>
      <c r="K1441" s="81" t="s">
        <v>290</v>
      </c>
      <c r="L1441" s="81" t="s">
        <v>284</v>
      </c>
      <c r="M1441" s="81" t="s">
        <v>284</v>
      </c>
    </row>
    <row r="1442" spans="1:13" ht="15" customHeight="1">
      <c r="A1442" s="81" t="s">
        <v>280</v>
      </c>
      <c r="B1442" s="81" t="s">
        <v>281</v>
      </c>
      <c r="C1442" s="81" t="s">
        <v>3211</v>
      </c>
      <c r="D1442" s="81">
        <v>703030</v>
      </c>
      <c r="E1442" s="81" t="s">
        <v>3212</v>
      </c>
      <c r="F1442" s="81" t="s">
        <v>289</v>
      </c>
      <c r="G1442" s="81">
        <v>1.6497900000000001</v>
      </c>
      <c r="H1442" s="81" t="s">
        <v>290</v>
      </c>
      <c r="I1442" s="81" t="s">
        <v>291</v>
      </c>
      <c r="J1442" s="81">
        <v>10.952</v>
      </c>
      <c r="K1442" s="81" t="s">
        <v>290</v>
      </c>
      <c r="L1442" s="81" t="s">
        <v>284</v>
      </c>
      <c r="M1442" s="81" t="s">
        <v>284</v>
      </c>
    </row>
    <row r="1443" spans="1:13" ht="15" customHeight="1">
      <c r="A1443" s="81" t="s">
        <v>280</v>
      </c>
      <c r="B1443" s="81" t="s">
        <v>281</v>
      </c>
      <c r="C1443" s="81" t="s">
        <v>3213</v>
      </c>
      <c r="D1443" s="81">
        <v>703031</v>
      </c>
      <c r="E1443" s="82">
        <v>0.14309027777777777</v>
      </c>
      <c r="F1443" s="81" t="s">
        <v>289</v>
      </c>
      <c r="G1443" s="81">
        <v>1.14598</v>
      </c>
      <c r="H1443" s="81" t="s">
        <v>290</v>
      </c>
      <c r="I1443" s="81" t="s">
        <v>291</v>
      </c>
      <c r="J1443" s="81">
        <v>9.35</v>
      </c>
      <c r="K1443" s="81" t="s">
        <v>290</v>
      </c>
      <c r="L1443" s="81" t="s">
        <v>284</v>
      </c>
      <c r="M1443" s="81" t="s">
        <v>284</v>
      </c>
    </row>
    <row r="1444" spans="1:13" ht="15" customHeight="1">
      <c r="A1444" s="81" t="s">
        <v>280</v>
      </c>
      <c r="B1444" s="81" t="s">
        <v>281</v>
      </c>
      <c r="C1444" s="81" t="s">
        <v>3214</v>
      </c>
      <c r="D1444" s="81">
        <v>703032</v>
      </c>
      <c r="E1444" s="82">
        <v>0.14158564814814814</v>
      </c>
      <c r="F1444" s="81" t="s">
        <v>289</v>
      </c>
      <c r="G1444" s="81">
        <v>0.65310000000000001</v>
      </c>
      <c r="H1444" s="81" t="s">
        <v>290</v>
      </c>
      <c r="I1444" s="81" t="s">
        <v>291</v>
      </c>
      <c r="J1444" s="81">
        <v>29.388999999999999</v>
      </c>
      <c r="K1444" s="81" t="s">
        <v>290</v>
      </c>
      <c r="L1444" s="81" t="s">
        <v>284</v>
      </c>
      <c r="M1444" s="81" t="s">
        <v>284</v>
      </c>
    </row>
    <row r="1445" spans="1:13" ht="15" customHeight="1">
      <c r="A1445" s="81" t="s">
        <v>280</v>
      </c>
      <c r="B1445" s="81" t="s">
        <v>281</v>
      </c>
      <c r="C1445" s="81" t="s">
        <v>3215</v>
      </c>
      <c r="D1445" s="81">
        <v>703033</v>
      </c>
      <c r="E1445" s="82">
        <v>0.14170138888888889</v>
      </c>
      <c r="F1445" s="81" t="s">
        <v>289</v>
      </c>
      <c r="G1445" s="81">
        <v>1.71946</v>
      </c>
      <c r="H1445" s="81" t="s">
        <v>290</v>
      </c>
      <c r="I1445" s="81" t="s">
        <v>291</v>
      </c>
      <c r="J1445" s="81">
        <v>13.364000000000001</v>
      </c>
      <c r="K1445" s="81" t="s">
        <v>290</v>
      </c>
      <c r="L1445" s="81" t="s">
        <v>284</v>
      </c>
      <c r="M1445" s="81" t="s">
        <v>284</v>
      </c>
    </row>
    <row r="1446" spans="1:13" ht="15" customHeight="1">
      <c r="A1446" s="81" t="s">
        <v>280</v>
      </c>
      <c r="B1446" s="81" t="s">
        <v>281</v>
      </c>
      <c r="C1446" s="81" t="s">
        <v>3216</v>
      </c>
      <c r="D1446" s="81">
        <v>703034</v>
      </c>
      <c r="E1446" s="81" t="s">
        <v>3217</v>
      </c>
      <c r="F1446" s="81" t="s">
        <v>289</v>
      </c>
      <c r="G1446" s="81">
        <v>1.2212000000000001</v>
      </c>
      <c r="H1446" s="81" t="s">
        <v>290</v>
      </c>
      <c r="I1446" s="81" t="s">
        <v>291</v>
      </c>
      <c r="J1446" s="81">
        <v>7.218</v>
      </c>
      <c r="K1446" s="81" t="s">
        <v>290</v>
      </c>
      <c r="L1446" s="81" t="s">
        <v>284</v>
      </c>
      <c r="M1446" s="81" t="s">
        <v>284</v>
      </c>
    </row>
    <row r="1447" spans="1:13" ht="15" customHeight="1">
      <c r="A1447" s="81" t="s">
        <v>280</v>
      </c>
      <c r="B1447" s="81" t="s">
        <v>281</v>
      </c>
      <c r="C1447" s="81" t="s">
        <v>3218</v>
      </c>
      <c r="D1447" s="81">
        <v>703035</v>
      </c>
      <c r="E1447" s="82">
        <v>0.14552083333333335</v>
      </c>
      <c r="F1447" s="81" t="s">
        <v>289</v>
      </c>
      <c r="G1447" s="81">
        <v>0.71914999999999996</v>
      </c>
      <c r="H1447" s="81" t="s">
        <v>290</v>
      </c>
      <c r="I1447" s="81" t="s">
        <v>291</v>
      </c>
      <c r="J1447" s="81">
        <v>27.138000000000002</v>
      </c>
      <c r="K1447" s="81" t="s">
        <v>290</v>
      </c>
      <c r="L1447" s="81" t="s">
        <v>284</v>
      </c>
      <c r="M1447" s="81" t="s">
        <v>284</v>
      </c>
    </row>
    <row r="1448" spans="1:13" ht="15" customHeight="1">
      <c r="A1448" s="81" t="s">
        <v>280</v>
      </c>
      <c r="B1448" s="81" t="s">
        <v>281</v>
      </c>
      <c r="C1448" s="81" t="s">
        <v>3219</v>
      </c>
      <c r="D1448" s="81">
        <v>703036</v>
      </c>
      <c r="E1448" s="82">
        <v>0.14297453703703702</v>
      </c>
      <c r="F1448" s="81" t="s">
        <v>289</v>
      </c>
      <c r="G1448" s="81">
        <v>1.7968599999999999</v>
      </c>
      <c r="H1448" s="81" t="s">
        <v>290</v>
      </c>
      <c r="I1448" s="81" t="s">
        <v>291</v>
      </c>
      <c r="J1448" s="81">
        <v>15.185</v>
      </c>
      <c r="K1448" s="81" t="s">
        <v>290</v>
      </c>
      <c r="L1448" s="81" t="s">
        <v>284</v>
      </c>
      <c r="M1448" s="81" t="s">
        <v>284</v>
      </c>
    </row>
    <row r="1449" spans="1:13" ht="15" customHeight="1">
      <c r="A1449" s="81" t="s">
        <v>280</v>
      </c>
      <c r="B1449" s="81" t="s">
        <v>281</v>
      </c>
      <c r="C1449" s="81" t="s">
        <v>3220</v>
      </c>
      <c r="D1449" s="81">
        <v>703037</v>
      </c>
      <c r="E1449" s="81" t="s">
        <v>3221</v>
      </c>
      <c r="F1449" s="81" t="s">
        <v>289</v>
      </c>
      <c r="G1449" s="81">
        <v>1.2966599999999999</v>
      </c>
      <c r="H1449" s="81" t="s">
        <v>290</v>
      </c>
      <c r="I1449" s="81" t="s">
        <v>291</v>
      </c>
      <c r="J1449" s="81">
        <v>5.1459999999999999</v>
      </c>
      <c r="K1449" s="81" t="s">
        <v>290</v>
      </c>
      <c r="L1449" s="81" t="s">
        <v>284</v>
      </c>
      <c r="M1449" s="81" t="s">
        <v>284</v>
      </c>
    </row>
    <row r="1450" spans="1:13" ht="15" customHeight="1">
      <c r="A1450" s="81" t="s">
        <v>280</v>
      </c>
      <c r="B1450" s="81" t="s">
        <v>281</v>
      </c>
      <c r="C1450" s="81" t="s">
        <v>3222</v>
      </c>
      <c r="D1450" s="81">
        <v>703038</v>
      </c>
      <c r="E1450" s="82">
        <v>0.14528935185185185</v>
      </c>
      <c r="F1450" s="81" t="s">
        <v>289</v>
      </c>
      <c r="G1450" s="81">
        <v>0.81620000000000004</v>
      </c>
      <c r="H1450" s="81" t="s">
        <v>290</v>
      </c>
      <c r="I1450" s="81" t="s">
        <v>291</v>
      </c>
      <c r="J1450" s="81">
        <v>29.757999999999999</v>
      </c>
      <c r="K1450" s="81" t="s">
        <v>290</v>
      </c>
      <c r="L1450" s="81" t="s">
        <v>284</v>
      </c>
      <c r="M1450" s="81" t="s">
        <v>284</v>
      </c>
    </row>
    <row r="1451" spans="1:13" ht="15" customHeight="1">
      <c r="A1451" s="81" t="s">
        <v>280</v>
      </c>
      <c r="B1451" s="81" t="s">
        <v>281</v>
      </c>
      <c r="C1451" s="81" t="s">
        <v>3223</v>
      </c>
      <c r="D1451" s="81">
        <v>703039</v>
      </c>
      <c r="E1451" s="81" t="s">
        <v>3224</v>
      </c>
      <c r="F1451" s="81" t="s">
        <v>289</v>
      </c>
      <c r="G1451" s="81">
        <v>0.86297000000000001</v>
      </c>
      <c r="H1451" s="81" t="s">
        <v>290</v>
      </c>
      <c r="I1451" s="81" t="s">
        <v>291</v>
      </c>
      <c r="J1451" s="81">
        <v>26.443999999999999</v>
      </c>
      <c r="K1451" s="81" t="s">
        <v>290</v>
      </c>
      <c r="L1451" s="81" t="s">
        <v>284</v>
      </c>
      <c r="M1451" s="81" t="s">
        <v>284</v>
      </c>
    </row>
    <row r="1452" spans="1:13" ht="15" customHeight="1">
      <c r="A1452" s="81" t="s">
        <v>280</v>
      </c>
      <c r="B1452" s="81" t="s">
        <v>281</v>
      </c>
      <c r="C1452" s="81" t="s">
        <v>3225</v>
      </c>
      <c r="D1452" s="81">
        <v>703040</v>
      </c>
      <c r="E1452" s="82">
        <v>0.14690972222222223</v>
      </c>
      <c r="F1452" s="81" t="s">
        <v>289</v>
      </c>
      <c r="G1452" s="81">
        <v>0.71887000000000001</v>
      </c>
      <c r="H1452" s="81" t="s">
        <v>290</v>
      </c>
      <c r="I1452" s="81" t="s">
        <v>291</v>
      </c>
      <c r="J1452" s="81">
        <v>26.803999999999998</v>
      </c>
      <c r="K1452" s="81" t="s">
        <v>290</v>
      </c>
      <c r="L1452" s="81" t="s">
        <v>284</v>
      </c>
      <c r="M1452" s="81" t="s">
        <v>284</v>
      </c>
    </row>
    <row r="1453" spans="1:13" ht="15" customHeight="1">
      <c r="A1453" s="81" t="s">
        <v>280</v>
      </c>
      <c r="B1453" s="81" t="s">
        <v>281</v>
      </c>
      <c r="C1453" s="81" t="s">
        <v>3226</v>
      </c>
      <c r="D1453" s="81">
        <v>703041</v>
      </c>
      <c r="E1453" s="82">
        <v>0.15026620370370369</v>
      </c>
      <c r="F1453" s="81" t="s">
        <v>289</v>
      </c>
      <c r="G1453" s="81">
        <v>0.68376999999999999</v>
      </c>
      <c r="H1453" s="81" t="s">
        <v>290</v>
      </c>
      <c r="I1453" s="81" t="s">
        <v>291</v>
      </c>
      <c r="J1453" s="81">
        <v>26.867999999999999</v>
      </c>
      <c r="K1453" s="81" t="s">
        <v>290</v>
      </c>
      <c r="L1453" s="81" t="s">
        <v>284</v>
      </c>
      <c r="M1453" s="81" t="s">
        <v>284</v>
      </c>
    </row>
    <row r="1454" spans="1:13" ht="15" customHeight="1">
      <c r="A1454" s="81" t="s">
        <v>280</v>
      </c>
      <c r="B1454" s="81" t="s">
        <v>281</v>
      </c>
      <c r="C1454" s="81" t="s">
        <v>3227</v>
      </c>
      <c r="D1454" s="81">
        <v>703042</v>
      </c>
      <c r="E1454" s="81" t="s">
        <v>3228</v>
      </c>
      <c r="F1454" s="81" t="s">
        <v>289</v>
      </c>
      <c r="G1454" s="81">
        <v>1.3084</v>
      </c>
      <c r="H1454" s="81" t="s">
        <v>290</v>
      </c>
      <c r="I1454" s="81" t="s">
        <v>291</v>
      </c>
      <c r="J1454" s="81">
        <v>3.7330000000000001</v>
      </c>
      <c r="K1454" s="81" t="s">
        <v>290</v>
      </c>
      <c r="L1454" s="81" t="s">
        <v>284</v>
      </c>
      <c r="M1454" s="81" t="s">
        <v>284</v>
      </c>
    </row>
    <row r="1455" spans="1:13" ht="15" customHeight="1">
      <c r="A1455" s="81" t="s">
        <v>280</v>
      </c>
      <c r="B1455" s="81" t="s">
        <v>281</v>
      </c>
      <c r="C1455" s="81" t="s">
        <v>3229</v>
      </c>
      <c r="D1455" s="81">
        <v>703043</v>
      </c>
      <c r="E1455" s="82">
        <v>0.15130787037037038</v>
      </c>
      <c r="F1455" s="81" t="s">
        <v>289</v>
      </c>
      <c r="G1455" s="81">
        <v>1.8086100000000001</v>
      </c>
      <c r="H1455" s="81" t="s">
        <v>290</v>
      </c>
      <c r="I1455" s="81" t="s">
        <v>291</v>
      </c>
      <c r="J1455" s="81">
        <v>18.658000000000001</v>
      </c>
      <c r="K1455" s="81" t="s">
        <v>290</v>
      </c>
      <c r="L1455" s="81" t="s">
        <v>284</v>
      </c>
      <c r="M1455" s="81" t="s">
        <v>284</v>
      </c>
    </row>
    <row r="1456" spans="1:13" ht="15" customHeight="1">
      <c r="A1456" s="81" t="s">
        <v>280</v>
      </c>
      <c r="B1456" s="81" t="s">
        <v>281</v>
      </c>
      <c r="C1456" s="81" t="s">
        <v>3230</v>
      </c>
      <c r="D1456" s="81">
        <v>703044</v>
      </c>
      <c r="E1456" s="82">
        <v>0.15153935185185186</v>
      </c>
      <c r="F1456" s="81" t="s">
        <v>289</v>
      </c>
      <c r="G1456" s="81">
        <v>0.65593999999999997</v>
      </c>
      <c r="H1456" s="81" t="s">
        <v>290</v>
      </c>
      <c r="I1456" s="81" t="s">
        <v>291</v>
      </c>
      <c r="J1456" s="81">
        <v>30.047999999999998</v>
      </c>
      <c r="K1456" s="81" t="s">
        <v>290</v>
      </c>
      <c r="L1456" s="81" t="s">
        <v>284</v>
      </c>
      <c r="M1456" s="81" t="s">
        <v>284</v>
      </c>
    </row>
    <row r="1457" spans="1:13" ht="15" customHeight="1">
      <c r="A1457" s="81" t="s">
        <v>280</v>
      </c>
      <c r="B1457" s="81" t="s">
        <v>281</v>
      </c>
      <c r="C1457" s="81" t="s">
        <v>3231</v>
      </c>
      <c r="D1457" s="81">
        <v>703045</v>
      </c>
      <c r="E1457" s="82">
        <v>0.14934027777777778</v>
      </c>
      <c r="F1457" s="81" t="s">
        <v>289</v>
      </c>
      <c r="G1457" s="81">
        <v>1.15794</v>
      </c>
      <c r="H1457" s="81" t="s">
        <v>290</v>
      </c>
      <c r="I1457" s="81" t="s">
        <v>291</v>
      </c>
      <c r="J1457" s="81">
        <v>10.51</v>
      </c>
      <c r="K1457" s="81" t="s">
        <v>290</v>
      </c>
      <c r="L1457" s="81" t="s">
        <v>284</v>
      </c>
      <c r="M1457" s="81" t="s">
        <v>284</v>
      </c>
    </row>
    <row r="1458" spans="1:13" ht="15" customHeight="1">
      <c r="A1458" s="81" t="s">
        <v>280</v>
      </c>
      <c r="B1458" s="81" t="s">
        <v>281</v>
      </c>
      <c r="C1458" s="81" t="s">
        <v>3232</v>
      </c>
      <c r="D1458" s="81">
        <v>703046</v>
      </c>
      <c r="E1458" s="81" t="s">
        <v>3233</v>
      </c>
      <c r="F1458" s="81" t="s">
        <v>289</v>
      </c>
      <c r="G1458" s="81">
        <v>1.65628</v>
      </c>
      <c r="H1458" s="81" t="s">
        <v>290</v>
      </c>
      <c r="I1458" s="81" t="s">
        <v>291</v>
      </c>
      <c r="J1458" s="81">
        <v>11.4</v>
      </c>
      <c r="K1458" s="81" t="s">
        <v>290</v>
      </c>
      <c r="L1458" s="81" t="s">
        <v>284</v>
      </c>
      <c r="M1458" s="81" t="s">
        <v>284</v>
      </c>
    </row>
    <row r="1459" spans="1:13" ht="15" customHeight="1">
      <c r="A1459" s="81" t="s">
        <v>280</v>
      </c>
      <c r="B1459" s="81" t="s">
        <v>281</v>
      </c>
      <c r="C1459" s="81" t="s">
        <v>3234</v>
      </c>
      <c r="D1459" s="81">
        <v>703047</v>
      </c>
      <c r="E1459" s="82">
        <v>0.15188657407407408</v>
      </c>
      <c r="F1459" s="81" t="s">
        <v>289</v>
      </c>
      <c r="G1459" s="81">
        <v>0.70103000000000004</v>
      </c>
      <c r="H1459" s="81" t="s">
        <v>290</v>
      </c>
      <c r="I1459" s="81" t="s">
        <v>291</v>
      </c>
      <c r="J1459" s="81">
        <v>30.091000000000001</v>
      </c>
      <c r="K1459" s="81" t="s">
        <v>290</v>
      </c>
      <c r="L1459" s="81" t="s">
        <v>284</v>
      </c>
      <c r="M1459" s="81" t="s">
        <v>284</v>
      </c>
    </row>
    <row r="1460" spans="1:13" ht="15" customHeight="1">
      <c r="A1460" s="81" t="s">
        <v>280</v>
      </c>
      <c r="B1460" s="81" t="s">
        <v>281</v>
      </c>
      <c r="C1460" s="81" t="s">
        <v>3235</v>
      </c>
      <c r="D1460" s="81">
        <v>703048</v>
      </c>
      <c r="E1460" s="82">
        <v>0.15084490740740741</v>
      </c>
      <c r="F1460" s="81" t="s">
        <v>289</v>
      </c>
      <c r="G1460" s="81">
        <v>1.19407</v>
      </c>
      <c r="H1460" s="81" t="s">
        <v>290</v>
      </c>
      <c r="I1460" s="81" t="s">
        <v>291</v>
      </c>
      <c r="J1460" s="81">
        <v>10.755000000000001</v>
      </c>
      <c r="K1460" s="81" t="s">
        <v>290</v>
      </c>
      <c r="L1460" s="81" t="s">
        <v>284</v>
      </c>
      <c r="M1460" s="81" t="s">
        <v>284</v>
      </c>
    </row>
    <row r="1461" spans="1:13" ht="15" customHeight="1">
      <c r="A1461" s="81" t="s">
        <v>280</v>
      </c>
      <c r="B1461" s="81" t="s">
        <v>281</v>
      </c>
      <c r="C1461" s="81" t="s">
        <v>3236</v>
      </c>
      <c r="D1461" s="81">
        <v>703049</v>
      </c>
      <c r="E1461" s="81" t="s">
        <v>3237</v>
      </c>
      <c r="F1461" s="81" t="s">
        <v>289</v>
      </c>
      <c r="G1461" s="81">
        <v>1.69784</v>
      </c>
      <c r="H1461" s="81" t="s">
        <v>290</v>
      </c>
      <c r="I1461" s="81" t="s">
        <v>291</v>
      </c>
      <c r="J1461" s="81">
        <v>11.191000000000001</v>
      </c>
      <c r="K1461" s="81" t="s">
        <v>290</v>
      </c>
      <c r="L1461" s="81" t="s">
        <v>284</v>
      </c>
      <c r="M1461" s="81" t="s">
        <v>284</v>
      </c>
    </row>
    <row r="1462" spans="1:13" ht="15" customHeight="1">
      <c r="A1462" s="81" t="s">
        <v>280</v>
      </c>
      <c r="B1462" s="81" t="s">
        <v>281</v>
      </c>
      <c r="C1462" s="81" t="s">
        <v>3238</v>
      </c>
      <c r="D1462" s="81">
        <v>703050</v>
      </c>
      <c r="E1462" s="82">
        <v>0.15258101851851852</v>
      </c>
      <c r="F1462" s="81" t="s">
        <v>289</v>
      </c>
      <c r="G1462" s="81">
        <v>0.68076999999999999</v>
      </c>
      <c r="H1462" s="81" t="s">
        <v>290</v>
      </c>
      <c r="I1462" s="81" t="s">
        <v>291</v>
      </c>
      <c r="J1462" s="81">
        <v>30.524999999999999</v>
      </c>
      <c r="K1462" s="81" t="s">
        <v>290</v>
      </c>
      <c r="L1462" s="81" t="s">
        <v>284</v>
      </c>
      <c r="M1462" s="81" t="s">
        <v>284</v>
      </c>
    </row>
    <row r="1463" spans="1:13" ht="15" customHeight="1">
      <c r="A1463" s="81" t="s">
        <v>280</v>
      </c>
      <c r="B1463" s="81" t="s">
        <v>281</v>
      </c>
      <c r="C1463" s="81" t="s">
        <v>3239</v>
      </c>
      <c r="D1463" s="81">
        <v>703051</v>
      </c>
      <c r="E1463" s="82">
        <v>0.1565162037037037</v>
      </c>
      <c r="F1463" s="81" t="s">
        <v>289</v>
      </c>
      <c r="G1463" s="81">
        <v>1.1818299999999999</v>
      </c>
      <c r="H1463" s="81" t="s">
        <v>290</v>
      </c>
      <c r="I1463" s="81" t="s">
        <v>291</v>
      </c>
      <c r="J1463" s="81">
        <v>10.547000000000001</v>
      </c>
      <c r="K1463" s="81" t="s">
        <v>290</v>
      </c>
      <c r="L1463" s="81" t="s">
        <v>284</v>
      </c>
      <c r="M1463" s="81" t="s">
        <v>284</v>
      </c>
    </row>
    <row r="1464" spans="1:13" ht="15" customHeight="1">
      <c r="A1464" s="81" t="s">
        <v>280</v>
      </c>
      <c r="B1464" s="81" t="s">
        <v>281</v>
      </c>
      <c r="C1464" s="81" t="s">
        <v>3240</v>
      </c>
      <c r="D1464" s="81">
        <v>703052</v>
      </c>
      <c r="E1464" s="82">
        <v>0.15443287037037037</v>
      </c>
      <c r="F1464" s="81" t="s">
        <v>289</v>
      </c>
      <c r="G1464" s="81">
        <v>1.68726</v>
      </c>
      <c r="H1464" s="81" t="s">
        <v>290</v>
      </c>
      <c r="I1464" s="81" t="s">
        <v>291</v>
      </c>
      <c r="J1464" s="81">
        <v>9.8330000000000002</v>
      </c>
      <c r="K1464" s="81" t="s">
        <v>290</v>
      </c>
      <c r="L1464" s="81" t="s">
        <v>284</v>
      </c>
      <c r="M1464" s="81" t="s">
        <v>284</v>
      </c>
    </row>
    <row r="1465" spans="1:13" ht="15" customHeight="1">
      <c r="A1465" s="81" t="s">
        <v>280</v>
      </c>
      <c r="B1465" s="81" t="s">
        <v>281</v>
      </c>
      <c r="C1465" s="81" t="s">
        <v>3241</v>
      </c>
      <c r="D1465" s="81">
        <v>703053</v>
      </c>
      <c r="E1465" s="82">
        <v>0.15755787037037036</v>
      </c>
      <c r="F1465" s="81" t="s">
        <v>289</v>
      </c>
      <c r="G1465" s="81">
        <v>0.71503000000000005</v>
      </c>
      <c r="H1465" s="81" t="s">
        <v>290</v>
      </c>
      <c r="I1465" s="81" t="s">
        <v>291</v>
      </c>
      <c r="J1465" s="81">
        <v>29.361999999999998</v>
      </c>
      <c r="K1465" s="81" t="s">
        <v>290</v>
      </c>
      <c r="L1465" s="81" t="s">
        <v>284</v>
      </c>
      <c r="M1465" s="81" t="s">
        <v>284</v>
      </c>
    </row>
    <row r="1466" spans="1:13" ht="15" customHeight="1">
      <c r="A1466" s="81" t="s">
        <v>280</v>
      </c>
      <c r="B1466" s="81" t="s">
        <v>281</v>
      </c>
      <c r="C1466" s="81" t="s">
        <v>3242</v>
      </c>
      <c r="D1466" s="81">
        <v>703054</v>
      </c>
      <c r="E1466" s="82">
        <v>0.15616898148148148</v>
      </c>
      <c r="F1466" s="81" t="s">
        <v>289</v>
      </c>
      <c r="G1466" s="81">
        <v>1.2872300000000001</v>
      </c>
      <c r="H1466" s="81" t="s">
        <v>290</v>
      </c>
      <c r="I1466" s="81" t="s">
        <v>291</v>
      </c>
      <c r="J1466" s="81">
        <v>6.3470000000000004</v>
      </c>
      <c r="K1466" s="81" t="s">
        <v>290</v>
      </c>
      <c r="L1466" s="81" t="s">
        <v>284</v>
      </c>
      <c r="M1466" s="81" t="s">
        <v>284</v>
      </c>
    </row>
    <row r="1467" spans="1:13" ht="15" customHeight="1">
      <c r="A1467" s="81" t="s">
        <v>280</v>
      </c>
      <c r="B1467" s="81" t="s">
        <v>281</v>
      </c>
      <c r="C1467" s="81" t="s">
        <v>3243</v>
      </c>
      <c r="D1467" s="81">
        <v>703055</v>
      </c>
      <c r="E1467" s="82">
        <v>0.1584837962962963</v>
      </c>
      <c r="F1467" s="81" t="s">
        <v>289</v>
      </c>
      <c r="G1467" s="81">
        <v>1.63557</v>
      </c>
      <c r="H1467" s="81" t="s">
        <v>290</v>
      </c>
      <c r="I1467" s="81" t="s">
        <v>291</v>
      </c>
      <c r="J1467" s="81">
        <v>11.954000000000001</v>
      </c>
      <c r="K1467" s="81" t="s">
        <v>290</v>
      </c>
      <c r="L1467" s="81" t="s">
        <v>284</v>
      </c>
      <c r="M1467" s="81" t="s">
        <v>284</v>
      </c>
    </row>
    <row r="1468" spans="1:13" ht="15" customHeight="1">
      <c r="A1468" s="81" t="s">
        <v>280</v>
      </c>
      <c r="B1468" s="81" t="s">
        <v>281</v>
      </c>
      <c r="C1468" s="81" t="s">
        <v>3244</v>
      </c>
      <c r="D1468" s="81">
        <v>703056</v>
      </c>
      <c r="E1468" s="82">
        <v>0.1582523148148148</v>
      </c>
      <c r="F1468" s="81" t="s">
        <v>289</v>
      </c>
      <c r="G1468" s="81">
        <v>1.7617499999999999</v>
      </c>
      <c r="H1468" s="81" t="s">
        <v>290</v>
      </c>
      <c r="I1468" s="81" t="s">
        <v>291</v>
      </c>
      <c r="J1468" s="81">
        <v>30.77</v>
      </c>
      <c r="K1468" s="81" t="s">
        <v>290</v>
      </c>
      <c r="L1468" s="81" t="s">
        <v>284</v>
      </c>
      <c r="M1468" s="81" t="s">
        <v>284</v>
      </c>
    </row>
    <row r="1469" spans="1:13" ht="15" customHeight="1">
      <c r="A1469" s="81" t="s">
        <v>280</v>
      </c>
      <c r="B1469" s="81" t="s">
        <v>281</v>
      </c>
      <c r="C1469" s="81" t="s">
        <v>3245</v>
      </c>
      <c r="D1469" s="81">
        <v>703057</v>
      </c>
      <c r="E1469" s="82">
        <v>0.16091435185185185</v>
      </c>
      <c r="F1469" s="81" t="s">
        <v>289</v>
      </c>
      <c r="G1469" s="81">
        <v>1.7431000000000001</v>
      </c>
      <c r="H1469" s="81" t="s">
        <v>290</v>
      </c>
      <c r="I1469" s="81" t="s">
        <v>291</v>
      </c>
      <c r="J1469" s="81">
        <v>33.326999999999998</v>
      </c>
      <c r="K1469" s="81" t="s">
        <v>290</v>
      </c>
      <c r="L1469" s="81" t="s">
        <v>284</v>
      </c>
      <c r="M1469" s="81" t="s">
        <v>284</v>
      </c>
    </row>
    <row r="1470" spans="1:13" ht="15" customHeight="1">
      <c r="A1470" s="81" t="s">
        <v>280</v>
      </c>
      <c r="B1470" s="81" t="s">
        <v>281</v>
      </c>
      <c r="C1470" s="81" t="s">
        <v>3246</v>
      </c>
      <c r="D1470" s="81">
        <v>703058</v>
      </c>
      <c r="E1470" s="82">
        <v>0.16403935185185184</v>
      </c>
      <c r="F1470" s="81" t="s">
        <v>289</v>
      </c>
      <c r="G1470" s="81">
        <v>1.4377599999999999</v>
      </c>
      <c r="H1470" s="81" t="s">
        <v>290</v>
      </c>
      <c r="I1470" s="81" t="s">
        <v>291</v>
      </c>
      <c r="J1470" s="81">
        <v>24.891999999999999</v>
      </c>
      <c r="K1470" s="81" t="s">
        <v>290</v>
      </c>
      <c r="L1470" s="81" t="s">
        <v>284</v>
      </c>
      <c r="M1470" s="81" t="s">
        <v>284</v>
      </c>
    </row>
    <row r="1471" spans="1:13" ht="15" customHeight="1">
      <c r="A1471" s="81" t="s">
        <v>280</v>
      </c>
      <c r="B1471" s="81" t="s">
        <v>281</v>
      </c>
      <c r="C1471" s="81" t="s">
        <v>3247</v>
      </c>
      <c r="D1471" s="81">
        <v>703059</v>
      </c>
      <c r="E1471" s="81" t="s">
        <v>3248</v>
      </c>
      <c r="F1471" s="81" t="s">
        <v>289</v>
      </c>
      <c r="G1471" s="81">
        <v>1.31626</v>
      </c>
      <c r="H1471" s="81" t="s">
        <v>290</v>
      </c>
      <c r="I1471" s="81" t="s">
        <v>291</v>
      </c>
      <c r="J1471" s="81">
        <v>15.141999999999999</v>
      </c>
      <c r="K1471" s="81" t="s">
        <v>290</v>
      </c>
      <c r="L1471" s="81" t="s">
        <v>284</v>
      </c>
      <c r="M1471" s="81" t="s">
        <v>284</v>
      </c>
    </row>
    <row r="1472" spans="1:13" ht="15" customHeight="1">
      <c r="A1472" s="81" t="s">
        <v>280</v>
      </c>
      <c r="B1472" s="81" t="s">
        <v>281</v>
      </c>
      <c r="C1472" s="81" t="s">
        <v>3249</v>
      </c>
      <c r="D1472" s="81">
        <v>703060</v>
      </c>
      <c r="E1472" s="82">
        <v>0.16519675925925925</v>
      </c>
      <c r="F1472" s="81" t="s">
        <v>289</v>
      </c>
      <c r="G1472" s="81">
        <v>1.2522800000000001</v>
      </c>
      <c r="H1472" s="81" t="s">
        <v>290</v>
      </c>
      <c r="I1472" s="81" t="s">
        <v>291</v>
      </c>
      <c r="J1472" s="81">
        <v>35.097999999999999</v>
      </c>
      <c r="K1472" s="81" t="s">
        <v>290</v>
      </c>
      <c r="L1472" s="81" t="s">
        <v>284</v>
      </c>
      <c r="M1472" s="81" t="s">
        <v>284</v>
      </c>
    </row>
    <row r="1473" spans="1:13" ht="15" customHeight="1">
      <c r="A1473" s="81" t="s">
        <v>280</v>
      </c>
      <c r="B1473" s="81" t="s">
        <v>281</v>
      </c>
      <c r="C1473" s="81" t="s">
        <v>3250</v>
      </c>
      <c r="D1473" s="81">
        <v>703061</v>
      </c>
      <c r="E1473" s="82">
        <v>0.16438657407407406</v>
      </c>
      <c r="F1473" s="81" t="s">
        <v>289</v>
      </c>
      <c r="G1473" s="81">
        <v>1.46929</v>
      </c>
      <c r="H1473" s="81" t="s">
        <v>290</v>
      </c>
      <c r="I1473" s="81" t="s">
        <v>291</v>
      </c>
      <c r="J1473" s="81">
        <v>31.009</v>
      </c>
      <c r="K1473" s="81" t="s">
        <v>290</v>
      </c>
      <c r="L1473" s="81" t="s">
        <v>284</v>
      </c>
      <c r="M1473" s="81" t="s">
        <v>284</v>
      </c>
    </row>
    <row r="1474" spans="1:13" ht="15" customHeight="1">
      <c r="A1474" s="81" t="s">
        <v>280</v>
      </c>
      <c r="B1474" s="81" t="s">
        <v>281</v>
      </c>
      <c r="C1474" s="81" t="s">
        <v>3251</v>
      </c>
      <c r="D1474" s="81">
        <v>703062</v>
      </c>
      <c r="E1474" s="81" t="s">
        <v>3252</v>
      </c>
      <c r="F1474" s="81" t="s">
        <v>289</v>
      </c>
      <c r="G1474" s="81">
        <v>1.40588</v>
      </c>
      <c r="H1474" s="81" t="s">
        <v>290</v>
      </c>
      <c r="I1474" s="81" t="s">
        <v>291</v>
      </c>
      <c r="J1474" s="81">
        <v>11.058</v>
      </c>
      <c r="K1474" s="81" t="s">
        <v>290</v>
      </c>
      <c r="L1474" s="81" t="s">
        <v>284</v>
      </c>
      <c r="M1474" s="81" t="s">
        <v>284</v>
      </c>
    </row>
    <row r="1475" spans="1:13" ht="15" customHeight="1">
      <c r="A1475" s="81" t="s">
        <v>280</v>
      </c>
      <c r="B1475" s="81" t="s">
        <v>281</v>
      </c>
      <c r="C1475" s="81" t="s">
        <v>3253</v>
      </c>
      <c r="D1475" s="81">
        <v>703063</v>
      </c>
      <c r="E1475" s="82">
        <v>0.16658564814814816</v>
      </c>
      <c r="F1475" s="81" t="s">
        <v>289</v>
      </c>
      <c r="G1475" s="81">
        <v>1.3428899999999999</v>
      </c>
      <c r="H1475" s="81" t="s">
        <v>290</v>
      </c>
      <c r="I1475" s="81" t="s">
        <v>291</v>
      </c>
      <c r="J1475" s="81">
        <v>9.1509999999999998</v>
      </c>
      <c r="K1475" s="81" t="s">
        <v>290</v>
      </c>
      <c r="L1475" s="81" t="s">
        <v>284</v>
      </c>
      <c r="M1475" s="81" t="s">
        <v>284</v>
      </c>
    </row>
    <row r="1476" spans="1:13" ht="15" customHeight="1">
      <c r="A1476" s="81" t="s">
        <v>280</v>
      </c>
      <c r="B1476" s="81" t="s">
        <v>281</v>
      </c>
      <c r="C1476" s="81" t="s">
        <v>3254</v>
      </c>
      <c r="D1476" s="81">
        <v>703064</v>
      </c>
      <c r="E1476" s="82">
        <v>0.16427083333333334</v>
      </c>
      <c r="F1476" s="81" t="s">
        <v>289</v>
      </c>
      <c r="G1476" s="81">
        <v>1.27912</v>
      </c>
      <c r="H1476" s="81" t="s">
        <v>290</v>
      </c>
      <c r="I1476" s="81" t="s">
        <v>291</v>
      </c>
      <c r="J1476" s="81">
        <v>29.033000000000001</v>
      </c>
      <c r="K1476" s="81" t="s">
        <v>290</v>
      </c>
      <c r="L1476" s="81" t="s">
        <v>284</v>
      </c>
      <c r="M1476" s="81" t="s">
        <v>284</v>
      </c>
    </row>
    <row r="1477" spans="1:13" ht="15" customHeight="1">
      <c r="A1477" s="81" t="s">
        <v>280</v>
      </c>
      <c r="B1477" s="81" t="s">
        <v>281</v>
      </c>
      <c r="C1477" s="81" t="s">
        <v>3255</v>
      </c>
      <c r="D1477" s="81">
        <v>703065</v>
      </c>
      <c r="E1477" s="82">
        <v>0.16820601851851849</v>
      </c>
      <c r="F1477" s="81" t="s">
        <v>289</v>
      </c>
      <c r="G1477" s="81">
        <v>1.46601</v>
      </c>
      <c r="H1477" s="81" t="s">
        <v>290</v>
      </c>
      <c r="I1477" s="81" t="s">
        <v>291</v>
      </c>
      <c r="J1477" s="81">
        <v>29.975999999999999</v>
      </c>
      <c r="K1477" s="81" t="s">
        <v>290</v>
      </c>
      <c r="L1477" s="81" t="s">
        <v>284</v>
      </c>
      <c r="M1477" s="81" t="s">
        <v>284</v>
      </c>
    </row>
    <row r="1478" spans="1:13" ht="15" customHeight="1">
      <c r="A1478" s="81" t="s">
        <v>280</v>
      </c>
      <c r="B1478" s="81" t="s">
        <v>281</v>
      </c>
      <c r="C1478" s="81" t="s">
        <v>3256</v>
      </c>
      <c r="D1478" s="81">
        <v>703066</v>
      </c>
      <c r="E1478" s="81" t="s">
        <v>2649</v>
      </c>
      <c r="F1478" s="81" t="s">
        <v>289</v>
      </c>
      <c r="G1478" s="81">
        <v>1.4508099999999999</v>
      </c>
      <c r="H1478" s="81" t="s">
        <v>290</v>
      </c>
      <c r="I1478" s="81" t="s">
        <v>291</v>
      </c>
      <c r="J1478" s="81">
        <v>25.006</v>
      </c>
      <c r="K1478" s="81" t="s">
        <v>290</v>
      </c>
      <c r="L1478" s="81" t="s">
        <v>284</v>
      </c>
      <c r="M1478" s="81" t="s">
        <v>284</v>
      </c>
    </row>
    <row r="1479" spans="1:13" ht="15" customHeight="1">
      <c r="A1479" s="81" t="s">
        <v>280</v>
      </c>
      <c r="B1479" s="81" t="s">
        <v>281</v>
      </c>
      <c r="C1479" s="81" t="s">
        <v>3257</v>
      </c>
      <c r="D1479" s="81">
        <v>703067</v>
      </c>
      <c r="E1479" s="82">
        <v>0.16797453703703705</v>
      </c>
      <c r="F1479" s="81" t="s">
        <v>289</v>
      </c>
      <c r="G1479" s="81">
        <v>1.4066000000000001</v>
      </c>
      <c r="H1479" s="81" t="s">
        <v>290</v>
      </c>
      <c r="I1479" s="81" t="s">
        <v>291</v>
      </c>
      <c r="J1479" s="81">
        <v>10.109</v>
      </c>
      <c r="K1479" s="81" t="s">
        <v>290</v>
      </c>
      <c r="L1479" s="81" t="s">
        <v>284</v>
      </c>
      <c r="M1479" s="81" t="s">
        <v>284</v>
      </c>
    </row>
    <row r="1480" spans="1:13" ht="15" customHeight="1">
      <c r="A1480" s="81" t="s">
        <v>280</v>
      </c>
      <c r="B1480" s="81" t="s">
        <v>281</v>
      </c>
      <c r="C1480" s="81" t="s">
        <v>3258</v>
      </c>
      <c r="D1480" s="81">
        <v>703068</v>
      </c>
      <c r="E1480" s="81" t="s">
        <v>3259</v>
      </c>
      <c r="F1480" s="81" t="s">
        <v>289</v>
      </c>
      <c r="G1480" s="81">
        <v>1.34575</v>
      </c>
      <c r="H1480" s="81" t="s">
        <v>290</v>
      </c>
      <c r="I1480" s="81" t="s">
        <v>291</v>
      </c>
      <c r="J1480" s="81">
        <v>10.233000000000001</v>
      </c>
      <c r="K1480" s="81" t="s">
        <v>290</v>
      </c>
      <c r="L1480" s="81" t="s">
        <v>284</v>
      </c>
      <c r="M1480" s="81" t="s">
        <v>284</v>
      </c>
    </row>
    <row r="1481" spans="1:13" ht="15" customHeight="1">
      <c r="A1481" s="81" t="s">
        <v>280</v>
      </c>
      <c r="B1481" s="81" t="s">
        <v>281</v>
      </c>
      <c r="C1481" s="81" t="s">
        <v>3260</v>
      </c>
      <c r="D1481" s="81">
        <v>703069</v>
      </c>
      <c r="E1481" s="82">
        <v>0.16924768518518518</v>
      </c>
      <c r="F1481" s="81" t="s">
        <v>289</v>
      </c>
      <c r="G1481" s="81">
        <v>1.28684</v>
      </c>
      <c r="H1481" s="81" t="s">
        <v>290</v>
      </c>
      <c r="I1481" s="81" t="s">
        <v>291</v>
      </c>
      <c r="J1481" s="81">
        <v>30.105</v>
      </c>
      <c r="K1481" s="81" t="s">
        <v>290</v>
      </c>
      <c r="L1481" s="81" t="s">
        <v>284</v>
      </c>
      <c r="M1481" s="81" t="s">
        <v>284</v>
      </c>
    </row>
    <row r="1482" spans="1:13" ht="15" customHeight="1">
      <c r="A1482" s="81" t="s">
        <v>280</v>
      </c>
      <c r="B1482" s="81" t="s">
        <v>281</v>
      </c>
      <c r="C1482" s="81" t="s">
        <v>3261</v>
      </c>
      <c r="D1482" s="81">
        <v>703070</v>
      </c>
      <c r="E1482" s="82">
        <v>0.1678587962962963</v>
      </c>
      <c r="F1482" s="81" t="s">
        <v>289</v>
      </c>
      <c r="G1482" s="81">
        <v>1.46099</v>
      </c>
      <c r="H1482" s="81" t="s">
        <v>290</v>
      </c>
      <c r="I1482" s="81" t="s">
        <v>291</v>
      </c>
      <c r="J1482" s="81">
        <v>30.75</v>
      </c>
      <c r="K1482" s="81" t="s">
        <v>290</v>
      </c>
      <c r="L1482" s="81" t="s">
        <v>284</v>
      </c>
      <c r="M1482" s="81" t="s">
        <v>284</v>
      </c>
    </row>
    <row r="1483" spans="1:13" ht="15" customHeight="1">
      <c r="A1483" s="81" t="s">
        <v>280</v>
      </c>
      <c r="B1483" s="81" t="s">
        <v>281</v>
      </c>
      <c r="C1483" s="81" t="s">
        <v>3262</v>
      </c>
      <c r="D1483" s="81">
        <v>703071</v>
      </c>
      <c r="E1483" s="82">
        <v>0.17028935185185187</v>
      </c>
      <c r="F1483" s="81" t="s">
        <v>289</v>
      </c>
      <c r="G1483" s="81">
        <v>1.46088</v>
      </c>
      <c r="H1483" s="81" t="s">
        <v>290</v>
      </c>
      <c r="I1483" s="81" t="s">
        <v>291</v>
      </c>
      <c r="J1483" s="81">
        <v>30.768999999999998</v>
      </c>
      <c r="K1483" s="81" t="s">
        <v>290</v>
      </c>
      <c r="L1483" s="81" t="s">
        <v>284</v>
      </c>
      <c r="M1483" s="81" t="s">
        <v>284</v>
      </c>
    </row>
    <row r="1484" spans="1:13" ht="15" customHeight="1">
      <c r="A1484" s="81" t="s">
        <v>280</v>
      </c>
      <c r="B1484" s="81" t="s">
        <v>281</v>
      </c>
      <c r="C1484" s="81" t="s">
        <v>3263</v>
      </c>
      <c r="D1484" s="81">
        <v>703072</v>
      </c>
      <c r="E1484" s="82">
        <v>0.16797453703703702</v>
      </c>
      <c r="F1484" s="81" t="s">
        <v>289</v>
      </c>
      <c r="G1484" s="81">
        <v>1.40025</v>
      </c>
      <c r="H1484" s="81" t="s">
        <v>290</v>
      </c>
      <c r="I1484" s="81" t="s">
        <v>291</v>
      </c>
      <c r="J1484" s="81">
        <v>10.843</v>
      </c>
      <c r="K1484" s="81" t="s">
        <v>290</v>
      </c>
      <c r="L1484" s="81" t="s">
        <v>284</v>
      </c>
      <c r="M1484" s="81" t="s">
        <v>284</v>
      </c>
    </row>
    <row r="1485" spans="1:13" ht="15" customHeight="1">
      <c r="A1485" s="81" t="s">
        <v>280</v>
      </c>
      <c r="B1485" s="81" t="s">
        <v>281</v>
      </c>
      <c r="C1485" s="81" t="s">
        <v>3264</v>
      </c>
      <c r="D1485" s="81">
        <v>703073</v>
      </c>
      <c r="E1485" s="82">
        <v>0.17121527777777779</v>
      </c>
      <c r="F1485" s="81" t="s">
        <v>289</v>
      </c>
      <c r="G1485" s="81">
        <v>1.3812</v>
      </c>
      <c r="H1485" s="81" t="s">
        <v>290</v>
      </c>
      <c r="I1485" s="81" t="s">
        <v>291</v>
      </c>
      <c r="J1485" s="81">
        <v>4.0389999999999997</v>
      </c>
      <c r="K1485" s="81" t="s">
        <v>290</v>
      </c>
      <c r="L1485" s="81" t="s">
        <v>284</v>
      </c>
      <c r="M1485" s="81" t="s">
        <v>284</v>
      </c>
    </row>
    <row r="1486" spans="1:13" ht="15" customHeight="1">
      <c r="A1486" s="81" t="s">
        <v>280</v>
      </c>
      <c r="B1486" s="81" t="s">
        <v>281</v>
      </c>
      <c r="C1486" s="81" t="s">
        <v>3265</v>
      </c>
      <c r="D1486" s="81">
        <v>703074</v>
      </c>
      <c r="E1486" s="82">
        <v>0.17144675925925926</v>
      </c>
      <c r="F1486" s="81" t="s">
        <v>289</v>
      </c>
      <c r="G1486" s="81">
        <v>1.4582200000000001</v>
      </c>
      <c r="H1486" s="81" t="s">
        <v>290</v>
      </c>
      <c r="I1486" s="81" t="s">
        <v>291</v>
      </c>
      <c r="J1486" s="81">
        <v>29.266999999999999</v>
      </c>
      <c r="K1486" s="81" t="s">
        <v>290</v>
      </c>
      <c r="L1486" s="81" t="s">
        <v>284</v>
      </c>
      <c r="M1486" s="81" t="s">
        <v>284</v>
      </c>
    </row>
    <row r="1487" spans="1:13" ht="15" customHeight="1">
      <c r="A1487" s="81" t="s">
        <v>280</v>
      </c>
      <c r="B1487" s="81" t="s">
        <v>281</v>
      </c>
      <c r="C1487" s="81" t="s">
        <v>3266</v>
      </c>
      <c r="D1487" s="81">
        <v>703075</v>
      </c>
      <c r="E1487" s="82">
        <v>0.1746875</v>
      </c>
      <c r="F1487" s="81" t="s">
        <v>289</v>
      </c>
      <c r="G1487" s="81">
        <v>1.0044500000000001</v>
      </c>
      <c r="H1487" s="81" t="s">
        <v>290</v>
      </c>
      <c r="I1487" s="81" t="s">
        <v>291</v>
      </c>
      <c r="J1487" s="81">
        <v>30.675000000000001</v>
      </c>
      <c r="K1487" s="81" t="s">
        <v>290</v>
      </c>
      <c r="L1487" s="81" t="s">
        <v>284</v>
      </c>
      <c r="M1487" s="81" t="s">
        <v>284</v>
      </c>
    </row>
    <row r="1488" spans="1:13" ht="15" customHeight="1">
      <c r="A1488" s="81" t="s">
        <v>280</v>
      </c>
      <c r="B1488" s="81" t="s">
        <v>281</v>
      </c>
      <c r="C1488" s="81" t="s">
        <v>3267</v>
      </c>
      <c r="D1488" s="81">
        <v>703076</v>
      </c>
      <c r="E1488" s="82">
        <v>0.17329861111111111</v>
      </c>
      <c r="F1488" s="81" t="s">
        <v>289</v>
      </c>
      <c r="G1488" s="81">
        <v>1.9037299999999999</v>
      </c>
      <c r="H1488" s="81" t="s">
        <v>290</v>
      </c>
      <c r="I1488" s="81" t="s">
        <v>291</v>
      </c>
      <c r="J1488" s="81">
        <v>19.556000000000001</v>
      </c>
      <c r="K1488" s="81" t="s">
        <v>290</v>
      </c>
      <c r="L1488" s="81" t="s">
        <v>284</v>
      </c>
      <c r="M1488" s="81" t="s">
        <v>284</v>
      </c>
    </row>
    <row r="1489" spans="1:13" ht="15" customHeight="1">
      <c r="A1489" s="81" t="s">
        <v>280</v>
      </c>
      <c r="B1489" s="81" t="s">
        <v>281</v>
      </c>
      <c r="C1489" s="81" t="s">
        <v>3268</v>
      </c>
      <c r="D1489" s="81">
        <v>703077</v>
      </c>
      <c r="E1489" s="82">
        <v>0.17572916666666669</v>
      </c>
      <c r="F1489" s="81" t="s">
        <v>289</v>
      </c>
      <c r="G1489" s="81">
        <v>0.67549999999999999</v>
      </c>
      <c r="H1489" s="81" t="s">
        <v>290</v>
      </c>
      <c r="I1489" s="81" t="s">
        <v>291</v>
      </c>
      <c r="J1489" s="81">
        <v>29.067</v>
      </c>
      <c r="K1489" s="81" t="s">
        <v>290</v>
      </c>
      <c r="L1489" s="81" t="s">
        <v>284</v>
      </c>
      <c r="M1489" s="81" t="s">
        <v>284</v>
      </c>
    </row>
    <row r="1490" spans="1:13" ht="15" customHeight="1">
      <c r="A1490" s="81" t="s">
        <v>280</v>
      </c>
      <c r="B1490" s="81" t="s">
        <v>281</v>
      </c>
      <c r="C1490" s="81" t="s">
        <v>3269</v>
      </c>
      <c r="D1490" s="81">
        <v>703078</v>
      </c>
      <c r="E1490" s="82">
        <v>0.17318287037037036</v>
      </c>
      <c r="F1490" s="81" t="s">
        <v>289</v>
      </c>
      <c r="G1490" s="81">
        <v>1.90419</v>
      </c>
      <c r="H1490" s="81" t="s">
        <v>290</v>
      </c>
      <c r="I1490" s="81" t="s">
        <v>291</v>
      </c>
      <c r="J1490" s="81">
        <v>11.676</v>
      </c>
      <c r="K1490" s="81" t="s">
        <v>290</v>
      </c>
      <c r="L1490" s="81" t="s">
        <v>284</v>
      </c>
      <c r="M1490" s="81" t="s">
        <v>284</v>
      </c>
    </row>
    <row r="1491" spans="1:13" ht="15" customHeight="1">
      <c r="A1491" s="81" t="s">
        <v>280</v>
      </c>
      <c r="B1491" s="81" t="s">
        <v>281</v>
      </c>
      <c r="C1491" s="81" t="s">
        <v>3312</v>
      </c>
      <c r="D1491" s="81" t="s">
        <v>539</v>
      </c>
      <c r="F1491" s="81" t="s">
        <v>540</v>
      </c>
      <c r="G1491" s="81">
        <v>-54.5</v>
      </c>
      <c r="H1491" s="81" t="s">
        <v>541</v>
      </c>
      <c r="I1491" s="81" t="s">
        <v>542</v>
      </c>
      <c r="L1491" s="81" t="s">
        <v>284</v>
      </c>
      <c r="M1491" s="81" t="s">
        <v>284</v>
      </c>
    </row>
    <row r="1492" spans="1:13" ht="15" customHeight="1">
      <c r="A1492" s="81" t="s">
        <v>280</v>
      </c>
      <c r="B1492" s="81" t="s">
        <v>281</v>
      </c>
      <c r="C1492" s="81" t="s">
        <v>3313</v>
      </c>
      <c r="D1492" s="81" t="s">
        <v>3393</v>
      </c>
      <c r="E1492" s="83">
        <v>0.10491898148148149</v>
      </c>
      <c r="F1492" s="81" t="s">
        <v>284</v>
      </c>
      <c r="I1492" s="81" t="s">
        <v>284</v>
      </c>
      <c r="L1492" s="81" t="s">
        <v>284</v>
      </c>
      <c r="M1492" s="81" t="s">
        <v>284</v>
      </c>
    </row>
    <row r="1493" spans="1:13" ht="15" customHeight="1">
      <c r="A1493" s="81" t="s">
        <v>280</v>
      </c>
      <c r="B1493" s="81" t="s">
        <v>281</v>
      </c>
      <c r="C1493" s="81" t="s">
        <v>3314</v>
      </c>
      <c r="D1493" s="81" t="s">
        <v>2443</v>
      </c>
      <c r="E1493" s="81" t="s">
        <v>2444</v>
      </c>
      <c r="F1493" s="81" t="s">
        <v>284</v>
      </c>
      <c r="I1493" s="81" t="s">
        <v>284</v>
      </c>
      <c r="L1493" s="81" t="s">
        <v>284</v>
      </c>
      <c r="M1493" s="81" t="s">
        <v>284</v>
      </c>
    </row>
    <row r="1494" spans="1:13" ht="15" customHeight="1">
      <c r="A1494" s="81" t="s">
        <v>280</v>
      </c>
      <c r="B1494" s="81" t="s">
        <v>281</v>
      </c>
      <c r="C1494" s="81" t="s">
        <v>3315</v>
      </c>
      <c r="D1494" s="81">
        <v>1</v>
      </c>
      <c r="E1494" s="82">
        <v>0.11334490740740739</v>
      </c>
      <c r="F1494" s="81" t="s">
        <v>289</v>
      </c>
      <c r="G1494" s="81">
        <v>0.156</v>
      </c>
      <c r="H1494" s="81" t="s">
        <v>290</v>
      </c>
      <c r="I1494" s="81" t="s">
        <v>291</v>
      </c>
      <c r="J1494" s="81">
        <v>35.021000000000001</v>
      </c>
      <c r="K1494" s="81" t="s">
        <v>290</v>
      </c>
      <c r="L1494" s="81" t="s">
        <v>284</v>
      </c>
      <c r="M1494" s="81" t="s">
        <v>284</v>
      </c>
    </row>
    <row r="1495" spans="1:13" ht="15" customHeight="1">
      <c r="A1495" s="81" t="s">
        <v>280</v>
      </c>
      <c r="B1495" s="81" t="s">
        <v>281</v>
      </c>
      <c r="C1495" s="81" t="s">
        <v>3316</v>
      </c>
      <c r="D1495" s="81">
        <v>704001</v>
      </c>
      <c r="E1495" s="82">
        <v>0.11658564814814815</v>
      </c>
      <c r="F1495" s="81" t="s">
        <v>289</v>
      </c>
      <c r="G1495" s="81">
        <v>0.15606999999999999</v>
      </c>
      <c r="H1495" s="81" t="s">
        <v>290</v>
      </c>
      <c r="I1495" s="81" t="s">
        <v>291</v>
      </c>
      <c r="J1495" s="81">
        <v>35.026000000000003</v>
      </c>
      <c r="K1495" s="81" t="s">
        <v>290</v>
      </c>
      <c r="L1495" s="81" t="s">
        <v>284</v>
      </c>
      <c r="M1495" s="81" t="s">
        <v>284</v>
      </c>
    </row>
    <row r="1496" spans="1:13" ht="15" customHeight="1">
      <c r="A1496" s="81" t="s">
        <v>280</v>
      </c>
      <c r="B1496" s="81" t="s">
        <v>281</v>
      </c>
      <c r="C1496" s="81" t="s">
        <v>3317</v>
      </c>
      <c r="D1496" s="81">
        <v>704002</v>
      </c>
      <c r="E1496" s="82">
        <v>0.11693287037037037</v>
      </c>
      <c r="F1496" s="81" t="s">
        <v>289</v>
      </c>
      <c r="G1496" s="81">
        <v>1.82372</v>
      </c>
      <c r="H1496" s="81" t="s">
        <v>290</v>
      </c>
      <c r="I1496" s="81" t="s">
        <v>291</v>
      </c>
      <c r="J1496" s="81">
        <v>15.101000000000001</v>
      </c>
      <c r="K1496" s="81" t="s">
        <v>290</v>
      </c>
      <c r="L1496" s="81" t="s">
        <v>284</v>
      </c>
      <c r="M1496" s="81" t="s">
        <v>284</v>
      </c>
    </row>
    <row r="1497" spans="1:13" ht="15" customHeight="1">
      <c r="A1497" s="81" t="s">
        <v>280</v>
      </c>
      <c r="B1497" s="81" t="s">
        <v>281</v>
      </c>
      <c r="C1497" s="81" t="s">
        <v>3318</v>
      </c>
      <c r="D1497" s="81">
        <v>704003</v>
      </c>
      <c r="E1497" s="82">
        <v>0.11658564814814815</v>
      </c>
      <c r="F1497" s="81" t="s">
        <v>289</v>
      </c>
      <c r="G1497" s="81">
        <v>0.34206999999999999</v>
      </c>
      <c r="H1497" s="81" t="s">
        <v>290</v>
      </c>
      <c r="I1497" s="81" t="s">
        <v>291</v>
      </c>
      <c r="J1497" s="81">
        <v>27.827000000000002</v>
      </c>
      <c r="K1497" s="81" t="s">
        <v>290</v>
      </c>
      <c r="L1497" s="81" t="s">
        <v>284</v>
      </c>
      <c r="M1497" s="81" t="s">
        <v>284</v>
      </c>
    </row>
    <row r="1498" spans="1:13" ht="15" customHeight="1">
      <c r="A1498" s="81" t="s">
        <v>280</v>
      </c>
      <c r="B1498" s="81" t="s">
        <v>281</v>
      </c>
      <c r="C1498" s="81" t="s">
        <v>3319</v>
      </c>
      <c r="D1498" s="81">
        <v>704004</v>
      </c>
      <c r="E1498" s="81" t="s">
        <v>2668</v>
      </c>
      <c r="F1498" s="81" t="s">
        <v>289</v>
      </c>
      <c r="G1498" s="81">
        <v>1.0235099999999999</v>
      </c>
      <c r="H1498" s="81" t="s">
        <v>290</v>
      </c>
      <c r="I1498" s="81" t="s">
        <v>291</v>
      </c>
      <c r="J1498" s="81">
        <v>7.95</v>
      </c>
      <c r="K1498" s="81" t="s">
        <v>290</v>
      </c>
      <c r="L1498" s="81" t="s">
        <v>284</v>
      </c>
      <c r="M1498" s="81" t="s">
        <v>284</v>
      </c>
    </row>
    <row r="1499" spans="1:13" ht="15" customHeight="1">
      <c r="A1499" s="81" t="s">
        <v>280</v>
      </c>
      <c r="B1499" s="81" t="s">
        <v>281</v>
      </c>
      <c r="C1499" s="81" t="s">
        <v>3320</v>
      </c>
      <c r="D1499" s="81">
        <v>704005</v>
      </c>
      <c r="E1499" s="82">
        <v>0.11820601851851853</v>
      </c>
      <c r="F1499" s="81" t="s">
        <v>289</v>
      </c>
      <c r="G1499" s="81">
        <v>1.72556</v>
      </c>
      <c r="H1499" s="81" t="s">
        <v>290</v>
      </c>
      <c r="I1499" s="81" t="s">
        <v>291</v>
      </c>
      <c r="J1499" s="81">
        <v>12.292</v>
      </c>
      <c r="K1499" s="81" t="s">
        <v>290</v>
      </c>
      <c r="L1499" s="81" t="s">
        <v>284</v>
      </c>
      <c r="M1499" s="81" t="s">
        <v>284</v>
      </c>
    </row>
    <row r="1500" spans="1:13" ht="15" customHeight="1">
      <c r="A1500" s="81" t="s">
        <v>280</v>
      </c>
      <c r="B1500" s="81" t="s">
        <v>281</v>
      </c>
      <c r="C1500" s="81" t="s">
        <v>3321</v>
      </c>
      <c r="D1500" s="81">
        <v>704006</v>
      </c>
      <c r="E1500" s="82">
        <v>0.11670138888888888</v>
      </c>
      <c r="F1500" s="81" t="s">
        <v>289</v>
      </c>
      <c r="G1500" s="81">
        <v>0.25129000000000001</v>
      </c>
      <c r="H1500" s="81" t="s">
        <v>290</v>
      </c>
      <c r="I1500" s="81" t="s">
        <v>291</v>
      </c>
      <c r="J1500" s="81">
        <v>29.808</v>
      </c>
      <c r="K1500" s="81" t="s">
        <v>290</v>
      </c>
      <c r="L1500" s="81" t="s">
        <v>284</v>
      </c>
      <c r="M1500" s="81" t="s">
        <v>284</v>
      </c>
    </row>
    <row r="1501" spans="1:13" ht="15" customHeight="1">
      <c r="A1501" s="81" t="s">
        <v>280</v>
      </c>
      <c r="B1501" s="81" t="s">
        <v>281</v>
      </c>
      <c r="C1501" s="81" t="s">
        <v>3322</v>
      </c>
      <c r="D1501" s="81">
        <v>704007</v>
      </c>
      <c r="E1501" s="82">
        <v>0.12052083333333334</v>
      </c>
      <c r="F1501" s="81" t="s">
        <v>289</v>
      </c>
      <c r="G1501" s="81">
        <v>0.95145000000000002</v>
      </c>
      <c r="H1501" s="81" t="s">
        <v>290</v>
      </c>
      <c r="I1501" s="81" t="s">
        <v>291</v>
      </c>
      <c r="J1501" s="81">
        <v>9.91</v>
      </c>
      <c r="K1501" s="81" t="s">
        <v>290</v>
      </c>
      <c r="L1501" s="81" t="s">
        <v>284</v>
      </c>
      <c r="M1501" s="81" t="s">
        <v>284</v>
      </c>
    </row>
    <row r="1502" spans="1:13" ht="15" customHeight="1">
      <c r="A1502" s="81" t="s">
        <v>280</v>
      </c>
      <c r="B1502" s="81" t="s">
        <v>281</v>
      </c>
      <c r="C1502" s="81" t="s">
        <v>3323</v>
      </c>
      <c r="D1502" s="81">
        <v>704008</v>
      </c>
      <c r="E1502" s="82">
        <v>0.11924768518518519</v>
      </c>
      <c r="F1502" s="81" t="s">
        <v>289</v>
      </c>
      <c r="G1502" s="81">
        <v>1.68598</v>
      </c>
      <c r="H1502" s="81" t="s">
        <v>290</v>
      </c>
      <c r="I1502" s="81" t="s">
        <v>291</v>
      </c>
      <c r="J1502" s="81">
        <v>10.351000000000001</v>
      </c>
      <c r="K1502" s="81" t="s">
        <v>290</v>
      </c>
      <c r="L1502" s="81" t="s">
        <v>284</v>
      </c>
      <c r="M1502" s="81" t="s">
        <v>284</v>
      </c>
    </row>
    <row r="1503" spans="1:13" ht="15" customHeight="1">
      <c r="A1503" s="81" t="s">
        <v>280</v>
      </c>
      <c r="B1503" s="81" t="s">
        <v>281</v>
      </c>
      <c r="C1503" s="81" t="s">
        <v>3324</v>
      </c>
      <c r="D1503" s="81">
        <v>704009</v>
      </c>
      <c r="E1503" s="82">
        <v>0.11959490740740741</v>
      </c>
      <c r="F1503" s="81" t="s">
        <v>289</v>
      </c>
      <c r="G1503" s="81">
        <v>0.28126000000000001</v>
      </c>
      <c r="H1503" s="81" t="s">
        <v>290</v>
      </c>
      <c r="I1503" s="81" t="s">
        <v>291</v>
      </c>
      <c r="J1503" s="81">
        <v>29.864999999999998</v>
      </c>
      <c r="K1503" s="81" t="s">
        <v>290</v>
      </c>
      <c r="L1503" s="81" t="s">
        <v>284</v>
      </c>
      <c r="M1503" s="81" t="s">
        <v>284</v>
      </c>
    </row>
    <row r="1504" spans="1:13" ht="15" customHeight="1">
      <c r="A1504" s="81" t="s">
        <v>280</v>
      </c>
      <c r="B1504" s="81" t="s">
        <v>281</v>
      </c>
      <c r="C1504" s="81" t="s">
        <v>3325</v>
      </c>
      <c r="D1504" s="81">
        <v>704010</v>
      </c>
      <c r="E1504" s="82">
        <v>0.12318287037037036</v>
      </c>
      <c r="F1504" s="81" t="s">
        <v>289</v>
      </c>
      <c r="G1504" s="81">
        <v>0.94725000000000004</v>
      </c>
      <c r="H1504" s="81" t="s">
        <v>290</v>
      </c>
      <c r="I1504" s="81" t="s">
        <v>291</v>
      </c>
      <c r="J1504" s="81">
        <v>9.9320000000000004</v>
      </c>
      <c r="K1504" s="81" t="s">
        <v>290</v>
      </c>
      <c r="L1504" s="81" t="s">
        <v>284</v>
      </c>
      <c r="M1504" s="81" t="s">
        <v>284</v>
      </c>
    </row>
    <row r="1505" spans="1:13" ht="15" customHeight="1">
      <c r="A1505" s="81" t="s">
        <v>280</v>
      </c>
      <c r="B1505" s="81" t="s">
        <v>281</v>
      </c>
      <c r="C1505" s="81" t="s">
        <v>3326</v>
      </c>
      <c r="D1505" s="81">
        <v>704011</v>
      </c>
      <c r="E1505" s="82">
        <v>0.12434027777777779</v>
      </c>
      <c r="F1505" s="81" t="s">
        <v>289</v>
      </c>
      <c r="G1505" s="81">
        <v>1.87449</v>
      </c>
      <c r="H1505" s="81" t="s">
        <v>290</v>
      </c>
      <c r="I1505" s="81" t="s">
        <v>291</v>
      </c>
      <c r="J1505" s="81">
        <v>12.776999999999999</v>
      </c>
      <c r="K1505" s="81" t="s">
        <v>290</v>
      </c>
      <c r="L1505" s="81" t="s">
        <v>284</v>
      </c>
      <c r="M1505" s="81" t="s">
        <v>284</v>
      </c>
    </row>
    <row r="1506" spans="1:13" ht="15" customHeight="1">
      <c r="A1506" s="81" t="s">
        <v>280</v>
      </c>
      <c r="B1506" s="81" t="s">
        <v>281</v>
      </c>
      <c r="C1506" s="81" t="s">
        <v>3327</v>
      </c>
      <c r="D1506" s="81">
        <v>704012</v>
      </c>
      <c r="E1506" s="82">
        <v>0.12167824074074074</v>
      </c>
      <c r="F1506" s="81" t="s">
        <v>289</v>
      </c>
      <c r="G1506" s="81">
        <v>0.33682000000000001</v>
      </c>
      <c r="H1506" s="81" t="s">
        <v>290</v>
      </c>
      <c r="I1506" s="81" t="s">
        <v>291</v>
      </c>
      <c r="J1506" s="81">
        <v>33.049999999999997</v>
      </c>
      <c r="K1506" s="81" t="s">
        <v>290</v>
      </c>
      <c r="L1506" s="81" t="s">
        <v>284</v>
      </c>
      <c r="M1506" s="81" t="s">
        <v>284</v>
      </c>
    </row>
    <row r="1507" spans="1:13" ht="15" customHeight="1">
      <c r="A1507" s="81" t="s">
        <v>280</v>
      </c>
      <c r="B1507" s="81" t="s">
        <v>281</v>
      </c>
      <c r="C1507" s="81" t="s">
        <v>3328</v>
      </c>
      <c r="D1507" s="81">
        <v>704013</v>
      </c>
      <c r="E1507" s="82">
        <v>0.12202546296296296</v>
      </c>
      <c r="F1507" s="81" t="s">
        <v>289</v>
      </c>
      <c r="G1507" s="81">
        <v>1.83954</v>
      </c>
      <c r="H1507" s="81" t="s">
        <v>290</v>
      </c>
      <c r="I1507" s="81" t="s">
        <v>291</v>
      </c>
      <c r="J1507" s="81">
        <v>14.301</v>
      </c>
      <c r="K1507" s="81" t="s">
        <v>290</v>
      </c>
      <c r="L1507" s="81" t="s">
        <v>284</v>
      </c>
      <c r="M1507" s="81" t="s">
        <v>284</v>
      </c>
    </row>
    <row r="1508" spans="1:13" ht="15" customHeight="1">
      <c r="A1508" s="81" t="s">
        <v>280</v>
      </c>
      <c r="B1508" s="81" t="s">
        <v>281</v>
      </c>
      <c r="C1508" s="81" t="s">
        <v>3329</v>
      </c>
      <c r="D1508" s="81">
        <v>704014</v>
      </c>
      <c r="E1508" s="82">
        <v>0.12318287037037036</v>
      </c>
      <c r="F1508" s="81" t="s">
        <v>289</v>
      </c>
      <c r="G1508" s="81">
        <v>0.82896999999999998</v>
      </c>
      <c r="H1508" s="81" t="s">
        <v>290</v>
      </c>
      <c r="I1508" s="81" t="s">
        <v>291</v>
      </c>
      <c r="J1508" s="81">
        <v>33.143000000000001</v>
      </c>
      <c r="K1508" s="81" t="s">
        <v>290</v>
      </c>
      <c r="L1508" s="81" t="s">
        <v>284</v>
      </c>
      <c r="M1508" s="81" t="s">
        <v>284</v>
      </c>
    </row>
    <row r="1509" spans="1:13" ht="15" customHeight="1">
      <c r="A1509" s="81" t="s">
        <v>280</v>
      </c>
      <c r="B1509" s="81" t="s">
        <v>281</v>
      </c>
      <c r="C1509" s="81" t="s">
        <v>3330</v>
      </c>
      <c r="D1509" s="81">
        <v>704015</v>
      </c>
      <c r="E1509" s="82">
        <v>0.12538194444444442</v>
      </c>
      <c r="F1509" s="81" t="s">
        <v>289</v>
      </c>
      <c r="G1509" s="81">
        <v>1.6762699999999999</v>
      </c>
      <c r="H1509" s="81" t="s">
        <v>290</v>
      </c>
      <c r="I1509" s="81" t="s">
        <v>291</v>
      </c>
      <c r="J1509" s="81">
        <v>26.738</v>
      </c>
      <c r="K1509" s="81" t="s">
        <v>290</v>
      </c>
      <c r="L1509" s="81" t="s">
        <v>284</v>
      </c>
      <c r="M1509" s="81" t="s">
        <v>284</v>
      </c>
    </row>
    <row r="1510" spans="1:13" ht="15" customHeight="1">
      <c r="A1510" s="81" t="s">
        <v>280</v>
      </c>
      <c r="B1510" s="81" t="s">
        <v>281</v>
      </c>
      <c r="C1510" s="81" t="s">
        <v>3331</v>
      </c>
      <c r="D1510" s="81">
        <v>704016</v>
      </c>
      <c r="E1510" s="82">
        <v>0.12688657407407408</v>
      </c>
      <c r="F1510" s="81" t="s">
        <v>289</v>
      </c>
      <c r="G1510" s="81">
        <v>1.3357699999999999</v>
      </c>
      <c r="H1510" s="81" t="s">
        <v>290</v>
      </c>
      <c r="I1510" s="81" t="s">
        <v>291</v>
      </c>
      <c r="J1510" s="81">
        <v>32.212000000000003</v>
      </c>
      <c r="K1510" s="81" t="s">
        <v>290</v>
      </c>
      <c r="L1510" s="81" t="s">
        <v>284</v>
      </c>
      <c r="M1510" s="81" t="s">
        <v>284</v>
      </c>
    </row>
    <row r="1511" spans="1:13" ht="15" customHeight="1">
      <c r="A1511" s="81" t="s">
        <v>280</v>
      </c>
      <c r="B1511" s="81" t="s">
        <v>281</v>
      </c>
      <c r="C1511" s="81" t="s">
        <v>3332</v>
      </c>
      <c r="D1511" s="81">
        <v>704017</v>
      </c>
      <c r="E1511" s="82">
        <v>0.12920138888888888</v>
      </c>
      <c r="F1511" s="81" t="s">
        <v>289</v>
      </c>
      <c r="G1511" s="81">
        <v>1.54447</v>
      </c>
      <c r="H1511" s="81" t="s">
        <v>290</v>
      </c>
      <c r="I1511" s="81" t="s">
        <v>291</v>
      </c>
      <c r="J1511" s="81">
        <v>33.128</v>
      </c>
      <c r="K1511" s="81" t="s">
        <v>290</v>
      </c>
      <c r="L1511" s="81" t="s">
        <v>284</v>
      </c>
      <c r="M1511" s="81" t="s">
        <v>284</v>
      </c>
    </row>
    <row r="1512" spans="1:13" ht="15" customHeight="1">
      <c r="A1512" s="81" t="s">
        <v>280</v>
      </c>
      <c r="B1512" s="81" t="s">
        <v>281</v>
      </c>
      <c r="C1512" s="81" t="s">
        <v>3333</v>
      </c>
      <c r="D1512" s="81">
        <v>704018</v>
      </c>
      <c r="E1512" s="82">
        <v>0.12827546296296297</v>
      </c>
      <c r="F1512" s="81" t="s">
        <v>289</v>
      </c>
      <c r="G1512" s="81">
        <v>1.3591800000000001</v>
      </c>
      <c r="H1512" s="81" t="s">
        <v>290</v>
      </c>
      <c r="I1512" s="81" t="s">
        <v>291</v>
      </c>
      <c r="J1512" s="81">
        <v>30.693999999999999</v>
      </c>
      <c r="K1512" s="81" t="s">
        <v>290</v>
      </c>
      <c r="L1512" s="81" t="s">
        <v>284</v>
      </c>
      <c r="M1512" s="81" t="s">
        <v>284</v>
      </c>
    </row>
    <row r="1513" spans="1:13" ht="15" customHeight="1">
      <c r="A1513" s="81" t="s">
        <v>280</v>
      </c>
      <c r="B1513" s="81" t="s">
        <v>281</v>
      </c>
      <c r="C1513" s="81" t="s">
        <v>3334</v>
      </c>
      <c r="D1513" s="81">
        <v>704019</v>
      </c>
      <c r="E1513" s="82">
        <v>0.13001157407407407</v>
      </c>
      <c r="F1513" s="81" t="s">
        <v>289</v>
      </c>
      <c r="G1513" s="81">
        <v>1.3743799999999999</v>
      </c>
      <c r="H1513" s="81" t="s">
        <v>290</v>
      </c>
      <c r="I1513" s="81" t="s">
        <v>291</v>
      </c>
      <c r="J1513" s="81">
        <v>23.834</v>
      </c>
      <c r="K1513" s="81" t="s">
        <v>290</v>
      </c>
      <c r="L1513" s="81" t="s">
        <v>284</v>
      </c>
      <c r="M1513" s="81" t="s">
        <v>284</v>
      </c>
    </row>
    <row r="1514" spans="1:13" ht="15" customHeight="1">
      <c r="A1514" s="81" t="s">
        <v>280</v>
      </c>
      <c r="B1514" s="81" t="s">
        <v>281</v>
      </c>
      <c r="C1514" s="81" t="s">
        <v>3335</v>
      </c>
      <c r="D1514" s="81">
        <v>704020</v>
      </c>
      <c r="E1514" s="81" t="s">
        <v>2673</v>
      </c>
      <c r="F1514" s="81" t="s">
        <v>289</v>
      </c>
      <c r="G1514" s="81">
        <v>1.2035499999999999</v>
      </c>
      <c r="H1514" s="81" t="s">
        <v>290</v>
      </c>
      <c r="I1514" s="81" t="s">
        <v>291</v>
      </c>
      <c r="J1514" s="81">
        <v>31.654</v>
      </c>
      <c r="K1514" s="81" t="s">
        <v>290</v>
      </c>
      <c r="L1514" s="81" t="s">
        <v>284</v>
      </c>
      <c r="M1514" s="81" t="s">
        <v>284</v>
      </c>
    </row>
    <row r="1515" spans="1:13" ht="15" customHeight="1">
      <c r="A1515" s="81" t="s">
        <v>280</v>
      </c>
      <c r="B1515" s="81" t="s">
        <v>281</v>
      </c>
      <c r="C1515" s="81" t="s">
        <v>3336</v>
      </c>
      <c r="D1515" s="81">
        <v>704021</v>
      </c>
      <c r="E1515" s="82">
        <v>0.13140046296296296</v>
      </c>
      <c r="F1515" s="81" t="s">
        <v>289</v>
      </c>
      <c r="G1515" s="81">
        <v>1.26667</v>
      </c>
      <c r="H1515" s="81" t="s">
        <v>290</v>
      </c>
      <c r="I1515" s="81" t="s">
        <v>291</v>
      </c>
      <c r="J1515" s="81">
        <v>11.718</v>
      </c>
      <c r="K1515" s="81" t="s">
        <v>290</v>
      </c>
      <c r="L1515" s="81" t="s">
        <v>284</v>
      </c>
      <c r="M1515" s="81" t="s">
        <v>284</v>
      </c>
    </row>
    <row r="1516" spans="1:13" ht="15" customHeight="1">
      <c r="A1516" s="81" t="s">
        <v>280</v>
      </c>
      <c r="B1516" s="81" t="s">
        <v>281</v>
      </c>
      <c r="C1516" s="81" t="s">
        <v>3337</v>
      </c>
      <c r="D1516" s="81">
        <v>704022</v>
      </c>
      <c r="E1516" s="82">
        <v>0.1297800925925926</v>
      </c>
      <c r="F1516" s="81" t="s">
        <v>289</v>
      </c>
      <c r="G1516" s="81">
        <v>1.34842</v>
      </c>
      <c r="H1516" s="81" t="s">
        <v>290</v>
      </c>
      <c r="I1516" s="81" t="s">
        <v>291</v>
      </c>
      <c r="J1516" s="81">
        <v>6.61</v>
      </c>
      <c r="K1516" s="81" t="s">
        <v>290</v>
      </c>
      <c r="L1516" s="81" t="s">
        <v>284</v>
      </c>
      <c r="M1516" s="81" t="s">
        <v>284</v>
      </c>
    </row>
    <row r="1517" spans="1:13" ht="15" customHeight="1">
      <c r="A1517" s="81" t="s">
        <v>280</v>
      </c>
      <c r="B1517" s="81" t="s">
        <v>281</v>
      </c>
      <c r="C1517" s="81" t="s">
        <v>3338</v>
      </c>
      <c r="D1517" s="81">
        <v>704023</v>
      </c>
      <c r="E1517" s="81" t="s">
        <v>3339</v>
      </c>
      <c r="F1517" s="81" t="s">
        <v>289</v>
      </c>
      <c r="G1517" s="81">
        <v>1.4029</v>
      </c>
      <c r="H1517" s="81" t="s">
        <v>290</v>
      </c>
      <c r="I1517" s="81" t="s">
        <v>291</v>
      </c>
      <c r="J1517" s="81">
        <v>26.236999999999998</v>
      </c>
      <c r="K1517" s="81" t="s">
        <v>290</v>
      </c>
      <c r="L1517" s="81" t="s">
        <v>284</v>
      </c>
      <c r="M1517" s="81" t="s">
        <v>284</v>
      </c>
    </row>
    <row r="1518" spans="1:13" ht="15" customHeight="1">
      <c r="A1518" s="81" t="s">
        <v>280</v>
      </c>
      <c r="B1518" s="81" t="s">
        <v>281</v>
      </c>
      <c r="C1518" s="81" t="s">
        <v>3340</v>
      </c>
      <c r="D1518" s="81">
        <v>704024</v>
      </c>
      <c r="E1518" s="82">
        <v>0.13221064814814815</v>
      </c>
      <c r="F1518" s="81" t="s">
        <v>289</v>
      </c>
      <c r="G1518" s="81">
        <v>1.8064800000000001</v>
      </c>
      <c r="H1518" s="81" t="s">
        <v>290</v>
      </c>
      <c r="I1518" s="81" t="s">
        <v>291</v>
      </c>
      <c r="J1518" s="81">
        <v>31.207999999999998</v>
      </c>
      <c r="K1518" s="81" t="s">
        <v>290</v>
      </c>
      <c r="L1518" s="81" t="s">
        <v>284</v>
      </c>
      <c r="M1518" s="81" t="s">
        <v>284</v>
      </c>
    </row>
    <row r="1519" spans="1:13" ht="15" customHeight="1">
      <c r="A1519" s="81" t="s">
        <v>280</v>
      </c>
      <c r="B1519" s="81" t="s">
        <v>281</v>
      </c>
      <c r="C1519" s="81" t="s">
        <v>3341</v>
      </c>
      <c r="D1519" s="81">
        <v>704025</v>
      </c>
      <c r="E1519" s="82">
        <v>0.13302083333333334</v>
      </c>
      <c r="F1519" s="81" t="s">
        <v>289</v>
      </c>
      <c r="G1519" s="81">
        <v>0.88602000000000003</v>
      </c>
      <c r="H1519" s="81" t="s">
        <v>290</v>
      </c>
      <c r="I1519" s="81" t="s">
        <v>291</v>
      </c>
      <c r="J1519" s="81">
        <v>28.75</v>
      </c>
      <c r="K1519" s="81" t="s">
        <v>290</v>
      </c>
      <c r="L1519" s="81" t="s">
        <v>284</v>
      </c>
      <c r="M1519" s="81" t="s">
        <v>284</v>
      </c>
    </row>
    <row r="1520" spans="1:13" ht="15" customHeight="1">
      <c r="A1520" s="81" t="s">
        <v>280</v>
      </c>
      <c r="B1520" s="81" t="s">
        <v>281</v>
      </c>
      <c r="C1520" s="81" t="s">
        <v>3342</v>
      </c>
      <c r="D1520" s="81">
        <v>704026</v>
      </c>
      <c r="E1520" s="82">
        <v>0.13799768518518518</v>
      </c>
      <c r="F1520" s="81" t="s">
        <v>289</v>
      </c>
      <c r="G1520" s="81">
        <v>1.8557300000000001</v>
      </c>
      <c r="H1520" s="81" t="s">
        <v>290</v>
      </c>
      <c r="I1520" s="81" t="s">
        <v>291</v>
      </c>
      <c r="J1520" s="81">
        <v>13.381</v>
      </c>
      <c r="K1520" s="81" t="s">
        <v>290</v>
      </c>
      <c r="L1520" s="81" t="s">
        <v>284</v>
      </c>
      <c r="M1520" s="81" t="s">
        <v>284</v>
      </c>
    </row>
    <row r="1521" spans="1:13" ht="15" customHeight="1">
      <c r="A1521" s="81" t="s">
        <v>280</v>
      </c>
      <c r="B1521" s="81" t="s">
        <v>281</v>
      </c>
      <c r="C1521" s="81" t="s">
        <v>3343</v>
      </c>
      <c r="D1521" s="81">
        <v>704027</v>
      </c>
      <c r="E1521" s="82">
        <v>0.13487268518518519</v>
      </c>
      <c r="F1521" s="81" t="s">
        <v>289</v>
      </c>
      <c r="G1521" s="81">
        <v>0.42786000000000002</v>
      </c>
      <c r="H1521" s="81" t="s">
        <v>290</v>
      </c>
      <c r="I1521" s="81" t="s">
        <v>291</v>
      </c>
      <c r="J1521" s="81">
        <v>35.664999999999999</v>
      </c>
      <c r="K1521" s="81" t="s">
        <v>290</v>
      </c>
      <c r="L1521" s="81" t="s">
        <v>284</v>
      </c>
      <c r="M1521" s="81" t="s">
        <v>284</v>
      </c>
    </row>
    <row r="1522" spans="1:13" ht="15" customHeight="1">
      <c r="A1522" s="81" t="s">
        <v>280</v>
      </c>
      <c r="B1522" s="81" t="s">
        <v>281</v>
      </c>
      <c r="C1522" s="81" t="s">
        <v>3344</v>
      </c>
      <c r="D1522" s="81">
        <v>704028</v>
      </c>
      <c r="E1522" s="82">
        <v>0.13741898148148149</v>
      </c>
      <c r="F1522" s="81" t="s">
        <v>289</v>
      </c>
      <c r="G1522" s="81">
        <v>1.8957900000000001</v>
      </c>
      <c r="H1522" s="81" t="s">
        <v>290</v>
      </c>
      <c r="I1522" s="81" t="s">
        <v>291</v>
      </c>
      <c r="J1522" s="81">
        <v>13.173</v>
      </c>
      <c r="K1522" s="81" t="s">
        <v>290</v>
      </c>
      <c r="L1522" s="81" t="s">
        <v>284</v>
      </c>
      <c r="M1522" s="81" t="s">
        <v>284</v>
      </c>
    </row>
    <row r="1523" spans="1:13" ht="15" customHeight="1">
      <c r="A1523" s="81" t="s">
        <v>280</v>
      </c>
      <c r="B1523" s="81" t="s">
        <v>281</v>
      </c>
      <c r="C1523" s="81" t="s">
        <v>3345</v>
      </c>
      <c r="D1523" s="81">
        <v>704029</v>
      </c>
      <c r="E1523" s="82">
        <v>0.13776620370370371</v>
      </c>
      <c r="F1523" s="81" t="s">
        <v>289</v>
      </c>
      <c r="G1523" s="81">
        <v>0.62597999999999998</v>
      </c>
      <c r="H1523" s="81" t="s">
        <v>290</v>
      </c>
      <c r="I1523" s="81" t="s">
        <v>291</v>
      </c>
      <c r="J1523" s="81">
        <v>29.234999999999999</v>
      </c>
      <c r="K1523" s="81" t="s">
        <v>290</v>
      </c>
      <c r="L1523" s="81" t="s">
        <v>284</v>
      </c>
      <c r="M1523" s="81" t="s">
        <v>284</v>
      </c>
    </row>
    <row r="1524" spans="1:13" ht="15" customHeight="1">
      <c r="A1524" s="81" t="s">
        <v>280</v>
      </c>
      <c r="B1524" s="81" t="s">
        <v>281</v>
      </c>
      <c r="C1524" s="81" t="s">
        <v>3346</v>
      </c>
      <c r="D1524" s="81">
        <v>704030</v>
      </c>
      <c r="E1524" s="82">
        <v>0.1383449074074074</v>
      </c>
      <c r="F1524" s="81" t="s">
        <v>289</v>
      </c>
      <c r="G1524" s="81">
        <v>1.881</v>
      </c>
      <c r="H1524" s="81" t="s">
        <v>290</v>
      </c>
      <c r="I1524" s="81" t="s">
        <v>291</v>
      </c>
      <c r="J1524" s="81">
        <v>13.164</v>
      </c>
      <c r="K1524" s="81" t="s">
        <v>290</v>
      </c>
      <c r="L1524" s="81" t="s">
        <v>284</v>
      </c>
      <c r="M1524" s="81" t="s">
        <v>284</v>
      </c>
    </row>
    <row r="1525" spans="1:13" ht="15" customHeight="1">
      <c r="A1525" s="81" t="s">
        <v>280</v>
      </c>
      <c r="B1525" s="81" t="s">
        <v>281</v>
      </c>
      <c r="C1525" s="81" t="s">
        <v>3347</v>
      </c>
      <c r="D1525" s="81">
        <v>704031</v>
      </c>
      <c r="E1525" s="82">
        <v>0.13811342592592593</v>
      </c>
      <c r="F1525" s="81" t="s">
        <v>289</v>
      </c>
      <c r="G1525" s="81">
        <v>0.80332999999999999</v>
      </c>
      <c r="H1525" s="81" t="s">
        <v>290</v>
      </c>
      <c r="I1525" s="81" t="s">
        <v>291</v>
      </c>
      <c r="J1525" s="81">
        <v>30.777000000000001</v>
      </c>
      <c r="K1525" s="81" t="s">
        <v>290</v>
      </c>
      <c r="L1525" s="81" t="s">
        <v>284</v>
      </c>
      <c r="M1525" s="81" t="s">
        <v>284</v>
      </c>
    </row>
    <row r="1526" spans="1:13" ht="15" customHeight="1">
      <c r="A1526" s="81" t="s">
        <v>280</v>
      </c>
      <c r="B1526" s="81" t="s">
        <v>281</v>
      </c>
      <c r="C1526" s="81" t="s">
        <v>3348</v>
      </c>
      <c r="D1526" s="81">
        <v>704032</v>
      </c>
      <c r="E1526" s="82">
        <v>0.13984953703703704</v>
      </c>
      <c r="F1526" s="81" t="s">
        <v>289</v>
      </c>
      <c r="G1526" s="81">
        <v>1.85846</v>
      </c>
      <c r="H1526" s="81" t="s">
        <v>290</v>
      </c>
      <c r="I1526" s="81" t="s">
        <v>291</v>
      </c>
      <c r="J1526" s="81">
        <v>31.420999999999999</v>
      </c>
      <c r="K1526" s="81" t="s">
        <v>290</v>
      </c>
      <c r="L1526" s="81" t="s">
        <v>284</v>
      </c>
      <c r="M1526" s="81" t="s">
        <v>284</v>
      </c>
    </row>
    <row r="1527" spans="1:13" ht="15" customHeight="1">
      <c r="A1527" s="81" t="s">
        <v>280</v>
      </c>
      <c r="B1527" s="81" t="s">
        <v>281</v>
      </c>
      <c r="C1527" s="81" t="s">
        <v>3349</v>
      </c>
      <c r="D1527" s="81">
        <v>704033</v>
      </c>
      <c r="E1527" s="82">
        <v>0.14031250000000001</v>
      </c>
      <c r="F1527" s="81" t="s">
        <v>289</v>
      </c>
      <c r="G1527" s="81">
        <v>1.4304300000000001</v>
      </c>
      <c r="H1527" s="81" t="s">
        <v>290</v>
      </c>
      <c r="I1527" s="81" t="s">
        <v>291</v>
      </c>
      <c r="J1527" s="81">
        <v>11.592000000000001</v>
      </c>
      <c r="K1527" s="81" t="s">
        <v>290</v>
      </c>
      <c r="L1527" s="81" t="s">
        <v>284</v>
      </c>
      <c r="M1527" s="81" t="s">
        <v>284</v>
      </c>
    </row>
    <row r="1528" spans="1:13" ht="15" customHeight="1">
      <c r="A1528" s="81" t="s">
        <v>280</v>
      </c>
      <c r="B1528" s="81" t="s">
        <v>281</v>
      </c>
      <c r="C1528" s="81" t="s">
        <v>3350</v>
      </c>
      <c r="D1528" s="81">
        <v>704034</v>
      </c>
      <c r="E1528" s="82">
        <v>0.14100694444444445</v>
      </c>
      <c r="F1528" s="81" t="s">
        <v>289</v>
      </c>
      <c r="G1528" s="81">
        <v>1.45265</v>
      </c>
      <c r="H1528" s="81" t="s">
        <v>290</v>
      </c>
      <c r="I1528" s="81" t="s">
        <v>291</v>
      </c>
      <c r="J1528" s="81">
        <v>23.428999999999998</v>
      </c>
      <c r="K1528" s="81" t="s">
        <v>290</v>
      </c>
      <c r="L1528" s="81" t="s">
        <v>284</v>
      </c>
      <c r="M1528" s="81" t="s">
        <v>284</v>
      </c>
    </row>
    <row r="1529" spans="1:13" ht="15" customHeight="1">
      <c r="A1529" s="81" t="s">
        <v>280</v>
      </c>
      <c r="B1529" s="81" t="s">
        <v>281</v>
      </c>
      <c r="C1529" s="81" t="s">
        <v>3351</v>
      </c>
      <c r="D1529" s="81">
        <v>704035</v>
      </c>
      <c r="E1529" s="81" t="s">
        <v>3082</v>
      </c>
      <c r="F1529" s="81" t="s">
        <v>289</v>
      </c>
      <c r="G1529" s="81">
        <v>1.41848</v>
      </c>
      <c r="H1529" s="81" t="s">
        <v>290</v>
      </c>
      <c r="I1529" s="81" t="s">
        <v>291</v>
      </c>
      <c r="J1529" s="81">
        <v>17.738</v>
      </c>
      <c r="K1529" s="81" t="s">
        <v>290</v>
      </c>
      <c r="L1529" s="81" t="s">
        <v>284</v>
      </c>
      <c r="M1529" s="81" t="s">
        <v>284</v>
      </c>
    </row>
    <row r="1530" spans="1:13" ht="15" customHeight="1">
      <c r="A1530" s="81" t="s">
        <v>280</v>
      </c>
      <c r="B1530" s="81" t="s">
        <v>281</v>
      </c>
      <c r="C1530" s="81" t="s">
        <v>3352</v>
      </c>
      <c r="D1530" s="81">
        <v>704036</v>
      </c>
      <c r="E1530" s="82">
        <v>0.14679398148148148</v>
      </c>
      <c r="F1530" s="81" t="s">
        <v>289</v>
      </c>
      <c r="G1530" s="81">
        <v>1.45743</v>
      </c>
      <c r="H1530" s="81" t="s">
        <v>290</v>
      </c>
      <c r="I1530" s="81" t="s">
        <v>291</v>
      </c>
      <c r="J1530" s="81">
        <v>25.821999999999999</v>
      </c>
      <c r="K1530" s="81" t="s">
        <v>290</v>
      </c>
      <c r="L1530" s="81" t="s">
        <v>284</v>
      </c>
      <c r="M1530" s="81" t="s">
        <v>284</v>
      </c>
    </row>
    <row r="1531" spans="1:13" ht="15" customHeight="1">
      <c r="A1531" s="81" t="s">
        <v>280</v>
      </c>
      <c r="B1531" s="81" t="s">
        <v>281</v>
      </c>
      <c r="C1531" s="81" t="s">
        <v>3353</v>
      </c>
      <c r="D1531" s="81">
        <v>704037</v>
      </c>
      <c r="E1531" s="82">
        <v>0.14748842592592593</v>
      </c>
      <c r="F1531" s="81" t="s">
        <v>289</v>
      </c>
      <c r="G1531" s="81">
        <v>1.5801700000000001</v>
      </c>
      <c r="H1531" s="81" t="s">
        <v>290</v>
      </c>
      <c r="I1531" s="81" t="s">
        <v>291</v>
      </c>
      <c r="J1531" s="81">
        <v>31.655999999999999</v>
      </c>
      <c r="K1531" s="81" t="s">
        <v>290</v>
      </c>
      <c r="L1531" s="81" t="s">
        <v>284</v>
      </c>
      <c r="M1531" s="81" t="s">
        <v>284</v>
      </c>
    </row>
    <row r="1532" spans="1:13" ht="15" customHeight="1">
      <c r="A1532" s="81" t="s">
        <v>280</v>
      </c>
      <c r="B1532" s="81" t="s">
        <v>281</v>
      </c>
      <c r="C1532" s="81" t="s">
        <v>3354</v>
      </c>
      <c r="D1532" s="81">
        <v>704038</v>
      </c>
      <c r="E1532" s="82">
        <v>0.14656250000000001</v>
      </c>
      <c r="F1532" s="81" t="s">
        <v>289</v>
      </c>
      <c r="G1532" s="81">
        <v>1.1358900000000001</v>
      </c>
      <c r="H1532" s="81" t="s">
        <v>290</v>
      </c>
      <c r="I1532" s="81" t="s">
        <v>291</v>
      </c>
      <c r="J1532" s="81">
        <v>28.486000000000001</v>
      </c>
      <c r="K1532" s="81" t="s">
        <v>290</v>
      </c>
      <c r="L1532" s="81" t="s">
        <v>284</v>
      </c>
      <c r="M1532" s="81" t="s">
        <v>284</v>
      </c>
    </row>
    <row r="1533" spans="1:13" ht="15" customHeight="1">
      <c r="A1533" s="81" t="s">
        <v>280</v>
      </c>
      <c r="B1533" s="81" t="s">
        <v>281</v>
      </c>
      <c r="C1533" s="81" t="s">
        <v>3355</v>
      </c>
      <c r="D1533" s="81">
        <v>704039</v>
      </c>
      <c r="E1533" s="82">
        <v>0.15177083333333333</v>
      </c>
      <c r="F1533" s="81" t="s">
        <v>289</v>
      </c>
      <c r="G1533" s="81">
        <v>1.8978900000000001</v>
      </c>
      <c r="H1533" s="81" t="s">
        <v>290</v>
      </c>
      <c r="I1533" s="81" t="s">
        <v>291</v>
      </c>
      <c r="J1533" s="81">
        <v>18.166</v>
      </c>
      <c r="K1533" s="81" t="s">
        <v>290</v>
      </c>
      <c r="L1533" s="81" t="s">
        <v>284</v>
      </c>
      <c r="M1533" s="81" t="s">
        <v>284</v>
      </c>
    </row>
    <row r="1534" spans="1:13" ht="15" customHeight="1">
      <c r="A1534" s="81" t="s">
        <v>280</v>
      </c>
      <c r="B1534" s="81" t="s">
        <v>281</v>
      </c>
      <c r="C1534" s="81" t="s">
        <v>3356</v>
      </c>
      <c r="D1534" s="81">
        <v>704040</v>
      </c>
      <c r="E1534" s="81" t="s">
        <v>3357</v>
      </c>
      <c r="F1534" s="81" t="s">
        <v>289</v>
      </c>
      <c r="G1534" s="81">
        <v>0.67230000000000001</v>
      </c>
      <c r="H1534" s="81" t="s">
        <v>290</v>
      </c>
      <c r="I1534" s="81" t="s">
        <v>291</v>
      </c>
      <c r="J1534" s="81">
        <v>29.582999999999998</v>
      </c>
      <c r="K1534" s="81" t="s">
        <v>290</v>
      </c>
      <c r="L1534" s="81" t="s">
        <v>284</v>
      </c>
      <c r="M1534" s="81" t="s">
        <v>284</v>
      </c>
    </row>
    <row r="1535" spans="1:13" ht="15" customHeight="1">
      <c r="A1535" s="81" t="s">
        <v>280</v>
      </c>
      <c r="B1535" s="81" t="s">
        <v>281</v>
      </c>
      <c r="C1535" s="81" t="s">
        <v>3358</v>
      </c>
      <c r="D1535" s="81">
        <v>704041</v>
      </c>
      <c r="E1535" s="82">
        <v>0.15177083333333333</v>
      </c>
      <c r="F1535" s="81" t="s">
        <v>289</v>
      </c>
      <c r="G1535" s="81">
        <v>1.88059</v>
      </c>
      <c r="H1535" s="81" t="s">
        <v>290</v>
      </c>
      <c r="I1535" s="81" t="s">
        <v>291</v>
      </c>
      <c r="J1535" s="81">
        <v>12.792</v>
      </c>
      <c r="K1535" s="81" t="s">
        <v>290</v>
      </c>
      <c r="L1535" s="81" t="s">
        <v>284</v>
      </c>
      <c r="M1535" s="81" t="s">
        <v>284</v>
      </c>
    </row>
    <row r="1536" spans="1:13" ht="15" customHeight="1">
      <c r="A1536" s="81" t="s">
        <v>280</v>
      </c>
      <c r="B1536" s="81" t="s">
        <v>281</v>
      </c>
      <c r="C1536" s="81" t="s">
        <v>3359</v>
      </c>
      <c r="D1536" s="81">
        <v>704042</v>
      </c>
      <c r="E1536" s="82">
        <v>0.1522337962962963</v>
      </c>
      <c r="F1536" s="81" t="s">
        <v>289</v>
      </c>
      <c r="G1536" s="81">
        <v>0.61138999999999999</v>
      </c>
      <c r="H1536" s="81" t="s">
        <v>290</v>
      </c>
      <c r="I1536" s="81" t="s">
        <v>291</v>
      </c>
      <c r="J1536" s="81">
        <v>29.402000000000001</v>
      </c>
      <c r="K1536" s="81" t="s">
        <v>290</v>
      </c>
      <c r="L1536" s="81" t="s">
        <v>284</v>
      </c>
      <c r="M1536" s="81" t="s">
        <v>284</v>
      </c>
    </row>
    <row r="1537" spans="1:13" ht="15" customHeight="1">
      <c r="A1537" s="81" t="s">
        <v>280</v>
      </c>
      <c r="B1537" s="81" t="s">
        <v>281</v>
      </c>
      <c r="C1537" s="81" t="s">
        <v>3360</v>
      </c>
      <c r="D1537" s="81">
        <v>704043</v>
      </c>
      <c r="E1537" s="82">
        <v>0.15420138888888887</v>
      </c>
      <c r="F1537" s="81" t="s">
        <v>289</v>
      </c>
      <c r="G1537" s="81">
        <v>1.32176</v>
      </c>
      <c r="H1537" s="81" t="s">
        <v>290</v>
      </c>
      <c r="I1537" s="81" t="s">
        <v>291</v>
      </c>
      <c r="J1537" s="81">
        <v>1.7450000000000001</v>
      </c>
      <c r="K1537" s="81" t="s">
        <v>290</v>
      </c>
      <c r="L1537" s="81" t="s">
        <v>284</v>
      </c>
      <c r="M1537" s="81" t="s">
        <v>284</v>
      </c>
    </row>
    <row r="1538" spans="1:13" ht="15" customHeight="1">
      <c r="A1538" s="81" t="s">
        <v>280</v>
      </c>
      <c r="B1538" s="81" t="s">
        <v>281</v>
      </c>
      <c r="C1538" s="81" t="s">
        <v>3361</v>
      </c>
      <c r="D1538" s="81">
        <v>704044</v>
      </c>
      <c r="E1538" s="82">
        <v>0.15593749999999998</v>
      </c>
      <c r="F1538" s="81" t="s">
        <v>289</v>
      </c>
      <c r="G1538" s="81">
        <v>1.8207899999999999</v>
      </c>
      <c r="H1538" s="81" t="s">
        <v>290</v>
      </c>
      <c r="I1538" s="81" t="s">
        <v>291</v>
      </c>
      <c r="J1538" s="81">
        <v>10.997999999999999</v>
      </c>
      <c r="K1538" s="81" t="s">
        <v>290</v>
      </c>
      <c r="L1538" s="81" t="s">
        <v>284</v>
      </c>
      <c r="M1538" s="81" t="s">
        <v>284</v>
      </c>
    </row>
    <row r="1539" spans="1:13" ht="15" customHeight="1">
      <c r="A1539" s="81" t="s">
        <v>280</v>
      </c>
      <c r="B1539" s="81" t="s">
        <v>281</v>
      </c>
      <c r="C1539" s="81" t="s">
        <v>3362</v>
      </c>
      <c r="D1539" s="81">
        <v>704045</v>
      </c>
      <c r="E1539" s="82">
        <v>0.15304398148148149</v>
      </c>
      <c r="F1539" s="81" t="s">
        <v>289</v>
      </c>
      <c r="G1539" s="81">
        <v>0.56872</v>
      </c>
      <c r="H1539" s="81" t="s">
        <v>290</v>
      </c>
      <c r="I1539" s="81" t="s">
        <v>291</v>
      </c>
      <c r="J1539" s="81">
        <v>30.716000000000001</v>
      </c>
      <c r="K1539" s="81" t="s">
        <v>290</v>
      </c>
      <c r="L1539" s="81" t="s">
        <v>284</v>
      </c>
      <c r="M1539" s="81" t="s">
        <v>284</v>
      </c>
    </row>
    <row r="1540" spans="1:13" ht="15" customHeight="1">
      <c r="A1540" s="81" t="s">
        <v>280</v>
      </c>
      <c r="B1540" s="81" t="s">
        <v>281</v>
      </c>
      <c r="C1540" s="81" t="s">
        <v>3363</v>
      </c>
      <c r="D1540" s="81">
        <v>704046</v>
      </c>
      <c r="E1540" s="82">
        <v>0.15547453703703704</v>
      </c>
      <c r="F1540" s="81" t="s">
        <v>289</v>
      </c>
      <c r="G1540" s="81">
        <v>0.94674999999999998</v>
      </c>
      <c r="H1540" s="81" t="s">
        <v>290</v>
      </c>
      <c r="I1540" s="81" t="s">
        <v>291</v>
      </c>
      <c r="J1540" s="81">
        <v>13.706</v>
      </c>
      <c r="K1540" s="81" t="s">
        <v>290</v>
      </c>
      <c r="L1540" s="81" t="s">
        <v>284</v>
      </c>
      <c r="M1540" s="81" t="s">
        <v>284</v>
      </c>
    </row>
    <row r="1541" spans="1:13" ht="15" customHeight="1">
      <c r="A1541" s="81" t="s">
        <v>280</v>
      </c>
      <c r="B1541" s="81" t="s">
        <v>281</v>
      </c>
      <c r="C1541" s="81" t="s">
        <v>3364</v>
      </c>
      <c r="D1541" s="81">
        <v>704047</v>
      </c>
      <c r="E1541" s="82">
        <v>0.15339120370370371</v>
      </c>
      <c r="F1541" s="81" t="s">
        <v>289</v>
      </c>
      <c r="G1541" s="81">
        <v>1.2567699999999999</v>
      </c>
      <c r="H1541" s="81" t="s">
        <v>290</v>
      </c>
      <c r="I1541" s="81" t="s">
        <v>291</v>
      </c>
      <c r="J1541" s="81">
        <v>3.3050000000000002</v>
      </c>
      <c r="K1541" s="81" t="s">
        <v>290</v>
      </c>
      <c r="L1541" s="81" t="s">
        <v>284</v>
      </c>
      <c r="M1541" s="81" t="s">
        <v>284</v>
      </c>
    </row>
    <row r="1542" spans="1:13" ht="15" customHeight="1">
      <c r="A1542" s="81" t="s">
        <v>280</v>
      </c>
      <c r="B1542" s="81" t="s">
        <v>281</v>
      </c>
      <c r="C1542" s="81" t="s">
        <v>3365</v>
      </c>
      <c r="D1542" s="81">
        <v>704048</v>
      </c>
      <c r="E1542" s="82">
        <v>0.15524305555555554</v>
      </c>
      <c r="F1542" s="81" t="s">
        <v>289</v>
      </c>
      <c r="G1542" s="81">
        <v>1.78806</v>
      </c>
      <c r="H1542" s="81" t="s">
        <v>290</v>
      </c>
      <c r="I1542" s="81" t="s">
        <v>291</v>
      </c>
      <c r="J1542" s="81">
        <v>13.314</v>
      </c>
      <c r="K1542" s="81" t="s">
        <v>290</v>
      </c>
      <c r="L1542" s="81" t="s">
        <v>284</v>
      </c>
      <c r="M1542" s="81" t="s">
        <v>284</v>
      </c>
    </row>
    <row r="1543" spans="1:13" ht="15" customHeight="1">
      <c r="A1543" s="81" t="s">
        <v>280</v>
      </c>
      <c r="B1543" s="81" t="s">
        <v>281</v>
      </c>
      <c r="C1543" s="81" t="s">
        <v>3366</v>
      </c>
      <c r="D1543" s="81">
        <v>704049</v>
      </c>
      <c r="E1543" s="82">
        <v>0.15998842592592591</v>
      </c>
      <c r="F1543" s="81" t="s">
        <v>289</v>
      </c>
      <c r="G1543" s="81">
        <v>0.94394999999999996</v>
      </c>
      <c r="H1543" s="81" t="s">
        <v>290</v>
      </c>
      <c r="I1543" s="81" t="s">
        <v>291</v>
      </c>
      <c r="J1543" s="81">
        <v>32.04</v>
      </c>
      <c r="K1543" s="81" t="s">
        <v>290</v>
      </c>
      <c r="L1543" s="81" t="s">
        <v>284</v>
      </c>
      <c r="M1543" s="81" t="s">
        <v>284</v>
      </c>
    </row>
    <row r="1544" spans="1:13" ht="15" customHeight="1">
      <c r="A1544" s="81" t="s">
        <v>280</v>
      </c>
      <c r="B1544" s="81" t="s">
        <v>281</v>
      </c>
      <c r="C1544" s="81" t="s">
        <v>3367</v>
      </c>
      <c r="D1544" s="81">
        <v>704050</v>
      </c>
      <c r="E1544" s="82">
        <v>0.15686342592592592</v>
      </c>
      <c r="F1544" s="81" t="s">
        <v>289</v>
      </c>
      <c r="G1544" s="81">
        <v>0.93047999999999997</v>
      </c>
      <c r="H1544" s="81" t="s">
        <v>290</v>
      </c>
      <c r="I1544" s="81" t="s">
        <v>291</v>
      </c>
      <c r="J1544" s="81">
        <v>25.027000000000001</v>
      </c>
      <c r="K1544" s="81" t="s">
        <v>290</v>
      </c>
      <c r="L1544" s="81" t="s">
        <v>284</v>
      </c>
      <c r="M1544" s="81" t="s">
        <v>284</v>
      </c>
    </row>
    <row r="1545" spans="1:13" ht="15" customHeight="1">
      <c r="A1545" s="81" t="s">
        <v>280</v>
      </c>
      <c r="B1545" s="81" t="s">
        <v>281</v>
      </c>
      <c r="C1545" s="81" t="s">
        <v>3368</v>
      </c>
      <c r="D1545" s="81">
        <v>704051</v>
      </c>
      <c r="E1545" s="81" t="s">
        <v>3369</v>
      </c>
      <c r="F1545" s="81" t="s">
        <v>289</v>
      </c>
      <c r="G1545" s="81">
        <v>1.20156</v>
      </c>
      <c r="H1545" s="81" t="s">
        <v>290</v>
      </c>
      <c r="I1545" s="81" t="s">
        <v>291</v>
      </c>
      <c r="J1545" s="81">
        <v>8.218</v>
      </c>
      <c r="K1545" s="81" t="s">
        <v>290</v>
      </c>
      <c r="L1545" s="81" t="s">
        <v>284</v>
      </c>
      <c r="M1545" s="81" t="s">
        <v>284</v>
      </c>
    </row>
    <row r="1546" spans="1:13" ht="15" customHeight="1">
      <c r="A1546" s="81" t="s">
        <v>280</v>
      </c>
      <c r="B1546" s="81" t="s">
        <v>281</v>
      </c>
      <c r="C1546" s="81" t="s">
        <v>3370</v>
      </c>
      <c r="D1546" s="81">
        <v>704052</v>
      </c>
      <c r="E1546" s="82">
        <v>0.15940972222222222</v>
      </c>
      <c r="F1546" s="81" t="s">
        <v>289</v>
      </c>
      <c r="G1546" s="81">
        <v>1.40151</v>
      </c>
      <c r="H1546" s="81" t="s">
        <v>290</v>
      </c>
      <c r="I1546" s="81" t="s">
        <v>291</v>
      </c>
      <c r="J1546" s="81">
        <v>12.241</v>
      </c>
      <c r="K1546" s="81" t="s">
        <v>290</v>
      </c>
      <c r="L1546" s="81" t="s">
        <v>284</v>
      </c>
      <c r="M1546" s="81" t="s">
        <v>284</v>
      </c>
    </row>
    <row r="1547" spans="1:13" ht="15" customHeight="1">
      <c r="A1547" s="81" t="s">
        <v>280</v>
      </c>
      <c r="B1547" s="81" t="s">
        <v>281</v>
      </c>
      <c r="C1547" s="81" t="s">
        <v>3371</v>
      </c>
      <c r="D1547" s="81">
        <v>704053</v>
      </c>
      <c r="E1547" s="82">
        <v>0.1584837962962963</v>
      </c>
      <c r="F1547" s="81" t="s">
        <v>289</v>
      </c>
      <c r="G1547" s="81">
        <v>1.4904500000000001</v>
      </c>
      <c r="H1547" s="81" t="s">
        <v>290</v>
      </c>
      <c r="I1547" s="81" t="s">
        <v>291</v>
      </c>
      <c r="J1547" s="81">
        <v>32.119999999999997</v>
      </c>
      <c r="K1547" s="81" t="s">
        <v>290</v>
      </c>
      <c r="L1547" s="81" t="s">
        <v>284</v>
      </c>
      <c r="M1547" s="81" t="s">
        <v>284</v>
      </c>
    </row>
    <row r="1548" spans="1:13" ht="15" customHeight="1">
      <c r="A1548" s="81" t="s">
        <v>280</v>
      </c>
      <c r="B1548" s="81" t="s">
        <v>281</v>
      </c>
      <c r="C1548" s="81" t="s">
        <v>3372</v>
      </c>
      <c r="D1548" s="81">
        <v>704054</v>
      </c>
      <c r="E1548" s="82">
        <v>0.15998842592592591</v>
      </c>
      <c r="F1548" s="81" t="s">
        <v>289</v>
      </c>
      <c r="G1548" s="81">
        <v>1.37235</v>
      </c>
      <c r="H1548" s="81" t="s">
        <v>290</v>
      </c>
      <c r="I1548" s="81" t="s">
        <v>291</v>
      </c>
      <c r="J1548" s="81">
        <v>35.014000000000003</v>
      </c>
      <c r="K1548" s="81" t="s">
        <v>290</v>
      </c>
      <c r="L1548" s="81" t="s">
        <v>284</v>
      </c>
      <c r="M1548" s="81" t="s">
        <v>284</v>
      </c>
    </row>
    <row r="1549" spans="1:13" ht="15" customHeight="1">
      <c r="A1549" s="81" t="s">
        <v>280</v>
      </c>
      <c r="B1549" s="81" t="s">
        <v>281</v>
      </c>
      <c r="C1549" s="81" t="s">
        <v>3373</v>
      </c>
      <c r="D1549" s="81">
        <v>704055</v>
      </c>
      <c r="E1549" s="82">
        <v>0.16241898148148148</v>
      </c>
      <c r="F1549" s="81" t="s">
        <v>289</v>
      </c>
      <c r="G1549" s="81">
        <v>1.4393800000000001</v>
      </c>
      <c r="H1549" s="81" t="s">
        <v>290</v>
      </c>
      <c r="I1549" s="81" t="s">
        <v>291</v>
      </c>
      <c r="J1549" s="81">
        <v>34.692</v>
      </c>
      <c r="K1549" s="81" t="s">
        <v>290</v>
      </c>
      <c r="L1549" s="81" t="s">
        <v>284</v>
      </c>
      <c r="M1549" s="81" t="s">
        <v>284</v>
      </c>
    </row>
    <row r="1550" spans="1:13" ht="15" customHeight="1">
      <c r="A1550" s="81" t="s">
        <v>280</v>
      </c>
      <c r="B1550" s="81" t="s">
        <v>281</v>
      </c>
      <c r="C1550" s="81" t="s">
        <v>3374</v>
      </c>
      <c r="D1550" s="81">
        <v>704056</v>
      </c>
      <c r="E1550" s="82">
        <v>0.16195601851851851</v>
      </c>
      <c r="F1550" s="81" t="s">
        <v>289</v>
      </c>
      <c r="G1550" s="81">
        <v>1.64673</v>
      </c>
      <c r="H1550" s="81" t="s">
        <v>290</v>
      </c>
      <c r="I1550" s="81" t="s">
        <v>291</v>
      </c>
      <c r="J1550" s="81">
        <v>33.448</v>
      </c>
      <c r="K1550" s="81" t="s">
        <v>290</v>
      </c>
      <c r="L1550" s="81" t="s">
        <v>284</v>
      </c>
      <c r="M1550" s="81" t="s">
        <v>284</v>
      </c>
    </row>
    <row r="1551" spans="1:13" ht="15" customHeight="1">
      <c r="A1551" s="81" t="s">
        <v>280</v>
      </c>
      <c r="B1551" s="81" t="s">
        <v>281</v>
      </c>
      <c r="C1551" s="81" t="s">
        <v>3375</v>
      </c>
      <c r="D1551" s="81">
        <v>704057</v>
      </c>
      <c r="E1551" s="82">
        <v>0.1635763888888889</v>
      </c>
      <c r="F1551" s="81" t="s">
        <v>289</v>
      </c>
      <c r="G1551" s="81">
        <v>1.4548300000000001</v>
      </c>
      <c r="H1551" s="81" t="s">
        <v>290</v>
      </c>
      <c r="I1551" s="81" t="s">
        <v>291</v>
      </c>
      <c r="J1551" s="81">
        <v>29.266999999999999</v>
      </c>
      <c r="K1551" s="81" t="s">
        <v>290</v>
      </c>
      <c r="L1551" s="81" t="s">
        <v>284</v>
      </c>
      <c r="M1551" s="81" t="s">
        <v>284</v>
      </c>
    </row>
    <row r="1552" spans="1:13" ht="15" customHeight="1">
      <c r="A1552" s="81" t="s">
        <v>280</v>
      </c>
      <c r="B1552" s="81" t="s">
        <v>281</v>
      </c>
      <c r="C1552" s="81" t="s">
        <v>3376</v>
      </c>
      <c r="D1552" s="81">
        <v>704058</v>
      </c>
      <c r="E1552" s="82">
        <v>0.16565972222222222</v>
      </c>
      <c r="F1552" s="81" t="s">
        <v>289</v>
      </c>
      <c r="G1552" s="81">
        <v>1.67482</v>
      </c>
      <c r="H1552" s="81" t="s">
        <v>290</v>
      </c>
      <c r="I1552" s="81" t="s">
        <v>291</v>
      </c>
      <c r="J1552" s="81">
        <v>30.574999999999999</v>
      </c>
      <c r="K1552" s="81" t="s">
        <v>290</v>
      </c>
      <c r="L1552" s="81" t="s">
        <v>284</v>
      </c>
      <c r="M1552" s="81" t="s">
        <v>284</v>
      </c>
    </row>
    <row r="1553" spans="1:13" ht="15" customHeight="1">
      <c r="A1553" s="81" t="s">
        <v>280</v>
      </c>
      <c r="B1553" s="81" t="s">
        <v>281</v>
      </c>
      <c r="C1553" s="81" t="s">
        <v>3377</v>
      </c>
      <c r="D1553" s="81">
        <v>704059</v>
      </c>
      <c r="E1553" s="82">
        <v>0.16646990740740741</v>
      </c>
      <c r="F1553" s="81" t="s">
        <v>289</v>
      </c>
      <c r="G1553" s="81">
        <v>1.1651400000000001</v>
      </c>
      <c r="H1553" s="81" t="s">
        <v>290</v>
      </c>
      <c r="I1553" s="81" t="s">
        <v>291</v>
      </c>
      <c r="J1553" s="81">
        <v>29.151</v>
      </c>
      <c r="K1553" s="81" t="s">
        <v>290</v>
      </c>
      <c r="L1553" s="81" t="s">
        <v>284</v>
      </c>
      <c r="M1553" s="81" t="s">
        <v>284</v>
      </c>
    </row>
    <row r="1554" spans="1:13" ht="15" customHeight="1">
      <c r="A1554" s="81" t="s">
        <v>280</v>
      </c>
      <c r="B1554" s="81" t="s">
        <v>281</v>
      </c>
      <c r="C1554" s="81" t="s">
        <v>3378</v>
      </c>
      <c r="D1554" s="81">
        <v>704060</v>
      </c>
      <c r="E1554" s="82">
        <v>0.16832175925925927</v>
      </c>
      <c r="F1554" s="81" t="s">
        <v>289</v>
      </c>
      <c r="G1554" s="81">
        <v>1.81758</v>
      </c>
      <c r="H1554" s="81" t="s">
        <v>290</v>
      </c>
      <c r="I1554" s="81" t="s">
        <v>291</v>
      </c>
      <c r="J1554" s="81">
        <v>13.1</v>
      </c>
      <c r="K1554" s="81" t="s">
        <v>290</v>
      </c>
      <c r="L1554" s="81" t="s">
        <v>284</v>
      </c>
      <c r="M1554" s="81" t="s">
        <v>284</v>
      </c>
    </row>
    <row r="1555" spans="1:13" ht="15" customHeight="1">
      <c r="A1555" s="81" t="s">
        <v>280</v>
      </c>
      <c r="B1555" s="81" t="s">
        <v>281</v>
      </c>
      <c r="C1555" s="81" t="s">
        <v>3379</v>
      </c>
      <c r="D1555" s="81">
        <v>704061</v>
      </c>
      <c r="E1555" s="82">
        <v>0.1698263888888889</v>
      </c>
      <c r="F1555" s="81" t="s">
        <v>289</v>
      </c>
      <c r="G1555" s="81">
        <v>0.55988000000000004</v>
      </c>
      <c r="H1555" s="81" t="s">
        <v>290</v>
      </c>
      <c r="I1555" s="81" t="s">
        <v>291</v>
      </c>
      <c r="J1555" s="81">
        <v>31.850999999999999</v>
      </c>
      <c r="K1555" s="81" t="s">
        <v>290</v>
      </c>
      <c r="L1555" s="81" t="s">
        <v>284</v>
      </c>
      <c r="M1555" s="81" t="s">
        <v>284</v>
      </c>
    </row>
    <row r="1556" spans="1:13" ht="15" customHeight="1">
      <c r="A1556" s="81" t="s">
        <v>280</v>
      </c>
      <c r="B1556" s="81" t="s">
        <v>281</v>
      </c>
      <c r="C1556" s="81" t="s">
        <v>3380</v>
      </c>
      <c r="D1556" s="81">
        <v>704062</v>
      </c>
      <c r="E1556" s="82">
        <v>0.1675115740740741</v>
      </c>
      <c r="F1556" s="81" t="s">
        <v>289</v>
      </c>
      <c r="G1556" s="81">
        <v>1.85029</v>
      </c>
      <c r="H1556" s="81" t="s">
        <v>290</v>
      </c>
      <c r="I1556" s="81" t="s">
        <v>291</v>
      </c>
      <c r="J1556" s="81">
        <v>11.696</v>
      </c>
      <c r="K1556" s="81" t="s">
        <v>290</v>
      </c>
      <c r="L1556" s="81" t="s">
        <v>284</v>
      </c>
      <c r="M1556" s="81" t="s">
        <v>284</v>
      </c>
    </row>
    <row r="1557" spans="1:13" ht="15" customHeight="1">
      <c r="A1557" s="81" t="s">
        <v>280</v>
      </c>
      <c r="B1557" s="81" t="s">
        <v>281</v>
      </c>
      <c r="C1557" s="81" t="s">
        <v>3381</v>
      </c>
      <c r="D1557" s="81">
        <v>704063</v>
      </c>
      <c r="E1557" s="82">
        <v>0.16878472222222221</v>
      </c>
      <c r="F1557" s="81" t="s">
        <v>289</v>
      </c>
      <c r="G1557" s="81">
        <v>0.41765999999999998</v>
      </c>
      <c r="H1557" s="81" t="s">
        <v>290</v>
      </c>
      <c r="I1557" s="81" t="s">
        <v>291</v>
      </c>
      <c r="J1557" s="81">
        <v>28.652999999999999</v>
      </c>
      <c r="K1557" s="81" t="s">
        <v>290</v>
      </c>
      <c r="L1557" s="81" t="s">
        <v>284</v>
      </c>
      <c r="M1557" s="81" t="s">
        <v>284</v>
      </c>
    </row>
    <row r="1558" spans="1:13" ht="15" customHeight="1">
      <c r="A1558" s="81" t="s">
        <v>280</v>
      </c>
      <c r="B1558" s="81" t="s">
        <v>281</v>
      </c>
      <c r="C1558" s="81" t="s">
        <v>3382</v>
      </c>
      <c r="D1558" s="81">
        <v>704064</v>
      </c>
      <c r="E1558" s="82">
        <v>0.17005787037037037</v>
      </c>
      <c r="F1558" s="81" t="s">
        <v>289</v>
      </c>
      <c r="G1558" s="81">
        <v>1.9058900000000001</v>
      </c>
      <c r="H1558" s="81" t="s">
        <v>290</v>
      </c>
      <c r="I1558" s="81" t="s">
        <v>291</v>
      </c>
      <c r="J1558" s="81">
        <v>12.646000000000001</v>
      </c>
      <c r="K1558" s="81" t="s">
        <v>290</v>
      </c>
      <c r="L1558" s="81" t="s">
        <v>284</v>
      </c>
      <c r="M1558" s="81" t="s">
        <v>284</v>
      </c>
    </row>
    <row r="1559" spans="1:13" ht="15" customHeight="1">
      <c r="A1559" s="81" t="s">
        <v>280</v>
      </c>
      <c r="B1559" s="81" t="s">
        <v>281</v>
      </c>
      <c r="C1559" s="81" t="s">
        <v>3383</v>
      </c>
      <c r="D1559" s="81">
        <v>704065</v>
      </c>
      <c r="E1559" s="82">
        <v>0.17017361111111109</v>
      </c>
      <c r="F1559" s="81" t="s">
        <v>289</v>
      </c>
      <c r="G1559" s="81">
        <v>0.52715999999999996</v>
      </c>
      <c r="H1559" s="81" t="s">
        <v>290</v>
      </c>
      <c r="I1559" s="81" t="s">
        <v>291</v>
      </c>
      <c r="J1559" s="81">
        <v>25.803000000000001</v>
      </c>
      <c r="K1559" s="81" t="s">
        <v>290</v>
      </c>
      <c r="L1559" s="81" t="s">
        <v>284</v>
      </c>
      <c r="M1559" s="81" t="s">
        <v>284</v>
      </c>
    </row>
    <row r="1560" spans="1:13" ht="15" customHeight="1">
      <c r="A1560" s="81" t="s">
        <v>280</v>
      </c>
      <c r="B1560" s="81" t="s">
        <v>281</v>
      </c>
      <c r="C1560" s="81" t="s">
        <v>3384</v>
      </c>
      <c r="D1560" s="81">
        <v>704066</v>
      </c>
      <c r="E1560" s="82">
        <v>0.17318287037037036</v>
      </c>
      <c r="F1560" s="81" t="s">
        <v>289</v>
      </c>
      <c r="G1560" s="81">
        <v>1.8245199999999999</v>
      </c>
      <c r="H1560" s="81" t="s">
        <v>290</v>
      </c>
      <c r="I1560" s="81" t="s">
        <v>291</v>
      </c>
      <c r="J1560" s="81">
        <v>10.65</v>
      </c>
      <c r="K1560" s="81" t="s">
        <v>290</v>
      </c>
      <c r="L1560" s="81" t="s">
        <v>284</v>
      </c>
      <c r="M1560" s="81" t="s">
        <v>284</v>
      </c>
    </row>
    <row r="1561" spans="1:13" ht="15" customHeight="1">
      <c r="A1561" s="81" t="s">
        <v>280</v>
      </c>
      <c r="B1561" s="81" t="s">
        <v>281</v>
      </c>
      <c r="C1561" s="81" t="s">
        <v>3385</v>
      </c>
      <c r="D1561" s="81">
        <v>704067</v>
      </c>
      <c r="E1561" s="81" t="s">
        <v>3386</v>
      </c>
      <c r="F1561" s="81" t="s">
        <v>289</v>
      </c>
      <c r="G1561" s="81">
        <v>0.43142000000000003</v>
      </c>
      <c r="H1561" s="81" t="s">
        <v>290</v>
      </c>
      <c r="I1561" s="81" t="s">
        <v>291</v>
      </c>
      <c r="J1561" s="81">
        <v>32.173000000000002</v>
      </c>
      <c r="K1561" s="81" t="s">
        <v>290</v>
      </c>
      <c r="L1561" s="81" t="s">
        <v>284</v>
      </c>
      <c r="M1561" s="81" t="s">
        <v>284</v>
      </c>
    </row>
    <row r="1562" spans="1:13" ht="15" customHeight="1">
      <c r="A1562" s="81" t="s">
        <v>280</v>
      </c>
      <c r="B1562" s="81" t="s">
        <v>281</v>
      </c>
      <c r="C1562" s="81" t="s">
        <v>3387</v>
      </c>
      <c r="D1562" s="81">
        <v>704068</v>
      </c>
      <c r="E1562" s="82">
        <v>0.17572916666666669</v>
      </c>
      <c r="F1562" s="81" t="s">
        <v>289</v>
      </c>
      <c r="G1562" s="81">
        <v>1.86019</v>
      </c>
      <c r="H1562" s="81" t="s">
        <v>290</v>
      </c>
      <c r="I1562" s="81" t="s">
        <v>291</v>
      </c>
      <c r="J1562" s="81">
        <v>8.5790000000000006</v>
      </c>
      <c r="K1562" s="81" t="s">
        <v>290</v>
      </c>
      <c r="L1562" s="81" t="s">
        <v>284</v>
      </c>
      <c r="M1562" s="81" t="s">
        <v>284</v>
      </c>
    </row>
    <row r="1563" spans="1:13" ht="15" customHeight="1">
      <c r="A1563" s="81" t="s">
        <v>280</v>
      </c>
      <c r="B1563" s="81" t="s">
        <v>281</v>
      </c>
      <c r="C1563" s="81" t="s">
        <v>3388</v>
      </c>
      <c r="D1563" s="81">
        <v>704069</v>
      </c>
      <c r="E1563" s="82">
        <v>0.17341435185185183</v>
      </c>
      <c r="F1563" s="81" t="s">
        <v>289</v>
      </c>
      <c r="G1563" s="81">
        <v>1.5786</v>
      </c>
      <c r="H1563" s="81" t="s">
        <v>290</v>
      </c>
      <c r="I1563" s="81" t="s">
        <v>291</v>
      </c>
      <c r="J1563" s="81">
        <v>8.41</v>
      </c>
      <c r="K1563" s="81" t="s">
        <v>290</v>
      </c>
      <c r="L1563" s="81" t="s">
        <v>284</v>
      </c>
      <c r="M1563" s="81" t="s">
        <v>284</v>
      </c>
    </row>
    <row r="1564" spans="1:13" ht="15" customHeight="1">
      <c r="A1564" s="81" t="s">
        <v>280</v>
      </c>
      <c r="B1564" s="81" t="s">
        <v>281</v>
      </c>
      <c r="C1564" s="81" t="s">
        <v>3389</v>
      </c>
      <c r="D1564" s="81">
        <v>704070</v>
      </c>
      <c r="E1564" s="82">
        <v>0.17792824074074073</v>
      </c>
      <c r="F1564" s="81" t="s">
        <v>289</v>
      </c>
      <c r="G1564" s="81">
        <v>0.89754</v>
      </c>
      <c r="H1564" s="81" t="s">
        <v>290</v>
      </c>
      <c r="I1564" s="81" t="s">
        <v>291</v>
      </c>
      <c r="J1564" s="81">
        <v>11.968999999999999</v>
      </c>
      <c r="K1564" s="81" t="s">
        <v>290</v>
      </c>
      <c r="L1564" s="81" t="s">
        <v>284</v>
      </c>
      <c r="M1564" s="81" t="s">
        <v>284</v>
      </c>
    </row>
    <row r="1565" spans="1:13" ht="15" customHeight="1">
      <c r="A1565" s="81" t="s">
        <v>280</v>
      </c>
      <c r="B1565" s="81" t="s">
        <v>281</v>
      </c>
      <c r="C1565" s="81" t="s">
        <v>3390</v>
      </c>
      <c r="D1565" s="81">
        <v>704071</v>
      </c>
      <c r="E1565" s="82">
        <v>0.1789699074074074</v>
      </c>
      <c r="F1565" s="81" t="s">
        <v>289</v>
      </c>
      <c r="G1565" s="81">
        <v>1.8954200000000001</v>
      </c>
      <c r="H1565" s="81" t="s">
        <v>290</v>
      </c>
      <c r="I1565" s="81" t="s">
        <v>291</v>
      </c>
      <c r="J1565" s="81">
        <v>17.282</v>
      </c>
      <c r="K1565" s="81" t="s">
        <v>290</v>
      </c>
      <c r="L1565" s="81" t="s">
        <v>284</v>
      </c>
      <c r="M1565" s="81" t="s">
        <v>284</v>
      </c>
    </row>
    <row r="1566" spans="1:13" ht="15" customHeight="1">
      <c r="A1566" s="81" t="s">
        <v>280</v>
      </c>
      <c r="B1566" s="81" t="s">
        <v>281</v>
      </c>
      <c r="C1566" s="81" t="s">
        <v>3391</v>
      </c>
      <c r="D1566" s="81">
        <v>704072</v>
      </c>
      <c r="E1566" s="82">
        <v>0.17758101851851851</v>
      </c>
      <c r="F1566" s="81" t="s">
        <v>289</v>
      </c>
      <c r="G1566" s="81">
        <v>1.2262500000000001</v>
      </c>
      <c r="H1566" s="81" t="s">
        <v>290</v>
      </c>
      <c r="I1566" s="81" t="s">
        <v>291</v>
      </c>
      <c r="J1566" s="81">
        <v>3.3980000000000001</v>
      </c>
      <c r="K1566" s="81" t="s">
        <v>290</v>
      </c>
      <c r="L1566" s="81" t="s">
        <v>284</v>
      </c>
      <c r="M1566" s="81" t="s">
        <v>284</v>
      </c>
    </row>
    <row r="1567" spans="1:13" ht="15" customHeight="1">
      <c r="A1567" s="81" t="s">
        <v>280</v>
      </c>
      <c r="B1567" s="81" t="s">
        <v>281</v>
      </c>
      <c r="C1567" s="81" t="s">
        <v>3392</v>
      </c>
      <c r="D1567" s="81">
        <v>704073</v>
      </c>
      <c r="E1567" s="82">
        <v>0.17688657407407407</v>
      </c>
      <c r="F1567" s="81" t="s">
        <v>289</v>
      </c>
      <c r="G1567" s="81">
        <v>0.67950999999999995</v>
      </c>
      <c r="H1567" s="81" t="s">
        <v>290</v>
      </c>
      <c r="I1567" s="81" t="s">
        <v>291</v>
      </c>
      <c r="J1567" s="81">
        <v>19.262</v>
      </c>
      <c r="K1567" s="81" t="s">
        <v>290</v>
      </c>
      <c r="L1567" s="81" t="s">
        <v>284</v>
      </c>
      <c r="M1567" s="81" t="s">
        <v>284</v>
      </c>
    </row>
    <row r="1568" spans="1:13" ht="15" customHeight="1">
      <c r="A1568" s="81" t="s">
        <v>280</v>
      </c>
      <c r="B1568" s="81" t="s">
        <v>281</v>
      </c>
      <c r="C1568" s="81" t="s">
        <v>3411</v>
      </c>
      <c r="D1568" s="81">
        <v>705001</v>
      </c>
      <c r="E1568" s="82">
        <v>0.11693287037037037</v>
      </c>
      <c r="F1568" s="81" t="s">
        <v>289</v>
      </c>
      <c r="G1568" s="81">
        <v>1.24211</v>
      </c>
      <c r="H1568" s="81" t="s">
        <v>290</v>
      </c>
      <c r="I1568" s="81" t="s">
        <v>291</v>
      </c>
      <c r="J1568" s="81">
        <v>29.53</v>
      </c>
      <c r="K1568" s="81" t="s">
        <v>290</v>
      </c>
      <c r="L1568" s="81" t="s">
        <v>284</v>
      </c>
      <c r="M1568" s="81" t="s">
        <v>284</v>
      </c>
    </row>
    <row r="1569" spans="1:13" ht="15" customHeight="1">
      <c r="A1569" s="81" t="s">
        <v>280</v>
      </c>
      <c r="B1569" s="81" t="s">
        <v>281</v>
      </c>
      <c r="C1569" s="81" t="s">
        <v>3412</v>
      </c>
      <c r="D1569" s="81">
        <v>705002</v>
      </c>
      <c r="E1569" s="82">
        <v>0.11565972222222222</v>
      </c>
      <c r="F1569" s="81" t="s">
        <v>289</v>
      </c>
      <c r="G1569" s="81">
        <v>1.2926299999999999</v>
      </c>
      <c r="H1569" s="81" t="s">
        <v>290</v>
      </c>
      <c r="I1569" s="81" t="s">
        <v>291</v>
      </c>
      <c r="J1569" s="81">
        <v>14.831</v>
      </c>
      <c r="K1569" s="81" t="s">
        <v>290</v>
      </c>
      <c r="L1569" s="81" t="s">
        <v>284</v>
      </c>
      <c r="M1569" s="81" t="s">
        <v>284</v>
      </c>
    </row>
    <row r="1570" spans="1:13" ht="15" customHeight="1">
      <c r="A1570" s="81" t="s">
        <v>280</v>
      </c>
      <c r="B1570" s="81" t="s">
        <v>281</v>
      </c>
      <c r="C1570" s="81" t="s">
        <v>3413</v>
      </c>
      <c r="D1570" s="81">
        <v>705003</v>
      </c>
      <c r="E1570" s="82">
        <v>0.11600694444444444</v>
      </c>
      <c r="F1570" s="81" t="s">
        <v>289</v>
      </c>
      <c r="G1570" s="81">
        <v>1.3536900000000001</v>
      </c>
      <c r="H1570" s="81" t="s">
        <v>290</v>
      </c>
      <c r="I1570" s="81" t="s">
        <v>291</v>
      </c>
      <c r="J1570" s="81">
        <v>5.6139999999999999</v>
      </c>
      <c r="K1570" s="81" t="s">
        <v>290</v>
      </c>
      <c r="L1570" s="81" t="s">
        <v>284</v>
      </c>
      <c r="M1570" s="81" t="s">
        <v>284</v>
      </c>
    </row>
    <row r="1571" spans="1:13" ht="15" customHeight="1">
      <c r="A1571" s="81" t="s">
        <v>280</v>
      </c>
      <c r="B1571" s="81" t="s">
        <v>281</v>
      </c>
      <c r="C1571" s="81" t="s">
        <v>3414</v>
      </c>
      <c r="D1571" s="81">
        <v>705004</v>
      </c>
      <c r="E1571" s="82">
        <v>0.11739583333333332</v>
      </c>
      <c r="F1571" s="81" t="s">
        <v>289</v>
      </c>
      <c r="G1571" s="81">
        <v>1.44937</v>
      </c>
      <c r="H1571" s="81" t="s">
        <v>290</v>
      </c>
      <c r="I1571" s="81" t="s">
        <v>291</v>
      </c>
      <c r="J1571" s="81">
        <v>38.417999999999999</v>
      </c>
      <c r="K1571" s="81" t="s">
        <v>290</v>
      </c>
      <c r="L1571" s="81" t="s">
        <v>284</v>
      </c>
      <c r="M1571" s="81" t="s">
        <v>284</v>
      </c>
    </row>
    <row r="1572" spans="1:13" ht="15" customHeight="1">
      <c r="A1572" s="81" t="s">
        <v>280</v>
      </c>
      <c r="B1572" s="81" t="s">
        <v>281</v>
      </c>
      <c r="C1572" s="81" t="s">
        <v>3415</v>
      </c>
      <c r="D1572" s="81">
        <v>705005</v>
      </c>
      <c r="E1572" s="82">
        <v>0.11751157407407407</v>
      </c>
      <c r="F1572" s="81" t="s">
        <v>289</v>
      </c>
      <c r="G1572" s="81">
        <v>1.29434</v>
      </c>
      <c r="H1572" s="81" t="s">
        <v>290</v>
      </c>
      <c r="I1572" s="81" t="s">
        <v>291</v>
      </c>
      <c r="J1572" s="81">
        <v>29.46</v>
      </c>
      <c r="K1572" s="81" t="s">
        <v>290</v>
      </c>
      <c r="L1572" s="81" t="s">
        <v>284</v>
      </c>
      <c r="M1572" s="81" t="s">
        <v>284</v>
      </c>
    </row>
    <row r="1573" spans="1:13" ht="15" customHeight="1">
      <c r="A1573" s="81" t="s">
        <v>280</v>
      </c>
      <c r="B1573" s="81" t="s">
        <v>281</v>
      </c>
      <c r="C1573" s="81" t="s">
        <v>3416</v>
      </c>
      <c r="D1573" s="81">
        <v>705006</v>
      </c>
      <c r="E1573" s="81" t="s">
        <v>3417</v>
      </c>
      <c r="F1573" s="81" t="s">
        <v>289</v>
      </c>
      <c r="G1573" s="81">
        <v>1.3246500000000001</v>
      </c>
      <c r="H1573" s="81" t="s">
        <v>290</v>
      </c>
      <c r="I1573" s="81" t="s">
        <v>291</v>
      </c>
      <c r="J1573" s="81">
        <v>19.652000000000001</v>
      </c>
      <c r="K1573" s="81" t="s">
        <v>290</v>
      </c>
      <c r="L1573" s="81" t="s">
        <v>284</v>
      </c>
      <c r="M1573" s="81" t="s">
        <v>284</v>
      </c>
    </row>
    <row r="1574" spans="1:13" ht="15" customHeight="1">
      <c r="A1574" s="81" t="s">
        <v>280</v>
      </c>
      <c r="B1574" s="81" t="s">
        <v>281</v>
      </c>
      <c r="C1574" s="81" t="s">
        <v>3418</v>
      </c>
      <c r="D1574" s="81">
        <v>705007</v>
      </c>
      <c r="E1574" s="82">
        <v>0.12109953703703703</v>
      </c>
      <c r="F1574" s="81" t="s">
        <v>289</v>
      </c>
      <c r="G1574" s="81">
        <v>1.38476</v>
      </c>
      <c r="H1574" s="81" t="s">
        <v>290</v>
      </c>
      <c r="I1574" s="81" t="s">
        <v>291</v>
      </c>
      <c r="J1574" s="81">
        <v>2.806</v>
      </c>
      <c r="K1574" s="81" t="s">
        <v>290</v>
      </c>
      <c r="L1574" s="81" t="s">
        <v>284</v>
      </c>
      <c r="M1574" s="81" t="s">
        <v>284</v>
      </c>
    </row>
    <row r="1575" spans="1:13" ht="15" customHeight="1">
      <c r="A1575" s="81" t="s">
        <v>280</v>
      </c>
      <c r="B1575" s="81" t="s">
        <v>281</v>
      </c>
      <c r="C1575" s="81" t="s">
        <v>3419</v>
      </c>
      <c r="D1575" s="81">
        <v>705008</v>
      </c>
      <c r="E1575" s="82">
        <v>0.11901620370370369</v>
      </c>
      <c r="F1575" s="81" t="s">
        <v>289</v>
      </c>
      <c r="G1575" s="81">
        <v>1.42974</v>
      </c>
      <c r="H1575" s="81" t="s">
        <v>290</v>
      </c>
      <c r="I1575" s="81" t="s">
        <v>291</v>
      </c>
      <c r="J1575" s="81">
        <v>15.757999999999999</v>
      </c>
      <c r="K1575" s="81" t="s">
        <v>290</v>
      </c>
      <c r="L1575" s="81" t="s">
        <v>284</v>
      </c>
      <c r="M1575" s="81" t="s">
        <v>284</v>
      </c>
    </row>
    <row r="1576" spans="1:13" ht="15" customHeight="1">
      <c r="A1576" s="81" t="s">
        <v>280</v>
      </c>
      <c r="B1576" s="81" t="s">
        <v>281</v>
      </c>
      <c r="C1576" s="81" t="s">
        <v>3420</v>
      </c>
      <c r="D1576" s="81">
        <v>705009</v>
      </c>
      <c r="E1576" s="82">
        <v>0.11913194444444446</v>
      </c>
      <c r="F1576" s="81" t="s">
        <v>289</v>
      </c>
      <c r="G1576" s="81">
        <v>1.5806199999999999</v>
      </c>
      <c r="H1576" s="81" t="s">
        <v>290</v>
      </c>
      <c r="I1576" s="81" t="s">
        <v>291</v>
      </c>
      <c r="J1576" s="81">
        <v>30.038</v>
      </c>
      <c r="K1576" s="81" t="s">
        <v>290</v>
      </c>
      <c r="L1576" s="81" t="s">
        <v>284</v>
      </c>
      <c r="M1576" s="81" t="s">
        <v>284</v>
      </c>
    </row>
    <row r="1577" spans="1:13" ht="15" customHeight="1">
      <c r="A1577" s="81" t="s">
        <v>280</v>
      </c>
      <c r="B1577" s="81" t="s">
        <v>281</v>
      </c>
      <c r="C1577" s="81" t="s">
        <v>3421</v>
      </c>
      <c r="D1577" s="81">
        <v>705010</v>
      </c>
      <c r="E1577" s="82">
        <v>0.12225694444444445</v>
      </c>
      <c r="F1577" s="81" t="s">
        <v>289</v>
      </c>
      <c r="G1577" s="81">
        <v>1.4094100000000001</v>
      </c>
      <c r="H1577" s="81" t="s">
        <v>290</v>
      </c>
      <c r="I1577" s="81" t="s">
        <v>291</v>
      </c>
      <c r="J1577" s="81">
        <v>29.202000000000002</v>
      </c>
      <c r="K1577" s="81" t="s">
        <v>290</v>
      </c>
      <c r="L1577" s="81" t="s">
        <v>284</v>
      </c>
      <c r="M1577" s="81" t="s">
        <v>284</v>
      </c>
    </row>
    <row r="1578" spans="1:13" ht="15" customHeight="1">
      <c r="A1578" s="81" t="s">
        <v>280</v>
      </c>
      <c r="B1578" s="81" t="s">
        <v>281</v>
      </c>
      <c r="C1578" s="81" t="s">
        <v>3422</v>
      </c>
      <c r="D1578" s="81">
        <v>705011</v>
      </c>
      <c r="E1578" s="82">
        <v>0.12017361111111112</v>
      </c>
      <c r="F1578" s="81" t="s">
        <v>289</v>
      </c>
      <c r="G1578" s="81">
        <v>1.3185</v>
      </c>
      <c r="H1578" s="81" t="s">
        <v>290</v>
      </c>
      <c r="I1578" s="81" t="s">
        <v>291</v>
      </c>
      <c r="J1578" s="81">
        <v>22.248000000000001</v>
      </c>
      <c r="K1578" s="81" t="s">
        <v>290</v>
      </c>
      <c r="L1578" s="81" t="s">
        <v>284</v>
      </c>
      <c r="M1578" s="81" t="s">
        <v>284</v>
      </c>
    </row>
    <row r="1579" spans="1:13" ht="15" customHeight="1">
      <c r="A1579" s="81" t="s">
        <v>280</v>
      </c>
      <c r="B1579" s="81" t="s">
        <v>281</v>
      </c>
      <c r="C1579" s="81" t="s">
        <v>3423</v>
      </c>
      <c r="D1579" s="81">
        <v>705012</v>
      </c>
      <c r="E1579" s="81" t="s">
        <v>3424</v>
      </c>
      <c r="F1579" s="81" t="s">
        <v>289</v>
      </c>
      <c r="G1579" s="81">
        <v>1.39107</v>
      </c>
      <c r="H1579" s="81" t="s">
        <v>290</v>
      </c>
      <c r="I1579" s="81" t="s">
        <v>291</v>
      </c>
      <c r="J1579" s="81">
        <v>2.7919999999999998</v>
      </c>
      <c r="K1579" s="81" t="s">
        <v>290</v>
      </c>
      <c r="L1579" s="81" t="s">
        <v>284</v>
      </c>
      <c r="M1579" s="81" t="s">
        <v>284</v>
      </c>
    </row>
    <row r="1580" spans="1:13" ht="15" customHeight="1">
      <c r="A1580" s="81" t="s">
        <v>280</v>
      </c>
      <c r="B1580" s="81" t="s">
        <v>281</v>
      </c>
      <c r="C1580" s="81" t="s">
        <v>3425</v>
      </c>
      <c r="D1580" s="81">
        <v>705013</v>
      </c>
      <c r="E1580" s="82">
        <v>0.12376157407407407</v>
      </c>
      <c r="F1580" s="81" t="s">
        <v>289</v>
      </c>
      <c r="G1580" s="81">
        <v>1.45366</v>
      </c>
      <c r="H1580" s="81" t="s">
        <v>290</v>
      </c>
      <c r="I1580" s="81" t="s">
        <v>291</v>
      </c>
      <c r="J1580" s="81">
        <v>21.31</v>
      </c>
      <c r="K1580" s="81" t="s">
        <v>290</v>
      </c>
      <c r="L1580" s="81" t="s">
        <v>284</v>
      </c>
      <c r="M1580" s="81" t="s">
        <v>284</v>
      </c>
    </row>
    <row r="1581" spans="1:13" ht="15" customHeight="1">
      <c r="A1581" s="81" t="s">
        <v>280</v>
      </c>
      <c r="B1581" s="81" t="s">
        <v>281</v>
      </c>
      <c r="C1581" s="81" t="s">
        <v>3426</v>
      </c>
      <c r="D1581" s="81">
        <v>705014</v>
      </c>
      <c r="E1581" s="82">
        <v>0.12190972222222222</v>
      </c>
      <c r="F1581" s="81" t="s">
        <v>289</v>
      </c>
      <c r="G1581" s="81">
        <v>1.50068</v>
      </c>
      <c r="H1581" s="81" t="s">
        <v>290</v>
      </c>
      <c r="I1581" s="81" t="s">
        <v>291</v>
      </c>
      <c r="J1581" s="81">
        <v>36.222000000000001</v>
      </c>
      <c r="K1581" s="81" t="s">
        <v>290</v>
      </c>
      <c r="L1581" s="81" t="s">
        <v>284</v>
      </c>
      <c r="M1581" s="81" t="s">
        <v>284</v>
      </c>
    </row>
    <row r="1582" spans="1:13" ht="15" customHeight="1">
      <c r="A1582" s="81" t="s">
        <v>280</v>
      </c>
      <c r="B1582" s="81" t="s">
        <v>281</v>
      </c>
      <c r="C1582" s="81" t="s">
        <v>3427</v>
      </c>
      <c r="D1582" s="81">
        <v>705015</v>
      </c>
      <c r="E1582" s="82">
        <v>0.12202546296296296</v>
      </c>
      <c r="F1582" s="81" t="s">
        <v>289</v>
      </c>
      <c r="G1582" s="81">
        <v>1.2922899999999999</v>
      </c>
      <c r="H1582" s="81" t="s">
        <v>290</v>
      </c>
      <c r="I1582" s="81" t="s">
        <v>291</v>
      </c>
      <c r="J1582" s="81">
        <v>29.9</v>
      </c>
      <c r="K1582" s="81" t="s">
        <v>290</v>
      </c>
      <c r="L1582" s="81" t="s">
        <v>284</v>
      </c>
      <c r="M1582" s="81" t="s">
        <v>284</v>
      </c>
    </row>
    <row r="1583" spans="1:13" ht="15" customHeight="1">
      <c r="A1583" s="81" t="s">
        <v>280</v>
      </c>
      <c r="B1583" s="81" t="s">
        <v>281</v>
      </c>
      <c r="C1583" s="81" t="s">
        <v>3428</v>
      </c>
      <c r="D1583" s="81">
        <v>705016</v>
      </c>
      <c r="E1583" s="82">
        <v>0.12607638888888889</v>
      </c>
      <c r="F1583" s="81" t="s">
        <v>289</v>
      </c>
      <c r="G1583" s="81">
        <v>1.3512</v>
      </c>
      <c r="H1583" s="81" t="s">
        <v>290</v>
      </c>
      <c r="I1583" s="81" t="s">
        <v>291</v>
      </c>
      <c r="J1583" s="81">
        <v>10.226000000000001</v>
      </c>
      <c r="K1583" s="81" t="s">
        <v>290</v>
      </c>
      <c r="L1583" s="81" t="s">
        <v>284</v>
      </c>
      <c r="M1583" s="81" t="s">
        <v>284</v>
      </c>
    </row>
    <row r="1584" spans="1:13" ht="15" customHeight="1">
      <c r="A1584" s="81" t="s">
        <v>280</v>
      </c>
      <c r="B1584" s="81" t="s">
        <v>281</v>
      </c>
      <c r="C1584" s="81" t="s">
        <v>3429</v>
      </c>
      <c r="D1584" s="81">
        <v>705017</v>
      </c>
      <c r="E1584" s="82">
        <v>0.12468749999999999</v>
      </c>
      <c r="F1584" s="81" t="s">
        <v>289</v>
      </c>
      <c r="G1584" s="81">
        <v>1.4163600000000001</v>
      </c>
      <c r="H1584" s="81" t="s">
        <v>290</v>
      </c>
      <c r="I1584" s="81" t="s">
        <v>291</v>
      </c>
      <c r="J1584" s="81">
        <v>11.613</v>
      </c>
      <c r="K1584" s="81" t="s">
        <v>290</v>
      </c>
      <c r="L1584" s="81" t="s">
        <v>284</v>
      </c>
      <c r="M1584" s="81" t="s">
        <v>284</v>
      </c>
    </row>
    <row r="1585" spans="1:13" ht="15" customHeight="1">
      <c r="A1585" s="81" t="s">
        <v>280</v>
      </c>
      <c r="B1585" s="81" t="s">
        <v>281</v>
      </c>
      <c r="C1585" s="81" t="s">
        <v>3430</v>
      </c>
      <c r="D1585" s="81">
        <v>705018</v>
      </c>
      <c r="E1585" s="82">
        <v>0.12734953703703702</v>
      </c>
      <c r="F1585" s="81" t="s">
        <v>289</v>
      </c>
      <c r="G1585" s="81">
        <v>1.3068200000000001</v>
      </c>
      <c r="H1585" s="81" t="s">
        <v>290</v>
      </c>
      <c r="I1585" s="81" t="s">
        <v>291</v>
      </c>
      <c r="J1585" s="81">
        <v>28.779</v>
      </c>
      <c r="K1585" s="81" t="s">
        <v>290</v>
      </c>
      <c r="L1585" s="81" t="s">
        <v>284</v>
      </c>
      <c r="M1585" s="81" t="s">
        <v>284</v>
      </c>
    </row>
    <row r="1586" spans="1:13" ht="15" customHeight="1">
      <c r="A1586" s="81" t="s">
        <v>280</v>
      </c>
      <c r="B1586" s="81" t="s">
        <v>281</v>
      </c>
      <c r="C1586" s="81" t="s">
        <v>3431</v>
      </c>
      <c r="D1586" s="81">
        <v>705019</v>
      </c>
      <c r="E1586" s="82">
        <v>0.12653935185185186</v>
      </c>
      <c r="F1586" s="81" t="s">
        <v>289</v>
      </c>
      <c r="G1586" s="81">
        <v>1.4189700000000001</v>
      </c>
      <c r="H1586" s="81" t="s">
        <v>290</v>
      </c>
      <c r="I1586" s="81" t="s">
        <v>291</v>
      </c>
      <c r="J1586" s="81">
        <v>10.353</v>
      </c>
      <c r="K1586" s="81" t="s">
        <v>290</v>
      </c>
      <c r="L1586" s="81" t="s">
        <v>284</v>
      </c>
      <c r="M1586" s="81" t="s">
        <v>284</v>
      </c>
    </row>
    <row r="1587" spans="1:13" ht="15" customHeight="1">
      <c r="A1587" s="81" t="s">
        <v>280</v>
      </c>
      <c r="B1587" s="81" t="s">
        <v>281</v>
      </c>
      <c r="C1587" s="81" t="s">
        <v>3432</v>
      </c>
      <c r="D1587" s="81">
        <v>705020</v>
      </c>
      <c r="E1587" s="82">
        <v>0.12445601851851852</v>
      </c>
      <c r="F1587" s="81" t="s">
        <v>289</v>
      </c>
      <c r="G1587" s="81">
        <v>1.46529</v>
      </c>
      <c r="H1587" s="81" t="s">
        <v>290</v>
      </c>
      <c r="I1587" s="81" t="s">
        <v>291</v>
      </c>
      <c r="J1587" s="81">
        <v>25.097999999999999</v>
      </c>
      <c r="K1587" s="81" t="s">
        <v>290</v>
      </c>
      <c r="L1587" s="81" t="s">
        <v>284</v>
      </c>
      <c r="M1587" s="81" t="s">
        <v>284</v>
      </c>
    </row>
    <row r="1588" spans="1:13" ht="15" customHeight="1">
      <c r="A1588" s="81" t="s">
        <v>280</v>
      </c>
      <c r="B1588" s="81" t="s">
        <v>281</v>
      </c>
      <c r="C1588" s="81" t="s">
        <v>3433</v>
      </c>
      <c r="D1588" s="81">
        <v>705021</v>
      </c>
      <c r="E1588" s="81" t="s">
        <v>3434</v>
      </c>
      <c r="F1588" s="81" t="s">
        <v>289</v>
      </c>
      <c r="G1588" s="81">
        <v>1.4897499999999999</v>
      </c>
      <c r="H1588" s="81" t="s">
        <v>290</v>
      </c>
      <c r="I1588" s="81" t="s">
        <v>291</v>
      </c>
      <c r="J1588" s="81">
        <v>30.081</v>
      </c>
      <c r="K1588" s="81" t="s">
        <v>290</v>
      </c>
      <c r="L1588" s="81" t="s">
        <v>284</v>
      </c>
      <c r="M1588" s="81" t="s">
        <v>284</v>
      </c>
    </row>
    <row r="1589" spans="1:13" ht="15" customHeight="1">
      <c r="A1589" s="81" t="s">
        <v>280</v>
      </c>
      <c r="B1589" s="81" t="s">
        <v>281</v>
      </c>
      <c r="C1589" s="81" t="s">
        <v>3435</v>
      </c>
      <c r="D1589" s="81">
        <v>705022</v>
      </c>
      <c r="E1589" s="82">
        <v>0.13429398148148147</v>
      </c>
      <c r="F1589" s="81" t="s">
        <v>289</v>
      </c>
      <c r="G1589" s="81">
        <v>1.03925</v>
      </c>
      <c r="H1589" s="81" t="s">
        <v>290</v>
      </c>
      <c r="I1589" s="81" t="s">
        <v>291</v>
      </c>
      <c r="J1589" s="81">
        <v>28.716000000000001</v>
      </c>
      <c r="K1589" s="81" t="s">
        <v>290</v>
      </c>
      <c r="L1589" s="81" t="s">
        <v>284</v>
      </c>
      <c r="M1589" s="81" t="s">
        <v>284</v>
      </c>
    </row>
    <row r="1590" spans="1:13" ht="15" customHeight="1">
      <c r="A1590" s="81" t="s">
        <v>280</v>
      </c>
      <c r="B1590" s="81" t="s">
        <v>281</v>
      </c>
      <c r="C1590" s="81" t="s">
        <v>3436</v>
      </c>
      <c r="D1590" s="81">
        <v>705023</v>
      </c>
      <c r="E1590" s="81" t="s">
        <v>3437</v>
      </c>
      <c r="F1590" s="81" t="s">
        <v>289</v>
      </c>
      <c r="G1590" s="81">
        <v>1.87022</v>
      </c>
      <c r="H1590" s="81" t="s">
        <v>290</v>
      </c>
      <c r="I1590" s="81" t="s">
        <v>291</v>
      </c>
      <c r="J1590" s="81">
        <v>18.276</v>
      </c>
      <c r="K1590" s="81" t="s">
        <v>290</v>
      </c>
      <c r="L1590" s="81" t="s">
        <v>284</v>
      </c>
      <c r="M1590" s="81" t="s">
        <v>284</v>
      </c>
    </row>
    <row r="1591" spans="1:13" ht="15" customHeight="1">
      <c r="A1591" s="81" t="s">
        <v>280</v>
      </c>
      <c r="B1591" s="81" t="s">
        <v>281</v>
      </c>
      <c r="C1591" s="81" t="s">
        <v>3438</v>
      </c>
      <c r="D1591" s="81">
        <v>705024</v>
      </c>
      <c r="E1591" s="82">
        <v>0.1366087962962963</v>
      </c>
      <c r="F1591" s="81" t="s">
        <v>289</v>
      </c>
      <c r="G1591" s="81">
        <v>0.69847000000000004</v>
      </c>
      <c r="H1591" s="81" t="s">
        <v>290</v>
      </c>
      <c r="I1591" s="81" t="s">
        <v>291</v>
      </c>
      <c r="J1591" s="81">
        <v>28.759</v>
      </c>
      <c r="K1591" s="81" t="s">
        <v>290</v>
      </c>
      <c r="L1591" s="81" t="s">
        <v>284</v>
      </c>
      <c r="M1591" s="81" t="s">
        <v>284</v>
      </c>
    </row>
    <row r="1592" spans="1:13" ht="15" customHeight="1">
      <c r="A1592" s="81" t="s">
        <v>280</v>
      </c>
      <c r="B1592" s="81" t="s">
        <v>281</v>
      </c>
      <c r="C1592" s="81" t="s">
        <v>3439</v>
      </c>
      <c r="D1592" s="81">
        <v>705025</v>
      </c>
      <c r="E1592" s="82">
        <v>0.13556712962962963</v>
      </c>
      <c r="F1592" s="81" t="s">
        <v>289</v>
      </c>
      <c r="G1592" s="81">
        <v>1.90812</v>
      </c>
      <c r="H1592" s="81" t="s">
        <v>290</v>
      </c>
      <c r="I1592" s="81" t="s">
        <v>291</v>
      </c>
      <c r="J1592" s="81">
        <v>12.481</v>
      </c>
      <c r="K1592" s="81" t="s">
        <v>290</v>
      </c>
      <c r="L1592" s="81" t="s">
        <v>284</v>
      </c>
      <c r="M1592" s="81" t="s">
        <v>284</v>
      </c>
    </row>
    <row r="1593" spans="1:13" ht="15" customHeight="1">
      <c r="A1593" s="81" t="s">
        <v>280</v>
      </c>
      <c r="B1593" s="81" t="s">
        <v>281</v>
      </c>
      <c r="C1593" s="81" t="s">
        <v>3440</v>
      </c>
      <c r="D1593" s="81">
        <v>705026</v>
      </c>
      <c r="E1593" s="82">
        <v>0.13903935185185187</v>
      </c>
      <c r="F1593" s="81" t="s">
        <v>289</v>
      </c>
      <c r="G1593" s="81">
        <v>0.28136</v>
      </c>
      <c r="H1593" s="81" t="s">
        <v>290</v>
      </c>
      <c r="I1593" s="81" t="s">
        <v>291</v>
      </c>
      <c r="J1593" s="81">
        <v>30.504000000000001</v>
      </c>
      <c r="K1593" s="81" t="s">
        <v>290</v>
      </c>
      <c r="L1593" s="81" t="s">
        <v>284</v>
      </c>
      <c r="M1593" s="81" t="s">
        <v>284</v>
      </c>
    </row>
    <row r="1594" spans="1:13" ht="15" customHeight="1">
      <c r="A1594" s="81" t="s">
        <v>280</v>
      </c>
      <c r="B1594" s="81" t="s">
        <v>281</v>
      </c>
      <c r="C1594" s="81" t="s">
        <v>3441</v>
      </c>
      <c r="D1594" s="81">
        <v>705027</v>
      </c>
      <c r="E1594" s="82">
        <v>0.13626157407407408</v>
      </c>
      <c r="F1594" s="81" t="s">
        <v>289</v>
      </c>
      <c r="G1594" s="81">
        <v>0.59736</v>
      </c>
      <c r="H1594" s="81" t="s">
        <v>290</v>
      </c>
      <c r="I1594" s="81" t="s">
        <v>291</v>
      </c>
      <c r="J1594" s="81">
        <v>18.795999999999999</v>
      </c>
      <c r="K1594" s="81" t="s">
        <v>290</v>
      </c>
      <c r="L1594" s="81" t="s">
        <v>284</v>
      </c>
      <c r="M1594" s="81" t="s">
        <v>284</v>
      </c>
    </row>
    <row r="1595" spans="1:13" ht="15" customHeight="1">
      <c r="A1595" s="81" t="s">
        <v>280</v>
      </c>
      <c r="B1595" s="81" t="s">
        <v>281</v>
      </c>
      <c r="C1595" s="81" t="s">
        <v>3442</v>
      </c>
      <c r="D1595" s="81">
        <v>705028</v>
      </c>
      <c r="E1595" s="82">
        <v>0.1366087962962963</v>
      </c>
      <c r="F1595" s="81" t="s">
        <v>289</v>
      </c>
      <c r="G1595" s="81">
        <v>1.8542000000000001</v>
      </c>
      <c r="H1595" s="81" t="s">
        <v>290</v>
      </c>
      <c r="I1595" s="81" t="s">
        <v>291</v>
      </c>
      <c r="J1595" s="81">
        <v>11.449</v>
      </c>
      <c r="K1595" s="81" t="s">
        <v>290</v>
      </c>
      <c r="L1595" s="81" t="s">
        <v>284</v>
      </c>
      <c r="M1595" s="81" t="s">
        <v>284</v>
      </c>
    </row>
    <row r="1596" spans="1:13" ht="15" customHeight="1">
      <c r="A1596" s="81" t="s">
        <v>280</v>
      </c>
      <c r="B1596" s="81" t="s">
        <v>281</v>
      </c>
      <c r="C1596" s="81" t="s">
        <v>3443</v>
      </c>
      <c r="D1596" s="81">
        <v>705029</v>
      </c>
      <c r="E1596" s="82">
        <v>0.13996527777777779</v>
      </c>
      <c r="F1596" s="81" t="s">
        <v>289</v>
      </c>
      <c r="G1596" s="81">
        <v>0.13963999999999999</v>
      </c>
      <c r="H1596" s="81" t="s">
        <v>290</v>
      </c>
      <c r="I1596" s="81" t="s">
        <v>291</v>
      </c>
      <c r="J1596" s="81">
        <v>28.481999999999999</v>
      </c>
      <c r="K1596" s="81" t="s">
        <v>290</v>
      </c>
      <c r="L1596" s="81" t="s">
        <v>284</v>
      </c>
      <c r="M1596" s="81" t="s">
        <v>284</v>
      </c>
    </row>
    <row r="1597" spans="1:13" ht="15" customHeight="1">
      <c r="A1597" s="81" t="s">
        <v>280</v>
      </c>
      <c r="B1597" s="81" t="s">
        <v>281</v>
      </c>
      <c r="C1597" s="81" t="s">
        <v>3444</v>
      </c>
      <c r="D1597" s="81">
        <v>705030</v>
      </c>
      <c r="E1597" s="82">
        <v>0.13938657407407407</v>
      </c>
      <c r="F1597" s="81" t="s">
        <v>289</v>
      </c>
      <c r="G1597" s="81">
        <v>0.56606999999999996</v>
      </c>
      <c r="H1597" s="81" t="s">
        <v>290</v>
      </c>
      <c r="I1597" s="81" t="s">
        <v>291</v>
      </c>
      <c r="J1597" s="81">
        <v>18.518000000000001</v>
      </c>
      <c r="K1597" s="81" t="s">
        <v>290</v>
      </c>
      <c r="L1597" s="81" t="s">
        <v>284</v>
      </c>
      <c r="M1597" s="81" t="s">
        <v>284</v>
      </c>
    </row>
    <row r="1598" spans="1:13" ht="15" customHeight="1">
      <c r="A1598" s="81" t="s">
        <v>280</v>
      </c>
      <c r="B1598" s="81" t="s">
        <v>281</v>
      </c>
      <c r="C1598" s="81" t="s">
        <v>3445</v>
      </c>
      <c r="D1598" s="81">
        <v>705031</v>
      </c>
      <c r="E1598" s="82">
        <v>0.14355324074074075</v>
      </c>
      <c r="F1598" s="81" t="s">
        <v>289</v>
      </c>
      <c r="G1598" s="81">
        <v>0.99683999999999995</v>
      </c>
      <c r="H1598" s="81" t="s">
        <v>290</v>
      </c>
      <c r="I1598" s="81" t="s">
        <v>291</v>
      </c>
      <c r="J1598" s="81">
        <v>8.4580000000000002</v>
      </c>
      <c r="K1598" s="81" t="s">
        <v>290</v>
      </c>
      <c r="L1598" s="81" t="s">
        <v>284</v>
      </c>
      <c r="M1598" s="81" t="s">
        <v>284</v>
      </c>
    </row>
    <row r="1599" spans="1:13" ht="15" customHeight="1">
      <c r="A1599" s="81" t="s">
        <v>280</v>
      </c>
      <c r="B1599" s="81" t="s">
        <v>281</v>
      </c>
      <c r="C1599" s="81" t="s">
        <v>3446</v>
      </c>
      <c r="D1599" s="81">
        <v>705032</v>
      </c>
      <c r="E1599" s="82">
        <v>0.14332175925925925</v>
      </c>
      <c r="F1599" s="81" t="s">
        <v>289</v>
      </c>
      <c r="G1599" s="81">
        <v>1.8537600000000001</v>
      </c>
      <c r="H1599" s="81" t="s">
        <v>290</v>
      </c>
      <c r="I1599" s="81" t="s">
        <v>291</v>
      </c>
      <c r="J1599" s="81">
        <v>11.581</v>
      </c>
      <c r="K1599" s="81" t="s">
        <v>290</v>
      </c>
      <c r="L1599" s="81" t="s">
        <v>284</v>
      </c>
      <c r="M1599" s="81" t="s">
        <v>284</v>
      </c>
    </row>
    <row r="1600" spans="1:13" ht="15" customHeight="1">
      <c r="A1600" s="81" t="s">
        <v>280</v>
      </c>
      <c r="B1600" s="81" t="s">
        <v>281</v>
      </c>
      <c r="C1600" s="81" t="s">
        <v>3447</v>
      </c>
      <c r="D1600" s="81">
        <v>705033</v>
      </c>
      <c r="E1600" s="81" t="s">
        <v>3448</v>
      </c>
      <c r="F1600" s="81" t="s">
        <v>289</v>
      </c>
      <c r="G1600" s="81">
        <v>7.6179999999999998E-2</v>
      </c>
      <c r="H1600" s="81" t="s">
        <v>290</v>
      </c>
      <c r="I1600" s="81" t="s">
        <v>291</v>
      </c>
      <c r="J1600" s="81">
        <v>30.687999999999999</v>
      </c>
      <c r="K1600" s="81" t="s">
        <v>290</v>
      </c>
      <c r="L1600" s="81" t="s">
        <v>284</v>
      </c>
      <c r="M1600" s="81" t="s">
        <v>284</v>
      </c>
    </row>
    <row r="1601" spans="1:13" ht="15" customHeight="1">
      <c r="A1601" s="81" t="s">
        <v>280</v>
      </c>
      <c r="B1601" s="81" t="s">
        <v>281</v>
      </c>
      <c r="C1601" s="81" t="s">
        <v>3449</v>
      </c>
      <c r="D1601" s="81">
        <v>705034</v>
      </c>
      <c r="E1601" s="82">
        <v>0.14471064814814816</v>
      </c>
      <c r="F1601" s="81" t="s">
        <v>289</v>
      </c>
      <c r="G1601" s="81">
        <v>0.93681000000000003</v>
      </c>
      <c r="H1601" s="81" t="s">
        <v>290</v>
      </c>
      <c r="I1601" s="81" t="s">
        <v>291</v>
      </c>
      <c r="J1601" s="81">
        <v>10.702</v>
      </c>
      <c r="K1601" s="81" t="s">
        <v>290</v>
      </c>
      <c r="L1601" s="81" t="s">
        <v>284</v>
      </c>
      <c r="M1601" s="81" t="s">
        <v>284</v>
      </c>
    </row>
    <row r="1602" spans="1:13" ht="15" customHeight="1">
      <c r="A1602" s="81" t="s">
        <v>280</v>
      </c>
      <c r="B1602" s="81" t="s">
        <v>281</v>
      </c>
      <c r="C1602" s="81" t="s">
        <v>3450</v>
      </c>
      <c r="D1602" s="81">
        <v>705035</v>
      </c>
      <c r="E1602" s="82">
        <v>0.14378472222222222</v>
      </c>
      <c r="F1602" s="81" t="s">
        <v>289</v>
      </c>
      <c r="G1602" s="81">
        <v>1.7619</v>
      </c>
      <c r="H1602" s="81" t="s">
        <v>290</v>
      </c>
      <c r="I1602" s="81" t="s">
        <v>291</v>
      </c>
      <c r="J1602" s="81">
        <v>8.5030000000000001</v>
      </c>
      <c r="K1602" s="81" t="s">
        <v>290</v>
      </c>
      <c r="L1602" s="81" t="s">
        <v>284</v>
      </c>
      <c r="M1602" s="81" t="s">
        <v>284</v>
      </c>
    </row>
    <row r="1603" spans="1:13" ht="15" customHeight="1">
      <c r="A1603" s="81" t="s">
        <v>280</v>
      </c>
      <c r="B1603" s="81" t="s">
        <v>281</v>
      </c>
      <c r="C1603" s="81" t="s">
        <v>3451</v>
      </c>
      <c r="D1603" s="81">
        <v>705036</v>
      </c>
      <c r="E1603" s="82">
        <v>0.14679398148148148</v>
      </c>
      <c r="F1603" s="81" t="s">
        <v>289</v>
      </c>
      <c r="G1603" s="81">
        <v>0.31663000000000002</v>
      </c>
      <c r="H1603" s="81" t="s">
        <v>290</v>
      </c>
      <c r="I1603" s="81" t="s">
        <v>291</v>
      </c>
      <c r="J1603" s="81">
        <v>26.907</v>
      </c>
      <c r="K1603" s="81" t="s">
        <v>290</v>
      </c>
      <c r="L1603" s="81" t="s">
        <v>284</v>
      </c>
      <c r="M1603" s="81" t="s">
        <v>284</v>
      </c>
    </row>
    <row r="1604" spans="1:13" ht="15" customHeight="1">
      <c r="A1604" s="81" t="s">
        <v>280</v>
      </c>
      <c r="B1604" s="81" t="s">
        <v>281</v>
      </c>
      <c r="C1604" s="81" t="s">
        <v>3452</v>
      </c>
      <c r="D1604" s="81">
        <v>705037</v>
      </c>
      <c r="E1604" s="82">
        <v>0.14575231481481482</v>
      </c>
      <c r="F1604" s="81" t="s">
        <v>289</v>
      </c>
      <c r="G1604" s="81">
        <v>1.16371</v>
      </c>
      <c r="H1604" s="81" t="s">
        <v>290</v>
      </c>
      <c r="I1604" s="81" t="s">
        <v>291</v>
      </c>
      <c r="J1604" s="81">
        <v>6.0750000000000002</v>
      </c>
      <c r="K1604" s="81" t="s">
        <v>290</v>
      </c>
      <c r="L1604" s="81" t="s">
        <v>284</v>
      </c>
      <c r="M1604" s="81" t="s">
        <v>284</v>
      </c>
    </row>
    <row r="1605" spans="1:13" ht="15" customHeight="1">
      <c r="A1605" s="81" t="s">
        <v>280</v>
      </c>
      <c r="B1605" s="81" t="s">
        <v>281</v>
      </c>
      <c r="C1605" s="81" t="s">
        <v>3453</v>
      </c>
      <c r="D1605" s="81">
        <v>705038</v>
      </c>
      <c r="E1605" s="82">
        <v>0.14494212962962963</v>
      </c>
      <c r="F1605" s="81" t="s">
        <v>289</v>
      </c>
      <c r="G1605" s="81">
        <v>1.7169000000000001</v>
      </c>
      <c r="H1605" s="81" t="s">
        <v>290</v>
      </c>
      <c r="I1605" s="81" t="s">
        <v>291</v>
      </c>
      <c r="J1605" s="81">
        <v>8.9250000000000007</v>
      </c>
      <c r="K1605" s="81" t="s">
        <v>290</v>
      </c>
      <c r="L1605" s="81" t="s">
        <v>284</v>
      </c>
      <c r="M1605" s="81" t="s">
        <v>284</v>
      </c>
    </row>
    <row r="1606" spans="1:13" ht="15" customHeight="1">
      <c r="A1606" s="81" t="s">
        <v>280</v>
      </c>
      <c r="B1606" s="81" t="s">
        <v>281</v>
      </c>
      <c r="C1606" s="81" t="s">
        <v>3454</v>
      </c>
      <c r="D1606" s="81">
        <v>705039</v>
      </c>
      <c r="E1606" s="82">
        <v>0.14853009259259259</v>
      </c>
      <c r="F1606" s="81" t="s">
        <v>289</v>
      </c>
      <c r="G1606" s="81">
        <v>0.55467</v>
      </c>
      <c r="H1606" s="81" t="s">
        <v>290</v>
      </c>
      <c r="I1606" s="81" t="s">
        <v>291</v>
      </c>
      <c r="J1606" s="81">
        <v>26.31</v>
      </c>
      <c r="K1606" s="81" t="s">
        <v>290</v>
      </c>
      <c r="L1606" s="81" t="s">
        <v>284</v>
      </c>
      <c r="M1606" s="81" t="s">
        <v>284</v>
      </c>
    </row>
    <row r="1607" spans="1:13" ht="15" customHeight="1">
      <c r="A1607" s="81" t="s">
        <v>280</v>
      </c>
      <c r="B1607" s="81" t="s">
        <v>281</v>
      </c>
      <c r="C1607" s="81" t="s">
        <v>3455</v>
      </c>
      <c r="D1607" s="81">
        <v>705040</v>
      </c>
      <c r="E1607" s="81" t="s">
        <v>3456</v>
      </c>
      <c r="F1607" s="81" t="s">
        <v>289</v>
      </c>
      <c r="G1607" s="81">
        <v>1.5274300000000001</v>
      </c>
      <c r="H1607" s="81" t="s">
        <v>290</v>
      </c>
      <c r="I1607" s="81" t="s">
        <v>291</v>
      </c>
      <c r="J1607" s="81">
        <v>3.6920000000000002</v>
      </c>
      <c r="K1607" s="81" t="s">
        <v>290</v>
      </c>
      <c r="L1607" s="81" t="s">
        <v>284</v>
      </c>
      <c r="M1607" s="81" t="s">
        <v>284</v>
      </c>
    </row>
    <row r="1608" spans="1:13" ht="15" customHeight="1">
      <c r="A1608" s="81" t="s">
        <v>280</v>
      </c>
      <c r="B1608" s="81" t="s">
        <v>281</v>
      </c>
      <c r="C1608" s="81" t="s">
        <v>3457</v>
      </c>
      <c r="D1608" s="81">
        <v>705041</v>
      </c>
      <c r="E1608" s="82">
        <v>0.14841435185185184</v>
      </c>
      <c r="F1608" s="81" t="s">
        <v>289</v>
      </c>
      <c r="G1608" s="81">
        <v>0.53913999999999995</v>
      </c>
      <c r="H1608" s="81" t="s">
        <v>290</v>
      </c>
      <c r="I1608" s="81" t="s">
        <v>291</v>
      </c>
      <c r="J1608" s="81">
        <v>27.911999999999999</v>
      </c>
      <c r="K1608" s="81" t="s">
        <v>290</v>
      </c>
      <c r="L1608" s="81" t="s">
        <v>284</v>
      </c>
      <c r="M1608" s="81" t="s">
        <v>284</v>
      </c>
    </row>
    <row r="1609" spans="1:13" ht="15" customHeight="1">
      <c r="A1609" s="81" t="s">
        <v>280</v>
      </c>
      <c r="B1609" s="81" t="s">
        <v>281</v>
      </c>
      <c r="C1609" s="81" t="s">
        <v>3458</v>
      </c>
      <c r="D1609" s="81">
        <v>705042</v>
      </c>
      <c r="E1609" s="82">
        <v>0.14864583333333334</v>
      </c>
      <c r="F1609" s="81" t="s">
        <v>289</v>
      </c>
      <c r="G1609" s="81">
        <v>1.4200299999999999</v>
      </c>
      <c r="H1609" s="81" t="s">
        <v>290</v>
      </c>
      <c r="I1609" s="81" t="s">
        <v>291</v>
      </c>
      <c r="J1609" s="81">
        <v>6.99</v>
      </c>
      <c r="K1609" s="81" t="s">
        <v>290</v>
      </c>
      <c r="L1609" s="81" t="s">
        <v>284</v>
      </c>
      <c r="M1609" s="81" t="s">
        <v>284</v>
      </c>
    </row>
    <row r="1610" spans="1:13" ht="15" customHeight="1">
      <c r="A1610" s="81" t="s">
        <v>280</v>
      </c>
      <c r="B1610" s="81" t="s">
        <v>281</v>
      </c>
      <c r="C1610" s="81" t="s">
        <v>3459</v>
      </c>
      <c r="D1610" s="81">
        <v>705043</v>
      </c>
      <c r="E1610" s="81" t="s">
        <v>3460</v>
      </c>
      <c r="F1610" s="81" t="s">
        <v>289</v>
      </c>
      <c r="G1610" s="81">
        <v>1.84355</v>
      </c>
      <c r="H1610" s="81" t="s">
        <v>290</v>
      </c>
      <c r="I1610" s="81" t="s">
        <v>291</v>
      </c>
      <c r="J1610" s="81">
        <v>27.285</v>
      </c>
      <c r="K1610" s="81" t="s">
        <v>290</v>
      </c>
      <c r="L1610" s="81" t="s">
        <v>284</v>
      </c>
      <c r="M1610" s="81" t="s">
        <v>284</v>
      </c>
    </row>
    <row r="1611" spans="1:13" ht="15" customHeight="1">
      <c r="A1611" s="81" t="s">
        <v>280</v>
      </c>
      <c r="B1611" s="81" t="s">
        <v>281</v>
      </c>
      <c r="C1611" s="81" t="s">
        <v>3461</v>
      </c>
      <c r="D1611" s="81">
        <v>705044</v>
      </c>
      <c r="E1611" s="82">
        <v>0.15165509259259261</v>
      </c>
      <c r="F1611" s="81" t="s">
        <v>289</v>
      </c>
      <c r="G1611" s="81">
        <v>0.86409000000000002</v>
      </c>
      <c r="H1611" s="81" t="s">
        <v>290</v>
      </c>
      <c r="I1611" s="81" t="s">
        <v>291</v>
      </c>
      <c r="J1611" s="81">
        <v>29.895</v>
      </c>
      <c r="K1611" s="81" t="s">
        <v>290</v>
      </c>
      <c r="L1611" s="81" t="s">
        <v>284</v>
      </c>
      <c r="M1611" s="81" t="s">
        <v>284</v>
      </c>
    </row>
    <row r="1612" spans="1:13" ht="15" customHeight="1">
      <c r="A1612" s="81" t="s">
        <v>280</v>
      </c>
      <c r="B1612" s="81" t="s">
        <v>281</v>
      </c>
      <c r="C1612" s="81" t="s">
        <v>3462</v>
      </c>
      <c r="D1612" s="81">
        <v>705045</v>
      </c>
      <c r="E1612" s="82">
        <v>0.14980324074074072</v>
      </c>
      <c r="F1612" s="81" t="s">
        <v>289</v>
      </c>
      <c r="G1612" s="81">
        <v>1.11839</v>
      </c>
      <c r="H1612" s="81" t="s">
        <v>290</v>
      </c>
      <c r="I1612" s="81" t="s">
        <v>291</v>
      </c>
      <c r="J1612" s="81">
        <v>14.917999999999999</v>
      </c>
      <c r="K1612" s="81" t="s">
        <v>290</v>
      </c>
      <c r="L1612" s="81" t="s">
        <v>284</v>
      </c>
      <c r="M1612" s="81" t="s">
        <v>284</v>
      </c>
    </row>
    <row r="1613" spans="1:13" ht="15" customHeight="1">
      <c r="A1613" s="81" t="s">
        <v>280</v>
      </c>
      <c r="B1613" s="81" t="s">
        <v>281</v>
      </c>
      <c r="C1613" s="81" t="s">
        <v>3463</v>
      </c>
      <c r="D1613" s="81">
        <v>705046</v>
      </c>
      <c r="E1613" s="82">
        <v>0.15478009259259259</v>
      </c>
      <c r="F1613" s="81" t="s">
        <v>289</v>
      </c>
      <c r="G1613" s="81">
        <v>1.4506399999999999</v>
      </c>
      <c r="H1613" s="81" t="s">
        <v>290</v>
      </c>
      <c r="I1613" s="81" t="s">
        <v>291</v>
      </c>
      <c r="J1613" s="81">
        <v>10.683</v>
      </c>
      <c r="K1613" s="81" t="s">
        <v>290</v>
      </c>
      <c r="L1613" s="81" t="s">
        <v>284</v>
      </c>
      <c r="M1613" s="81" t="s">
        <v>284</v>
      </c>
    </row>
    <row r="1614" spans="1:13" ht="15" customHeight="1">
      <c r="A1614" s="81" t="s">
        <v>280</v>
      </c>
      <c r="B1614" s="81" t="s">
        <v>281</v>
      </c>
      <c r="C1614" s="81" t="s">
        <v>3464</v>
      </c>
      <c r="D1614" s="81">
        <v>705047</v>
      </c>
      <c r="E1614" s="82">
        <v>0.15339120370370371</v>
      </c>
      <c r="F1614" s="81" t="s">
        <v>289</v>
      </c>
      <c r="G1614" s="81">
        <v>1.7478899999999999</v>
      </c>
      <c r="H1614" s="81" t="s">
        <v>290</v>
      </c>
      <c r="I1614" s="81" t="s">
        <v>291</v>
      </c>
      <c r="J1614" s="81">
        <v>30.745000000000001</v>
      </c>
      <c r="K1614" s="81" t="s">
        <v>290</v>
      </c>
      <c r="L1614" s="81" t="s">
        <v>284</v>
      </c>
      <c r="M1614" s="81" t="s">
        <v>284</v>
      </c>
    </row>
    <row r="1615" spans="1:13" ht="15" customHeight="1">
      <c r="A1615" s="81" t="s">
        <v>280</v>
      </c>
      <c r="B1615" s="81" t="s">
        <v>281</v>
      </c>
      <c r="C1615" s="81" t="s">
        <v>3465</v>
      </c>
      <c r="D1615" s="81">
        <v>705048</v>
      </c>
      <c r="E1615" s="82">
        <v>0.15281249999999999</v>
      </c>
      <c r="F1615" s="81" t="s">
        <v>289</v>
      </c>
      <c r="G1615" s="81">
        <v>1.41184</v>
      </c>
      <c r="H1615" s="81" t="s">
        <v>290</v>
      </c>
      <c r="I1615" s="81" t="s">
        <v>291</v>
      </c>
      <c r="J1615" s="81">
        <v>29.492000000000001</v>
      </c>
      <c r="K1615" s="81" t="s">
        <v>290</v>
      </c>
      <c r="L1615" s="81" t="s">
        <v>284</v>
      </c>
      <c r="M1615" s="81" t="s">
        <v>284</v>
      </c>
    </row>
    <row r="1616" spans="1:13" ht="15" customHeight="1">
      <c r="A1616" s="81" t="s">
        <v>280</v>
      </c>
      <c r="B1616" s="81" t="s">
        <v>281</v>
      </c>
      <c r="C1616" s="81" t="s">
        <v>3466</v>
      </c>
      <c r="D1616" s="81">
        <v>705049</v>
      </c>
      <c r="E1616" s="82">
        <v>0.15443287037037037</v>
      </c>
      <c r="F1616" s="81" t="s">
        <v>289</v>
      </c>
      <c r="G1616" s="81">
        <v>1.3855500000000001</v>
      </c>
      <c r="H1616" s="81" t="s">
        <v>290</v>
      </c>
      <c r="I1616" s="81" t="s">
        <v>291</v>
      </c>
      <c r="J1616" s="81">
        <v>4.9009999999999998</v>
      </c>
      <c r="K1616" s="81" t="s">
        <v>290</v>
      </c>
      <c r="L1616" s="81" t="s">
        <v>284</v>
      </c>
      <c r="M1616" s="81" t="s">
        <v>284</v>
      </c>
    </row>
    <row r="1617" spans="1:13" ht="15" customHeight="1">
      <c r="A1617" s="81" t="s">
        <v>280</v>
      </c>
      <c r="B1617" s="81" t="s">
        <v>281</v>
      </c>
      <c r="C1617" s="81" t="s">
        <v>3467</v>
      </c>
      <c r="D1617" s="81">
        <v>705050</v>
      </c>
      <c r="E1617" s="82">
        <v>0.15327546296296296</v>
      </c>
      <c r="F1617" s="81" t="s">
        <v>289</v>
      </c>
      <c r="G1617" s="81">
        <v>1.37347</v>
      </c>
      <c r="H1617" s="81" t="s">
        <v>290</v>
      </c>
      <c r="I1617" s="81" t="s">
        <v>291</v>
      </c>
      <c r="J1617" s="81">
        <v>10.163</v>
      </c>
      <c r="K1617" s="81" t="s">
        <v>290</v>
      </c>
      <c r="L1617" s="81" t="s">
        <v>284</v>
      </c>
      <c r="M1617" s="81" t="s">
        <v>284</v>
      </c>
    </row>
    <row r="1618" spans="1:13" ht="15" customHeight="1">
      <c r="A1618" s="81" t="s">
        <v>280</v>
      </c>
      <c r="B1618" s="81" t="s">
        <v>281</v>
      </c>
      <c r="C1618" s="81" t="s">
        <v>3468</v>
      </c>
      <c r="D1618" s="81">
        <v>705051</v>
      </c>
      <c r="E1618" s="81" t="s">
        <v>3469</v>
      </c>
      <c r="F1618" s="81" t="s">
        <v>289</v>
      </c>
      <c r="G1618" s="81">
        <v>1.3152299999999999</v>
      </c>
      <c r="H1618" s="81" t="s">
        <v>290</v>
      </c>
      <c r="I1618" s="81" t="s">
        <v>291</v>
      </c>
      <c r="J1618" s="81">
        <v>28.768999999999998</v>
      </c>
      <c r="K1618" s="81" t="s">
        <v>290</v>
      </c>
      <c r="L1618" s="81" t="s">
        <v>284</v>
      </c>
      <c r="M1618" s="81" t="s">
        <v>284</v>
      </c>
    </row>
    <row r="1619" spans="1:13" ht="15" customHeight="1">
      <c r="A1619" s="81" t="s">
        <v>280</v>
      </c>
      <c r="B1619" s="81" t="s">
        <v>281</v>
      </c>
      <c r="C1619" s="81" t="s">
        <v>3470</v>
      </c>
      <c r="D1619" s="81">
        <v>705052</v>
      </c>
      <c r="E1619" s="81" t="s">
        <v>2643</v>
      </c>
      <c r="F1619" s="81" t="s">
        <v>289</v>
      </c>
      <c r="G1619" s="81">
        <v>1.4830399999999999</v>
      </c>
      <c r="H1619" s="81" t="s">
        <v>290</v>
      </c>
      <c r="I1619" s="81" t="s">
        <v>291</v>
      </c>
      <c r="J1619" s="81">
        <v>28.571999999999999</v>
      </c>
      <c r="K1619" s="81" t="s">
        <v>290</v>
      </c>
      <c r="L1619" s="81" t="s">
        <v>284</v>
      </c>
      <c r="M1619" s="81" t="s">
        <v>284</v>
      </c>
    </row>
    <row r="1620" spans="1:13" ht="15" customHeight="1">
      <c r="A1620" s="81" t="s">
        <v>280</v>
      </c>
      <c r="B1620" s="81" t="s">
        <v>281</v>
      </c>
      <c r="C1620" s="81" t="s">
        <v>3471</v>
      </c>
      <c r="D1620" s="81">
        <v>705053</v>
      </c>
      <c r="E1620" s="82">
        <v>0.15871527777777777</v>
      </c>
      <c r="F1620" s="81" t="s">
        <v>289</v>
      </c>
      <c r="G1620" s="81">
        <v>1.40012</v>
      </c>
      <c r="H1620" s="81" t="s">
        <v>290</v>
      </c>
      <c r="I1620" s="81" t="s">
        <v>291</v>
      </c>
      <c r="J1620" s="81">
        <v>6.7640000000000002</v>
      </c>
      <c r="K1620" s="81" t="s">
        <v>290</v>
      </c>
      <c r="L1620" s="81" t="s">
        <v>284</v>
      </c>
      <c r="M1620" s="81" t="s">
        <v>284</v>
      </c>
    </row>
    <row r="1621" spans="1:13" ht="15" customHeight="1">
      <c r="A1621" s="81" t="s">
        <v>280</v>
      </c>
      <c r="B1621" s="81" t="s">
        <v>281</v>
      </c>
      <c r="C1621" s="81" t="s">
        <v>3472</v>
      </c>
      <c r="D1621" s="81">
        <v>705054</v>
      </c>
      <c r="E1621" s="82">
        <v>0.15697916666666667</v>
      </c>
      <c r="F1621" s="81" t="s">
        <v>289</v>
      </c>
      <c r="G1621" s="81">
        <v>1.33525</v>
      </c>
      <c r="H1621" s="81" t="s">
        <v>290</v>
      </c>
      <c r="I1621" s="81" t="s">
        <v>291</v>
      </c>
      <c r="J1621" s="81">
        <v>11.807</v>
      </c>
      <c r="K1621" s="81" t="s">
        <v>290</v>
      </c>
      <c r="L1621" s="81" t="s">
        <v>284</v>
      </c>
      <c r="M1621" s="81" t="s">
        <v>284</v>
      </c>
    </row>
    <row r="1622" spans="1:13" ht="15" customHeight="1">
      <c r="A1622" s="81" t="s">
        <v>280</v>
      </c>
      <c r="B1622" s="81" t="s">
        <v>281</v>
      </c>
      <c r="C1622" s="81" t="s">
        <v>3473</v>
      </c>
      <c r="D1622" s="81">
        <v>705055</v>
      </c>
      <c r="E1622" s="82">
        <v>0.15836805555555555</v>
      </c>
      <c r="F1622" s="81" t="s">
        <v>289</v>
      </c>
      <c r="G1622" s="81">
        <v>1.26084</v>
      </c>
      <c r="H1622" s="81" t="s">
        <v>290</v>
      </c>
      <c r="I1622" s="81" t="s">
        <v>291</v>
      </c>
      <c r="J1622" s="81">
        <v>32.128999999999998</v>
      </c>
      <c r="K1622" s="81" t="s">
        <v>290</v>
      </c>
      <c r="L1622" s="81" t="s">
        <v>284</v>
      </c>
      <c r="M1622" s="81" t="s">
        <v>284</v>
      </c>
    </row>
    <row r="1623" spans="1:13" ht="15" customHeight="1">
      <c r="A1623" s="81" t="s">
        <v>280</v>
      </c>
      <c r="B1623" s="81" t="s">
        <v>281</v>
      </c>
      <c r="C1623" s="81" t="s">
        <v>3474</v>
      </c>
      <c r="D1623" s="81">
        <v>705056</v>
      </c>
      <c r="E1623" s="81" t="s">
        <v>3475</v>
      </c>
      <c r="F1623" s="81" t="s">
        <v>289</v>
      </c>
      <c r="G1623" s="81">
        <v>1.39836</v>
      </c>
      <c r="H1623" s="81" t="s">
        <v>290</v>
      </c>
      <c r="I1623" s="81" t="s">
        <v>291</v>
      </c>
      <c r="J1623" s="81">
        <v>29.352</v>
      </c>
      <c r="K1623" s="81" t="s">
        <v>290</v>
      </c>
      <c r="L1623" s="81" t="s">
        <v>284</v>
      </c>
      <c r="M1623" s="81" t="s">
        <v>284</v>
      </c>
    </row>
    <row r="1624" spans="1:13" ht="15" customHeight="1">
      <c r="A1624" s="81" t="s">
        <v>280</v>
      </c>
      <c r="B1624" s="81" t="s">
        <v>281</v>
      </c>
      <c r="C1624" s="81" t="s">
        <v>3476</v>
      </c>
      <c r="D1624" s="81">
        <v>705057</v>
      </c>
      <c r="E1624" s="82">
        <v>0.16126157407407407</v>
      </c>
      <c r="F1624" s="81" t="s">
        <v>289</v>
      </c>
      <c r="G1624" s="81">
        <v>1.3295999999999999</v>
      </c>
      <c r="H1624" s="81" t="s">
        <v>290</v>
      </c>
      <c r="I1624" s="81" t="s">
        <v>291</v>
      </c>
      <c r="J1624" s="81">
        <v>10.066000000000001</v>
      </c>
      <c r="K1624" s="81" t="s">
        <v>290</v>
      </c>
      <c r="L1624" s="81" t="s">
        <v>284</v>
      </c>
      <c r="M1624" s="81" t="s">
        <v>284</v>
      </c>
    </row>
    <row r="1625" spans="1:13" ht="15" customHeight="1">
      <c r="A1625" s="81" t="s">
        <v>280</v>
      </c>
      <c r="B1625" s="81" t="s">
        <v>281</v>
      </c>
      <c r="C1625" s="81" t="s">
        <v>3477</v>
      </c>
      <c r="D1625" s="81">
        <v>705058</v>
      </c>
      <c r="E1625" s="82">
        <v>0.15975694444444444</v>
      </c>
      <c r="F1625" s="81" t="s">
        <v>289</v>
      </c>
      <c r="G1625" s="81">
        <v>1.2625500000000001</v>
      </c>
      <c r="H1625" s="81" t="s">
        <v>290</v>
      </c>
      <c r="I1625" s="81" t="s">
        <v>291</v>
      </c>
      <c r="J1625" s="81">
        <v>12.686</v>
      </c>
      <c r="K1625" s="81" t="s">
        <v>290</v>
      </c>
      <c r="L1625" s="81" t="s">
        <v>284</v>
      </c>
      <c r="M1625" s="81" t="s">
        <v>284</v>
      </c>
    </row>
    <row r="1626" spans="1:13" ht="15" customHeight="1">
      <c r="A1626" s="81" t="s">
        <v>280</v>
      </c>
      <c r="B1626" s="81" t="s">
        <v>281</v>
      </c>
      <c r="C1626" s="81" t="s">
        <v>3478</v>
      </c>
      <c r="D1626" s="81">
        <v>705059</v>
      </c>
      <c r="E1626" s="82">
        <v>0.1633449074074074</v>
      </c>
      <c r="F1626" s="81" t="s">
        <v>289</v>
      </c>
      <c r="G1626" s="81">
        <v>1.2339500000000001</v>
      </c>
      <c r="H1626" s="81" t="s">
        <v>290</v>
      </c>
      <c r="I1626" s="81" t="s">
        <v>291</v>
      </c>
      <c r="J1626" s="81">
        <v>22.536999999999999</v>
      </c>
      <c r="K1626" s="81" t="s">
        <v>290</v>
      </c>
      <c r="L1626" s="81" t="s">
        <v>284</v>
      </c>
      <c r="M1626" s="81" t="s">
        <v>284</v>
      </c>
    </row>
    <row r="1627" spans="1:13" ht="15" customHeight="1">
      <c r="A1627" s="81" t="s">
        <v>280</v>
      </c>
      <c r="B1627" s="81" t="s">
        <v>281</v>
      </c>
      <c r="C1627" s="81" t="s">
        <v>3479</v>
      </c>
      <c r="D1627" s="81">
        <v>705060</v>
      </c>
      <c r="E1627" s="82">
        <v>0.16149305555555557</v>
      </c>
      <c r="F1627" s="81" t="s">
        <v>289</v>
      </c>
      <c r="G1627" s="81">
        <v>1.4207099999999999</v>
      </c>
      <c r="H1627" s="81" t="s">
        <v>290</v>
      </c>
      <c r="I1627" s="81" t="s">
        <v>291</v>
      </c>
      <c r="J1627" s="81">
        <v>33.258000000000003</v>
      </c>
      <c r="K1627" s="81" t="s">
        <v>290</v>
      </c>
      <c r="L1627" s="81" t="s">
        <v>284</v>
      </c>
      <c r="M1627" s="81" t="s">
        <v>284</v>
      </c>
    </row>
    <row r="1628" spans="1:13" ht="15" customHeight="1">
      <c r="A1628" s="81" t="s">
        <v>280</v>
      </c>
      <c r="B1628" s="81" t="s">
        <v>281</v>
      </c>
      <c r="C1628" s="81" t="s">
        <v>3480</v>
      </c>
      <c r="D1628" s="81">
        <v>705061</v>
      </c>
      <c r="E1628" s="82">
        <v>0.16056712962962963</v>
      </c>
      <c r="F1628" s="81" t="s">
        <v>289</v>
      </c>
      <c r="G1628" s="81">
        <v>1.3306</v>
      </c>
      <c r="H1628" s="81" t="s">
        <v>290</v>
      </c>
      <c r="I1628" s="81" t="s">
        <v>291</v>
      </c>
      <c r="J1628" s="81">
        <v>4.1280000000000001</v>
      </c>
      <c r="K1628" s="81" t="s">
        <v>290</v>
      </c>
      <c r="L1628" s="81" t="s">
        <v>284</v>
      </c>
      <c r="M1628" s="81" t="s">
        <v>284</v>
      </c>
    </row>
    <row r="1629" spans="1:13" ht="15" customHeight="1">
      <c r="A1629" s="81" t="s">
        <v>280</v>
      </c>
      <c r="B1629" s="81" t="s">
        <v>281</v>
      </c>
      <c r="C1629" s="81" t="s">
        <v>3481</v>
      </c>
      <c r="D1629" s="81">
        <v>705062</v>
      </c>
      <c r="E1629" s="81" t="s">
        <v>3482</v>
      </c>
      <c r="F1629" s="81" t="s">
        <v>289</v>
      </c>
      <c r="G1629" s="81">
        <v>1.2761400000000001</v>
      </c>
      <c r="H1629" s="81" t="s">
        <v>290</v>
      </c>
      <c r="I1629" s="81" t="s">
        <v>291</v>
      </c>
      <c r="J1629" s="81">
        <v>15.356999999999999</v>
      </c>
      <c r="K1629" s="81" t="s">
        <v>290</v>
      </c>
      <c r="L1629" s="81" t="s">
        <v>284</v>
      </c>
      <c r="M1629" s="81" t="s">
        <v>284</v>
      </c>
    </row>
    <row r="1630" spans="1:13" ht="15" customHeight="1">
      <c r="A1630" s="81" t="s">
        <v>280</v>
      </c>
      <c r="B1630" s="81" t="s">
        <v>281</v>
      </c>
      <c r="C1630" s="81" t="s">
        <v>3483</v>
      </c>
      <c r="D1630" s="81">
        <v>705063</v>
      </c>
      <c r="E1630" s="82">
        <v>0.16403935185185184</v>
      </c>
      <c r="F1630" s="81" t="s">
        <v>289</v>
      </c>
      <c r="G1630" s="81">
        <v>1.39415</v>
      </c>
      <c r="H1630" s="81" t="s">
        <v>290</v>
      </c>
      <c r="I1630" s="81" t="s">
        <v>291</v>
      </c>
      <c r="J1630" s="81">
        <v>30.831</v>
      </c>
      <c r="K1630" s="81" t="s">
        <v>290</v>
      </c>
      <c r="L1630" s="81" t="s">
        <v>284</v>
      </c>
      <c r="M1630" s="81" t="s">
        <v>284</v>
      </c>
    </row>
    <row r="1631" spans="1:13" ht="15" customHeight="1">
      <c r="A1631" s="81" t="s">
        <v>280</v>
      </c>
      <c r="B1631" s="81" t="s">
        <v>281</v>
      </c>
      <c r="C1631" s="81" t="s">
        <v>3484</v>
      </c>
      <c r="D1631" s="81">
        <v>705064</v>
      </c>
      <c r="E1631" s="82">
        <v>0.16322916666666668</v>
      </c>
      <c r="F1631" s="81" t="s">
        <v>289</v>
      </c>
      <c r="G1631" s="81">
        <v>1.34456</v>
      </c>
      <c r="H1631" s="81" t="s">
        <v>290</v>
      </c>
      <c r="I1631" s="81" t="s">
        <v>291</v>
      </c>
      <c r="J1631" s="81">
        <v>14.21</v>
      </c>
      <c r="K1631" s="81" t="s">
        <v>290</v>
      </c>
      <c r="L1631" s="81" t="s">
        <v>284</v>
      </c>
      <c r="M1631" s="81" t="s">
        <v>284</v>
      </c>
    </row>
    <row r="1632" spans="1:13" ht="15" customHeight="1">
      <c r="A1632" s="81" t="s">
        <v>280</v>
      </c>
      <c r="B1632" s="81" t="s">
        <v>281</v>
      </c>
      <c r="C1632" s="81" t="s">
        <v>3485</v>
      </c>
      <c r="D1632" s="81">
        <v>705065</v>
      </c>
      <c r="E1632" s="81" t="s">
        <v>3486</v>
      </c>
      <c r="F1632" s="81" t="s">
        <v>289</v>
      </c>
      <c r="G1632" s="81">
        <v>1.26475</v>
      </c>
      <c r="H1632" s="81" t="s">
        <v>290</v>
      </c>
      <c r="I1632" s="81" t="s">
        <v>291</v>
      </c>
      <c r="J1632" s="81">
        <v>11.145</v>
      </c>
      <c r="K1632" s="81" t="s">
        <v>290</v>
      </c>
      <c r="L1632" s="81" t="s">
        <v>284</v>
      </c>
      <c r="M1632" s="81" t="s">
        <v>284</v>
      </c>
    </row>
    <row r="1633" spans="1:13" ht="15" customHeight="1">
      <c r="A1633" s="81" t="s">
        <v>280</v>
      </c>
      <c r="B1633" s="81" t="s">
        <v>281</v>
      </c>
      <c r="C1633" s="81" t="s">
        <v>3487</v>
      </c>
      <c r="D1633" s="81">
        <v>705066</v>
      </c>
      <c r="E1633" s="82">
        <v>0.16843750000000002</v>
      </c>
      <c r="F1633" s="81" t="s">
        <v>289</v>
      </c>
      <c r="G1633" s="81">
        <v>1.2232499999999999</v>
      </c>
      <c r="H1633" s="81" t="s">
        <v>290</v>
      </c>
      <c r="I1633" s="81" t="s">
        <v>291</v>
      </c>
      <c r="J1633" s="81">
        <v>25.873999999999999</v>
      </c>
      <c r="K1633" s="81" t="s">
        <v>290</v>
      </c>
      <c r="L1633" s="81" t="s">
        <v>284</v>
      </c>
      <c r="M1633" s="81" t="s">
        <v>284</v>
      </c>
    </row>
    <row r="1634" spans="1:13" ht="15" customHeight="1">
      <c r="A1634" s="81" t="s">
        <v>280</v>
      </c>
      <c r="B1634" s="81" t="s">
        <v>281</v>
      </c>
      <c r="C1634" s="81" t="s">
        <v>3488</v>
      </c>
      <c r="D1634" s="81">
        <v>705067</v>
      </c>
      <c r="E1634" s="82">
        <v>0.16704861111111111</v>
      </c>
      <c r="F1634" s="81" t="s">
        <v>289</v>
      </c>
      <c r="G1634" s="81">
        <v>1.4039999999999999</v>
      </c>
      <c r="H1634" s="81" t="s">
        <v>290</v>
      </c>
      <c r="I1634" s="81" t="s">
        <v>291</v>
      </c>
      <c r="J1634" s="81">
        <v>30.219000000000001</v>
      </c>
      <c r="K1634" s="81" t="s">
        <v>290</v>
      </c>
      <c r="L1634" s="81" t="s">
        <v>284</v>
      </c>
      <c r="M1634" s="81" t="s">
        <v>284</v>
      </c>
    </row>
    <row r="1635" spans="1:13" ht="15" customHeight="1">
      <c r="A1635" s="81" t="s">
        <v>280</v>
      </c>
      <c r="B1635" s="81" t="s">
        <v>281</v>
      </c>
      <c r="C1635" s="81" t="s">
        <v>3489</v>
      </c>
      <c r="D1635" s="81">
        <v>705068</v>
      </c>
      <c r="E1635" s="82">
        <v>0.16670138888888889</v>
      </c>
      <c r="F1635" s="81" t="s">
        <v>289</v>
      </c>
      <c r="G1635" s="81">
        <v>1.32802</v>
      </c>
      <c r="H1635" s="81" t="s">
        <v>290</v>
      </c>
      <c r="I1635" s="81" t="s">
        <v>291</v>
      </c>
      <c r="J1635" s="81">
        <v>5.5750000000000002</v>
      </c>
      <c r="K1635" s="81" t="s">
        <v>290</v>
      </c>
      <c r="L1635" s="81" t="s">
        <v>284</v>
      </c>
      <c r="M1635" s="81" t="s">
        <v>284</v>
      </c>
    </row>
    <row r="1636" spans="1:13" ht="15" customHeight="1">
      <c r="A1636" s="81" t="s">
        <v>280</v>
      </c>
      <c r="B1636" s="81" t="s">
        <v>281</v>
      </c>
      <c r="C1636" s="81" t="s">
        <v>3490</v>
      </c>
      <c r="D1636" s="81">
        <v>705069</v>
      </c>
      <c r="E1636" s="82">
        <v>0.16635416666666666</v>
      </c>
      <c r="F1636" s="81" t="s">
        <v>289</v>
      </c>
      <c r="G1636" s="81">
        <v>1.2724899999999999</v>
      </c>
      <c r="H1636" s="81" t="s">
        <v>290</v>
      </c>
      <c r="I1636" s="81" t="s">
        <v>291</v>
      </c>
      <c r="J1636" s="81">
        <v>13.504</v>
      </c>
      <c r="K1636" s="81" t="s">
        <v>290</v>
      </c>
      <c r="L1636" s="81" t="s">
        <v>284</v>
      </c>
      <c r="M1636" s="81" t="s">
        <v>284</v>
      </c>
    </row>
    <row r="1637" spans="1:13" ht="15" customHeight="1">
      <c r="A1637" s="81" t="s">
        <v>280</v>
      </c>
      <c r="B1637" s="81" t="s">
        <v>281</v>
      </c>
      <c r="C1637" s="81" t="s">
        <v>3491</v>
      </c>
      <c r="D1637" s="81">
        <v>705070</v>
      </c>
      <c r="E1637" s="82">
        <v>0.16774305555555555</v>
      </c>
      <c r="F1637" s="81" t="s">
        <v>289</v>
      </c>
      <c r="G1637" s="81">
        <v>1.2083699999999999</v>
      </c>
      <c r="H1637" s="81" t="s">
        <v>290</v>
      </c>
      <c r="I1637" s="81" t="s">
        <v>291</v>
      </c>
      <c r="J1637" s="81">
        <v>35.039000000000001</v>
      </c>
      <c r="K1637" s="81" t="s">
        <v>290</v>
      </c>
      <c r="L1637" s="81" t="s">
        <v>284</v>
      </c>
      <c r="M1637" s="81" t="s">
        <v>284</v>
      </c>
    </row>
    <row r="1638" spans="1:13" ht="15" customHeight="1">
      <c r="A1638" s="81" t="s">
        <v>280</v>
      </c>
      <c r="B1638" s="81" t="s">
        <v>281</v>
      </c>
      <c r="C1638" s="81" t="s">
        <v>3492</v>
      </c>
      <c r="D1638" s="81">
        <v>705071</v>
      </c>
      <c r="E1638" s="82">
        <v>0.17179398148148148</v>
      </c>
      <c r="F1638" s="81" t="s">
        <v>289</v>
      </c>
      <c r="G1638" s="81">
        <v>1.411</v>
      </c>
      <c r="H1638" s="81" t="s">
        <v>290</v>
      </c>
      <c r="I1638" s="81" t="s">
        <v>291</v>
      </c>
      <c r="J1638" s="81">
        <v>30.923999999999999</v>
      </c>
      <c r="K1638" s="81" t="s">
        <v>290</v>
      </c>
      <c r="L1638" s="81" t="s">
        <v>284</v>
      </c>
      <c r="M1638" s="81" t="s">
        <v>284</v>
      </c>
    </row>
    <row r="1639" spans="1:13" ht="15" customHeight="1">
      <c r="A1639" s="81" t="s">
        <v>280</v>
      </c>
      <c r="B1639" s="81" t="s">
        <v>281</v>
      </c>
      <c r="C1639" s="81" t="s">
        <v>3493</v>
      </c>
      <c r="D1639" s="81">
        <v>705072</v>
      </c>
      <c r="E1639" s="82">
        <v>0.16971064814814815</v>
      </c>
      <c r="F1639" s="81" t="s">
        <v>289</v>
      </c>
      <c r="G1639" s="81">
        <v>1.36436</v>
      </c>
      <c r="H1639" s="81" t="s">
        <v>290</v>
      </c>
      <c r="I1639" s="81" t="s">
        <v>291</v>
      </c>
      <c r="J1639" s="81">
        <v>15.726000000000001</v>
      </c>
      <c r="K1639" s="81" t="s">
        <v>290</v>
      </c>
      <c r="L1639" s="81" t="s">
        <v>284</v>
      </c>
      <c r="M1639" s="81" t="s">
        <v>284</v>
      </c>
    </row>
    <row r="1640" spans="1:13" ht="15" customHeight="1">
      <c r="A1640" s="81" t="s">
        <v>280</v>
      </c>
      <c r="B1640" s="81" t="s">
        <v>281</v>
      </c>
      <c r="C1640" s="81" t="s">
        <v>3494</v>
      </c>
      <c r="D1640" s="81">
        <v>705073</v>
      </c>
      <c r="E1640" s="82">
        <v>0.17422453703703702</v>
      </c>
      <c r="F1640" s="81" t="s">
        <v>289</v>
      </c>
      <c r="G1640" s="81">
        <v>1.3219399999999999</v>
      </c>
      <c r="H1640" s="81" t="s">
        <v>290</v>
      </c>
      <c r="I1640" s="81" t="s">
        <v>291</v>
      </c>
      <c r="J1640" s="81">
        <v>2.702</v>
      </c>
      <c r="K1640" s="81" t="s">
        <v>290</v>
      </c>
      <c r="L1640" s="81" t="s">
        <v>284</v>
      </c>
      <c r="M1640" s="81" t="s">
        <v>284</v>
      </c>
    </row>
    <row r="1641" spans="1:13" ht="15" customHeight="1">
      <c r="A1641" s="81" t="s">
        <v>280</v>
      </c>
      <c r="B1641" s="81" t="s">
        <v>281</v>
      </c>
      <c r="C1641" s="81" t="s">
        <v>3495</v>
      </c>
      <c r="D1641" s="81">
        <v>705074</v>
      </c>
      <c r="E1641" s="81" t="s">
        <v>3496</v>
      </c>
      <c r="F1641" s="81" t="s">
        <v>289</v>
      </c>
      <c r="G1641" s="81">
        <v>1.2515499999999999</v>
      </c>
      <c r="H1641" s="81" t="s">
        <v>290</v>
      </c>
      <c r="I1641" s="81" t="s">
        <v>291</v>
      </c>
      <c r="J1641" s="81">
        <v>29.187000000000001</v>
      </c>
      <c r="K1641" s="81" t="s">
        <v>290</v>
      </c>
      <c r="L1641" s="81" t="s">
        <v>284</v>
      </c>
      <c r="M1641" s="81" t="s">
        <v>284</v>
      </c>
    </row>
    <row r="1642" spans="1:13" ht="15" customHeight="1">
      <c r="A1642" s="81" t="s">
        <v>280</v>
      </c>
      <c r="B1642" s="81" t="s">
        <v>281</v>
      </c>
      <c r="C1642" s="81" t="s">
        <v>3497</v>
      </c>
      <c r="D1642" s="81">
        <v>705075</v>
      </c>
      <c r="E1642" s="82">
        <v>0.1721412037037037</v>
      </c>
      <c r="F1642" s="81" t="s">
        <v>289</v>
      </c>
      <c r="G1642" s="81">
        <v>1.4594400000000001</v>
      </c>
      <c r="H1642" s="81" t="s">
        <v>290</v>
      </c>
      <c r="I1642" s="81" t="s">
        <v>291</v>
      </c>
      <c r="J1642" s="81">
        <v>32.284999999999997</v>
      </c>
      <c r="K1642" s="81" t="s">
        <v>290</v>
      </c>
      <c r="L1642" s="81" t="s">
        <v>284</v>
      </c>
      <c r="M1642" s="81" t="s">
        <v>284</v>
      </c>
    </row>
    <row r="1643" spans="1:13" ht="15" customHeight="1">
      <c r="A1643" s="81" t="s">
        <v>280</v>
      </c>
      <c r="B1643" s="81" t="s">
        <v>281</v>
      </c>
      <c r="C1643" s="81" t="s">
        <v>3498</v>
      </c>
      <c r="D1643" s="81">
        <v>705076</v>
      </c>
      <c r="E1643" s="82">
        <v>0.17248842592592592</v>
      </c>
      <c r="F1643" s="81" t="s">
        <v>289</v>
      </c>
      <c r="G1643" s="81">
        <v>1.41466</v>
      </c>
      <c r="H1643" s="81" t="s">
        <v>290</v>
      </c>
      <c r="I1643" s="81" t="s">
        <v>291</v>
      </c>
      <c r="J1643" s="81">
        <v>13.834</v>
      </c>
      <c r="K1643" s="81" t="s">
        <v>290</v>
      </c>
      <c r="L1643" s="81" t="s">
        <v>284</v>
      </c>
      <c r="M1643" s="81" t="s">
        <v>284</v>
      </c>
    </row>
    <row r="1644" spans="1:13" ht="15" customHeight="1">
      <c r="A1644" s="81" t="s">
        <v>280</v>
      </c>
      <c r="B1644" s="81" t="s">
        <v>281</v>
      </c>
      <c r="C1644" s="81" t="s">
        <v>3499</v>
      </c>
      <c r="D1644" s="81">
        <v>705077</v>
      </c>
      <c r="E1644" s="82">
        <v>0.17283564814814814</v>
      </c>
      <c r="F1644" s="81" t="s">
        <v>289</v>
      </c>
      <c r="G1644" s="81">
        <v>1.3626199999999999</v>
      </c>
      <c r="H1644" s="81" t="s">
        <v>290</v>
      </c>
      <c r="I1644" s="81" t="s">
        <v>291</v>
      </c>
      <c r="J1644" s="81">
        <v>8.3420000000000005</v>
      </c>
      <c r="K1644" s="81" t="s">
        <v>290</v>
      </c>
      <c r="L1644" s="81" t="s">
        <v>284</v>
      </c>
      <c r="M1644" s="81" t="s">
        <v>284</v>
      </c>
    </row>
    <row r="1645" spans="1:13" ht="15" customHeight="1">
      <c r="A1645" s="81" t="s">
        <v>280</v>
      </c>
      <c r="B1645" s="81" t="s">
        <v>281</v>
      </c>
      <c r="C1645" s="81" t="s">
        <v>3500</v>
      </c>
      <c r="D1645" s="81">
        <v>705078</v>
      </c>
      <c r="E1645" s="82">
        <v>0.17653935185185185</v>
      </c>
      <c r="F1645" s="81" t="s">
        <v>289</v>
      </c>
      <c r="G1645" s="81">
        <v>1.3091999999999999</v>
      </c>
      <c r="H1645" s="81" t="s">
        <v>290</v>
      </c>
      <c r="I1645" s="81" t="s">
        <v>291</v>
      </c>
      <c r="J1645" s="81">
        <v>27.925999999999998</v>
      </c>
      <c r="K1645" s="81" t="s">
        <v>290</v>
      </c>
      <c r="L1645" s="81" t="s">
        <v>284</v>
      </c>
      <c r="M1645" s="81" t="s">
        <v>284</v>
      </c>
    </row>
    <row r="1646" spans="1:13" ht="15" customHeight="1">
      <c r="A1646" s="81" t="s">
        <v>280</v>
      </c>
      <c r="B1646" s="81" t="s">
        <v>281</v>
      </c>
      <c r="C1646" s="81" t="s">
        <v>3501</v>
      </c>
      <c r="D1646" s="81">
        <v>705079</v>
      </c>
      <c r="E1646" s="82">
        <v>0.17711805555555557</v>
      </c>
      <c r="F1646" s="81" t="s">
        <v>289</v>
      </c>
      <c r="G1646" s="81">
        <v>1.5728500000000001</v>
      </c>
      <c r="H1646" s="81" t="s">
        <v>290</v>
      </c>
      <c r="I1646" s="81" t="s">
        <v>291</v>
      </c>
      <c r="J1646" s="81">
        <v>31.634</v>
      </c>
      <c r="K1646" s="81" t="s">
        <v>290</v>
      </c>
      <c r="L1646" s="81" t="s">
        <v>284</v>
      </c>
      <c r="M1646" s="81" t="s">
        <v>284</v>
      </c>
    </row>
    <row r="1647" spans="1:13" ht="15" customHeight="1">
      <c r="A1647" s="81" t="s">
        <v>280</v>
      </c>
      <c r="B1647" s="81" t="s">
        <v>281</v>
      </c>
      <c r="C1647" s="81" t="s">
        <v>3502</v>
      </c>
      <c r="D1647" s="81">
        <v>705080</v>
      </c>
      <c r="E1647" s="82">
        <v>0.1766550925925926</v>
      </c>
      <c r="F1647" s="81" t="s">
        <v>289</v>
      </c>
      <c r="G1647" s="81">
        <v>1.49075</v>
      </c>
      <c r="H1647" s="81" t="s">
        <v>290</v>
      </c>
      <c r="I1647" s="81" t="s">
        <v>291</v>
      </c>
      <c r="J1647" s="81">
        <v>13.083</v>
      </c>
      <c r="K1647" s="81" t="s">
        <v>290</v>
      </c>
      <c r="L1647" s="81" t="s">
        <v>284</v>
      </c>
      <c r="M1647" s="81" t="s">
        <v>284</v>
      </c>
    </row>
    <row r="1648" spans="1:13" ht="15" customHeight="1">
      <c r="A1648" s="81" t="s">
        <v>280</v>
      </c>
      <c r="B1648" s="81" t="s">
        <v>281</v>
      </c>
      <c r="C1648" s="81" t="s">
        <v>3503</v>
      </c>
      <c r="D1648" s="81">
        <v>705081</v>
      </c>
      <c r="E1648" s="82">
        <v>0.17642361111111113</v>
      </c>
      <c r="F1648" s="81" t="s">
        <v>289</v>
      </c>
      <c r="G1648" s="81">
        <v>1.08456</v>
      </c>
      <c r="H1648" s="81" t="s">
        <v>290</v>
      </c>
      <c r="I1648" s="81" t="s">
        <v>291</v>
      </c>
      <c r="J1648" s="81">
        <v>26.905000000000001</v>
      </c>
      <c r="K1648" s="81" t="s">
        <v>290</v>
      </c>
      <c r="L1648" s="81" t="s">
        <v>284</v>
      </c>
      <c r="M1648" s="81" t="s">
        <v>284</v>
      </c>
    </row>
    <row r="1649" spans="1:13" ht="15" customHeight="1">
      <c r="A1649" s="81" t="s">
        <v>280</v>
      </c>
      <c r="B1649" s="81" t="s">
        <v>281</v>
      </c>
      <c r="C1649" s="81" t="s">
        <v>3504</v>
      </c>
      <c r="D1649" s="81">
        <v>705082</v>
      </c>
      <c r="E1649" s="82">
        <v>0.18163194444444444</v>
      </c>
      <c r="F1649" s="81" t="s">
        <v>289</v>
      </c>
      <c r="G1649" s="81">
        <v>1.8052900000000001</v>
      </c>
      <c r="H1649" s="81" t="s">
        <v>290</v>
      </c>
      <c r="I1649" s="81" t="s">
        <v>291</v>
      </c>
      <c r="J1649" s="81">
        <v>27.184000000000001</v>
      </c>
      <c r="K1649" s="81" t="s">
        <v>290</v>
      </c>
      <c r="L1649" s="81" t="s">
        <v>284</v>
      </c>
      <c r="M1649" s="81" t="s">
        <v>284</v>
      </c>
    </row>
    <row r="1650" spans="1:13" ht="15" customHeight="1">
      <c r="A1650" s="81" t="s">
        <v>280</v>
      </c>
      <c r="B1650" s="81" t="s">
        <v>281</v>
      </c>
      <c r="C1650" s="81" t="s">
        <v>3505</v>
      </c>
      <c r="D1650" s="81">
        <v>705083</v>
      </c>
      <c r="E1650" s="81" t="s">
        <v>3506</v>
      </c>
      <c r="F1650" s="81" t="s">
        <v>289</v>
      </c>
      <c r="G1650" s="81">
        <v>1.4755400000000001</v>
      </c>
      <c r="H1650" s="81" t="s">
        <v>290</v>
      </c>
      <c r="I1650" s="81" t="s">
        <v>291</v>
      </c>
      <c r="J1650" s="81">
        <v>7.165</v>
      </c>
      <c r="K1650" s="81" t="s">
        <v>290</v>
      </c>
      <c r="L1650" s="81" t="s">
        <v>284</v>
      </c>
      <c r="M1650" s="81" t="s">
        <v>284</v>
      </c>
    </row>
    <row r="1651" spans="1:13" ht="15" customHeight="1">
      <c r="A1651" s="81" t="s">
        <v>280</v>
      </c>
      <c r="B1651" s="81" t="s">
        <v>281</v>
      </c>
      <c r="C1651" s="81" t="s">
        <v>3507</v>
      </c>
      <c r="D1651" s="81">
        <v>705084</v>
      </c>
      <c r="E1651" s="82">
        <v>0.18221064814814814</v>
      </c>
      <c r="F1651" s="81" t="s">
        <v>289</v>
      </c>
      <c r="G1651" s="81">
        <v>1.07559</v>
      </c>
      <c r="H1651" s="81" t="s">
        <v>290</v>
      </c>
      <c r="I1651" s="81" t="s">
        <v>291</v>
      </c>
      <c r="J1651" s="81">
        <v>13.43</v>
      </c>
      <c r="K1651" s="81" t="s">
        <v>290</v>
      </c>
      <c r="L1651" s="81" t="s">
        <v>284</v>
      </c>
      <c r="M1651" s="81" t="s">
        <v>284</v>
      </c>
    </row>
    <row r="1652" spans="1:13" ht="15" customHeight="1">
      <c r="A1652" s="81" t="s">
        <v>280</v>
      </c>
      <c r="B1652" s="81" t="s">
        <v>281</v>
      </c>
      <c r="C1652" s="81" t="s">
        <v>3508</v>
      </c>
      <c r="D1652" s="81">
        <v>705085</v>
      </c>
      <c r="E1652" s="82">
        <v>0.18105324074074072</v>
      </c>
      <c r="F1652" s="81" t="s">
        <v>289</v>
      </c>
      <c r="G1652" s="81">
        <v>0.86860999999999999</v>
      </c>
      <c r="H1652" s="81" t="s">
        <v>290</v>
      </c>
      <c r="I1652" s="81" t="s">
        <v>291</v>
      </c>
      <c r="J1652" s="81">
        <v>23.332000000000001</v>
      </c>
      <c r="K1652" s="81" t="s">
        <v>290</v>
      </c>
      <c r="L1652" s="81" t="s">
        <v>284</v>
      </c>
      <c r="M1652" s="81" t="s">
        <v>284</v>
      </c>
    </row>
    <row r="1653" spans="1:13" ht="15" customHeight="1">
      <c r="A1653" s="81" t="s">
        <v>280</v>
      </c>
      <c r="B1653" s="81" t="s">
        <v>281</v>
      </c>
      <c r="C1653" s="81" t="s">
        <v>3509</v>
      </c>
      <c r="D1653" s="81">
        <v>705086</v>
      </c>
      <c r="E1653" s="82">
        <v>0.18128472222222222</v>
      </c>
      <c r="F1653" s="81" t="s">
        <v>289</v>
      </c>
      <c r="G1653" s="81">
        <v>1.8729800000000001</v>
      </c>
      <c r="H1653" s="81" t="s">
        <v>290</v>
      </c>
      <c r="I1653" s="81" t="s">
        <v>291</v>
      </c>
      <c r="J1653" s="81">
        <v>26.018999999999998</v>
      </c>
      <c r="K1653" s="81" t="s">
        <v>290</v>
      </c>
      <c r="L1653" s="81" t="s">
        <v>284</v>
      </c>
      <c r="M1653" s="81" t="s">
        <v>284</v>
      </c>
    </row>
    <row r="1654" spans="1:13" ht="15" customHeight="1">
      <c r="A1654" s="81" t="s">
        <v>280</v>
      </c>
      <c r="B1654" s="81" t="s">
        <v>281</v>
      </c>
      <c r="C1654" s="81" t="s">
        <v>3510</v>
      </c>
      <c r="D1654" s="81">
        <v>705087</v>
      </c>
      <c r="E1654" s="82">
        <v>0.18059027777777778</v>
      </c>
      <c r="F1654" s="81" t="s">
        <v>289</v>
      </c>
      <c r="G1654" s="81">
        <v>1.2543500000000001</v>
      </c>
      <c r="H1654" s="81" t="s">
        <v>290</v>
      </c>
      <c r="I1654" s="81" t="s">
        <v>291</v>
      </c>
      <c r="J1654" s="81">
        <v>4.7140000000000004</v>
      </c>
      <c r="K1654" s="81" t="s">
        <v>290</v>
      </c>
      <c r="L1654" s="81" t="s">
        <v>284</v>
      </c>
      <c r="M1654" s="81" t="s">
        <v>284</v>
      </c>
    </row>
    <row r="1655" spans="1:13" ht="15" customHeight="1">
      <c r="A1655" s="81" t="s">
        <v>280</v>
      </c>
      <c r="B1655" s="81" t="s">
        <v>281</v>
      </c>
      <c r="C1655" s="81" t="s">
        <v>3511</v>
      </c>
      <c r="D1655" s="81">
        <v>705088</v>
      </c>
      <c r="E1655" s="82">
        <v>0.18591435185185187</v>
      </c>
      <c r="F1655" s="81" t="s">
        <v>289</v>
      </c>
      <c r="G1655" s="81">
        <v>0.84777999999999998</v>
      </c>
      <c r="H1655" s="81" t="s">
        <v>290</v>
      </c>
      <c r="I1655" s="81" t="s">
        <v>291</v>
      </c>
      <c r="J1655" s="81">
        <v>23.869</v>
      </c>
      <c r="K1655" s="81" t="s">
        <v>290</v>
      </c>
      <c r="L1655" s="81" t="s">
        <v>284</v>
      </c>
      <c r="M1655" s="81" t="s">
        <v>284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Z1000"/>
  <sheetViews>
    <sheetView workbookViewId="0"/>
  </sheetViews>
  <sheetFormatPr defaultColWidth="12.6640625" defaultRowHeight="15" customHeight="1"/>
  <cols>
    <col min="1" max="1" width="2.44140625" customWidth="1"/>
    <col min="2" max="2" width="4.6640625" customWidth="1"/>
    <col min="3" max="3" width="8.44140625" customWidth="1"/>
    <col min="4" max="6" width="8.44140625" hidden="1" customWidth="1"/>
    <col min="7" max="26" width="8.44140625" customWidth="1"/>
  </cols>
  <sheetData>
    <row r="1" spans="1:26" ht="15.75" customHeight="1">
      <c r="A1" s="5">
        <v>1</v>
      </c>
      <c r="B1" s="5">
        <v>901</v>
      </c>
      <c r="C1" s="6" t="s">
        <v>87</v>
      </c>
      <c r="D1" s="7">
        <f>VLOOKUP(B1,'Журнал наблюдений'!D:G,4,0)</f>
        <v>0.79800000000000004</v>
      </c>
      <c r="E1" s="2"/>
      <c r="F1" s="2"/>
      <c r="G1" s="2"/>
      <c r="H1" s="1">
        <v>1</v>
      </c>
      <c r="I1" s="1"/>
      <c r="J1" s="14">
        <f>0.0015/(31+24)</f>
        <v>2.7272727272727273E-5</v>
      </c>
      <c r="K1" s="2">
        <f>SUM(G1:G124)</f>
        <v>-10.91272727272727</v>
      </c>
      <c r="L1" s="2">
        <f>K1-O86</f>
        <v>1.6472727272727639E-2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5">
        <v>1</v>
      </c>
      <c r="B2" s="5">
        <v>902</v>
      </c>
      <c r="C2" s="6" t="s">
        <v>89</v>
      </c>
      <c r="D2" s="7">
        <f>VLOOKUP(B2,'Журнал наблюдений'!D:G,4,0)</f>
        <v>1.53786</v>
      </c>
      <c r="E2" s="2">
        <f t="shared" ref="E2:E124" si="0">IF(C1=C2,"",D1-D2)</f>
        <v>-0.73985999999999996</v>
      </c>
      <c r="F2" s="2">
        <f>IF(E2="","",IF(COUNTIF(C1,"*бол*"),E2+#REF!,E2))</f>
        <v>-0.73985999999999996</v>
      </c>
      <c r="G2" s="2">
        <f>IF(COUNTIF(C2,"*бол*"),"",F2) - $J$1</f>
        <v>-0.73988727272727273</v>
      </c>
      <c r="H2" s="1">
        <f t="shared" ref="H2:H9" si="1">IF(C2=C3,1,"")</f>
        <v>1</v>
      </c>
      <c r="I2" s="2">
        <f>VLOOKUP(C2,M:N,2,0)</f>
        <v>-0.73995999999999995</v>
      </c>
      <c r="J2" s="2">
        <f>G2-I2</f>
        <v>7.2727272727224346E-5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hidden="1" customHeight="1">
      <c r="A3" s="5">
        <v>1</v>
      </c>
      <c r="B3" s="5">
        <v>903</v>
      </c>
      <c r="C3" s="6" t="s">
        <v>89</v>
      </c>
      <c r="D3" s="7">
        <f>VLOOKUP(B3,'Журнал наблюдений'!D:G,4,0)</f>
        <v>0.37489</v>
      </c>
      <c r="E3" s="2" t="str">
        <f t="shared" si="0"/>
        <v/>
      </c>
      <c r="F3" s="2" t="str">
        <f t="shared" ref="F3:F124" si="2">IF(E3="","",IF(COUNTIF(C2,"*бол*"),E3+F1,E3))</f>
        <v/>
      </c>
      <c r="G3" s="2" t="str">
        <f>IF(COUNTIF(C3,"*бол*"),"",F3)</f>
        <v/>
      </c>
      <c r="H3" s="1" t="str">
        <f t="shared" si="1"/>
        <v/>
      </c>
      <c r="I3" s="1"/>
      <c r="J3" s="1"/>
      <c r="K3" s="1"/>
      <c r="L3" s="28"/>
      <c r="M3" s="29" t="s">
        <v>247</v>
      </c>
      <c r="N3" s="30"/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5">
        <v>1</v>
      </c>
      <c r="B4" s="5">
        <v>904</v>
      </c>
      <c r="C4" s="6" t="s">
        <v>90</v>
      </c>
      <c r="D4" s="7">
        <f>VLOOKUP(B4,'Журнал наблюдений'!D:G,4,0)</f>
        <v>1.0868</v>
      </c>
      <c r="E4" s="2">
        <f t="shared" si="0"/>
        <v>-0.71191000000000004</v>
      </c>
      <c r="F4" s="2">
        <f t="shared" si="2"/>
        <v>-0.71191000000000004</v>
      </c>
      <c r="G4" s="2">
        <f t="shared" ref="G4:G5" si="3">IF(COUNTIF(C4,"*бол*"),"",F4) - $J$1</f>
        <v>-0.71193727272727281</v>
      </c>
      <c r="H4" s="1" t="str">
        <f t="shared" si="1"/>
        <v/>
      </c>
      <c r="I4" s="2">
        <f t="shared" ref="I4:I5" si="4">VLOOKUP(C4,M:N,2,0)</f>
        <v>-0.7120200000000001</v>
      </c>
      <c r="J4" s="2">
        <f t="shared" ref="J4:J5" si="5">G4-I4</f>
        <v>8.2727272727289858E-5</v>
      </c>
      <c r="K4" s="1"/>
      <c r="L4" s="31"/>
      <c r="M4" s="1"/>
      <c r="N4" s="3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">
        <v>1</v>
      </c>
      <c r="B5" s="5">
        <v>905</v>
      </c>
      <c r="C5" s="6" t="s">
        <v>92</v>
      </c>
      <c r="D5" s="7">
        <f>VLOOKUP(B5,'Журнал наблюдений'!D:G,4,0)</f>
        <v>1.7910900000000001</v>
      </c>
      <c r="E5" s="2">
        <f t="shared" si="0"/>
        <v>-0.70429000000000008</v>
      </c>
      <c r="F5" s="2">
        <f t="shared" si="2"/>
        <v>-0.70429000000000008</v>
      </c>
      <c r="G5" s="2">
        <f t="shared" si="3"/>
        <v>-0.70431727272727285</v>
      </c>
      <c r="H5" s="1">
        <f t="shared" si="1"/>
        <v>1</v>
      </c>
      <c r="I5" s="2">
        <f t="shared" si="4"/>
        <v>-0.70462999999999987</v>
      </c>
      <c r="J5" s="2">
        <f t="shared" si="5"/>
        <v>3.1272727272702028E-4</v>
      </c>
      <c r="K5" s="1"/>
      <c r="L5" s="31"/>
      <c r="M5" s="1"/>
      <c r="N5" s="3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hidden="1" customHeight="1">
      <c r="A6" s="5">
        <v>1</v>
      </c>
      <c r="B6" s="5">
        <v>906</v>
      </c>
      <c r="C6" s="6" t="s">
        <v>92</v>
      </c>
      <c r="D6" s="7">
        <f>VLOOKUP(B6,'Журнал наблюдений'!D:G,4,0)</f>
        <v>0.29721999999999998</v>
      </c>
      <c r="E6" s="2" t="str">
        <f t="shared" si="0"/>
        <v/>
      </c>
      <c r="F6" s="2" t="str">
        <f t="shared" si="2"/>
        <v/>
      </c>
      <c r="G6" s="2" t="str">
        <f>IF(COUNTIF(C6,"*бол*"),"",F6)</f>
        <v/>
      </c>
      <c r="H6" s="1" t="str">
        <f t="shared" si="1"/>
        <v/>
      </c>
      <c r="I6" s="1"/>
      <c r="J6" s="1"/>
      <c r="K6" s="1"/>
      <c r="L6" s="31">
        <v>162</v>
      </c>
      <c r="M6" s="32" t="s">
        <v>248</v>
      </c>
      <c r="N6" s="3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">
        <v>1</v>
      </c>
      <c r="B7" s="5">
        <v>907</v>
      </c>
      <c r="C7" s="6" t="s">
        <v>94</v>
      </c>
      <c r="D7" s="7">
        <f>VLOOKUP(B7,'Журнал наблюдений'!D:G,4,0)</f>
        <v>1.0521100000000001</v>
      </c>
      <c r="E7" s="2">
        <f t="shared" si="0"/>
        <v>-0.75489000000000006</v>
      </c>
      <c r="F7" s="2">
        <f t="shared" si="2"/>
        <v>-0.75489000000000006</v>
      </c>
      <c r="G7" s="2">
        <f>IF(COUNTIF(C7,"*бол*"),"",F7) - $J$1</f>
        <v>-0.75491727272727283</v>
      </c>
      <c r="H7" s="1" t="str">
        <f t="shared" si="1"/>
        <v/>
      </c>
      <c r="I7" s="2">
        <f>VLOOKUP(C7,M:N,2,0)</f>
        <v>-0.75131999999999999</v>
      </c>
      <c r="J7" s="2">
        <f>G7-I7</f>
        <v>-3.5972727272728378E-3</v>
      </c>
      <c r="K7" s="1"/>
      <c r="L7" s="31">
        <f t="shared" ref="L7:L84" si="6">L6+1</f>
        <v>163</v>
      </c>
      <c r="M7" s="34" t="s">
        <v>89</v>
      </c>
      <c r="N7" s="30">
        <v>-0.73995999999999995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hidden="1" customHeight="1">
      <c r="A8" s="5">
        <v>1</v>
      </c>
      <c r="B8" s="5">
        <v>908</v>
      </c>
      <c r="C8" s="6" t="s">
        <v>28</v>
      </c>
      <c r="D8" s="7">
        <f>VLOOKUP(B8,'Журнал наблюдений'!D:G,4,0)</f>
        <v>1.87781</v>
      </c>
      <c r="E8" s="2">
        <f t="shared" si="0"/>
        <v>-0.82569999999999988</v>
      </c>
      <c r="F8" s="2">
        <f t="shared" si="2"/>
        <v>-0.82569999999999988</v>
      </c>
      <c r="G8" s="2" t="str">
        <f t="shared" ref="G8:G11" si="7">IF(COUNTIF(C8,"*бол*"),"",F8)</f>
        <v/>
      </c>
      <c r="H8" s="1">
        <f t="shared" si="1"/>
        <v>1</v>
      </c>
      <c r="I8" s="1"/>
      <c r="J8" s="1"/>
      <c r="K8" s="1"/>
      <c r="L8" s="31">
        <f t="shared" si="6"/>
        <v>164</v>
      </c>
      <c r="M8" s="34" t="s">
        <v>90</v>
      </c>
      <c r="N8" s="35">
        <v>-0.7120200000000001</v>
      </c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hidden="1" customHeight="1">
      <c r="A9" s="5">
        <v>1</v>
      </c>
      <c r="B9" s="5">
        <v>909</v>
      </c>
      <c r="C9" s="6" t="s">
        <v>28</v>
      </c>
      <c r="D9" s="7">
        <f>VLOOKUP(B9,'Журнал наблюдений'!D:G,4,0)</f>
        <v>0.71404999999999996</v>
      </c>
      <c r="E9" s="2" t="str">
        <f t="shared" si="0"/>
        <v/>
      </c>
      <c r="F9" s="2" t="str">
        <f t="shared" si="2"/>
        <v/>
      </c>
      <c r="G9" s="2" t="str">
        <f t="shared" si="7"/>
        <v/>
      </c>
      <c r="H9" s="1" t="str">
        <f t="shared" si="1"/>
        <v/>
      </c>
      <c r="I9" s="1"/>
      <c r="J9" s="1"/>
      <c r="K9" s="1"/>
      <c r="L9" s="31">
        <f t="shared" si="6"/>
        <v>165</v>
      </c>
      <c r="M9" s="34" t="s">
        <v>92</v>
      </c>
      <c r="N9" s="35">
        <v>-0.70462999999999987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hidden="1" customHeight="1">
      <c r="A10" s="5">
        <v>1</v>
      </c>
      <c r="B10" s="5">
        <v>910</v>
      </c>
      <c r="C10" s="6" t="s">
        <v>71</v>
      </c>
      <c r="D10" s="7">
        <f>VLOOKUP(B10,'Журнал наблюдений'!D:G,4,0)</f>
        <v>1.8469800000000001</v>
      </c>
      <c r="E10" s="2">
        <f t="shared" si="0"/>
        <v>-1.13293</v>
      </c>
      <c r="F10" s="2">
        <f t="shared" si="2"/>
        <v>-1.9586299999999999</v>
      </c>
      <c r="G10" s="2" t="str">
        <f t="shared" si="7"/>
        <v/>
      </c>
      <c r="H10" s="1"/>
      <c r="I10" s="1"/>
      <c r="J10" s="1"/>
      <c r="K10" s="2">
        <f>J7+J12</f>
        <v>4.2545454545495076E-4</v>
      </c>
      <c r="L10" s="31">
        <f t="shared" si="6"/>
        <v>166</v>
      </c>
      <c r="M10" s="34" t="s">
        <v>94</v>
      </c>
      <c r="N10" s="35">
        <v>-0.75131999999999999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hidden="1" customHeight="1">
      <c r="A11" s="5">
        <v>1</v>
      </c>
      <c r="B11" s="5">
        <v>911</v>
      </c>
      <c r="C11" s="6" t="s">
        <v>71</v>
      </c>
      <c r="D11" s="7">
        <f>VLOOKUP(B11,'Журнал наблюдений'!D:G,4,0)</f>
        <v>1.2099299999999999</v>
      </c>
      <c r="E11" s="2" t="str">
        <f t="shared" si="0"/>
        <v/>
      </c>
      <c r="F11" s="2" t="str">
        <f t="shared" si="2"/>
        <v/>
      </c>
      <c r="G11" s="2" t="str">
        <f t="shared" si="7"/>
        <v/>
      </c>
      <c r="H11" s="1" t="str">
        <f>IF(C11=C12,1,"")</f>
        <v/>
      </c>
      <c r="I11" s="1"/>
      <c r="J11" s="1"/>
      <c r="K11" s="1"/>
      <c r="L11" s="31">
        <f t="shared" si="6"/>
        <v>167</v>
      </c>
      <c r="M11" s="36" t="s">
        <v>96</v>
      </c>
      <c r="N11" s="30">
        <v>-2.0710600000000001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5">
        <v>1</v>
      </c>
      <c r="B12" s="5">
        <v>912</v>
      </c>
      <c r="C12" s="6" t="s">
        <v>96</v>
      </c>
      <c r="D12" s="7">
        <f>VLOOKUP(B12,'Журнал наблюдений'!D:G,4,0)</f>
        <v>1.3183100000000001</v>
      </c>
      <c r="E12" s="2">
        <f t="shared" si="0"/>
        <v>-0.10838000000000014</v>
      </c>
      <c r="F12" s="2">
        <f t="shared" si="2"/>
        <v>-2.0670099999999998</v>
      </c>
      <c r="G12" s="2">
        <f>IF(COUNTIF(C12,"*бол*"),"",F12) - $J$1</f>
        <v>-2.0670372727272723</v>
      </c>
      <c r="H12" s="1">
        <v>2</v>
      </c>
      <c r="I12" s="2">
        <f>VLOOKUP(C12,M:N,2,0)</f>
        <v>-2.0710600000000001</v>
      </c>
      <c r="J12" s="2">
        <f>G12-I12</f>
        <v>4.0227272727277885E-3</v>
      </c>
      <c r="K12" s="1"/>
      <c r="L12" s="31">
        <f t="shared" si="6"/>
        <v>168</v>
      </c>
      <c r="M12" s="34" t="s">
        <v>98</v>
      </c>
      <c r="N12" s="30">
        <v>-0.23866000000000009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hidden="1" customHeight="1">
      <c r="A13" s="5">
        <v>1</v>
      </c>
      <c r="B13" s="5">
        <v>913</v>
      </c>
      <c r="C13" s="6" t="s">
        <v>28</v>
      </c>
      <c r="D13" s="7">
        <f>VLOOKUP(B13,'Журнал наблюдений'!D:G,4,0)</f>
        <v>1.6102799999999999</v>
      </c>
      <c r="E13" s="2">
        <f t="shared" si="0"/>
        <v>-0.29196999999999984</v>
      </c>
      <c r="F13" s="2">
        <f t="shared" si="2"/>
        <v>-0.29196999999999984</v>
      </c>
      <c r="G13" s="2" t="str">
        <f t="shared" ref="G13:G14" si="8">IF(COUNTIF(C13,"*бол*"),"",F13)</f>
        <v/>
      </c>
      <c r="H13" s="1"/>
      <c r="I13" s="1"/>
      <c r="J13" s="1"/>
      <c r="K13" s="1"/>
      <c r="L13" s="31">
        <f t="shared" si="6"/>
        <v>169</v>
      </c>
      <c r="M13" s="36" t="s">
        <v>100</v>
      </c>
      <c r="N13" s="35">
        <v>-0.15039999999999987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hidden="1" customHeight="1">
      <c r="A14" s="5">
        <v>1</v>
      </c>
      <c r="B14" s="5">
        <v>914</v>
      </c>
      <c r="C14" s="6" t="s">
        <v>28</v>
      </c>
      <c r="D14" s="7">
        <f>VLOOKUP(B14,'Журнал наблюдений'!D:G,4,0)</f>
        <v>1.3284499999999999</v>
      </c>
      <c r="E14" s="2" t="str">
        <f t="shared" si="0"/>
        <v/>
      </c>
      <c r="F14" s="2" t="str">
        <f t="shared" si="2"/>
        <v/>
      </c>
      <c r="G14" s="2" t="str">
        <f t="shared" si="8"/>
        <v/>
      </c>
      <c r="H14" s="1" t="str">
        <f>IF(C14=C15,1,"")</f>
        <v/>
      </c>
      <c r="I14" s="1"/>
      <c r="J14" s="1"/>
      <c r="K14" s="1"/>
      <c r="L14" s="31">
        <f t="shared" si="6"/>
        <v>170</v>
      </c>
      <c r="M14" s="34" t="s">
        <v>101</v>
      </c>
      <c r="N14" s="30">
        <v>-0.11738000000000004</v>
      </c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">
        <v>1</v>
      </c>
      <c r="B15" s="5">
        <v>915</v>
      </c>
      <c r="C15" s="6" t="s">
        <v>98</v>
      </c>
      <c r="D15" s="7">
        <f>VLOOKUP(B15,'Журнал наблюдений'!D:G,4,0)</f>
        <v>1.2738</v>
      </c>
      <c r="E15" s="2">
        <f t="shared" si="0"/>
        <v>5.4649999999999865E-2</v>
      </c>
      <c r="F15" s="2">
        <f t="shared" si="2"/>
        <v>-0.23731999999999998</v>
      </c>
      <c r="G15" s="2">
        <f t="shared" ref="G15:G16" si="9">IF(COUNTIF(C15,"*бол*"),"",F15) - $J$1</f>
        <v>-0.23734727272727271</v>
      </c>
      <c r="H15" s="1">
        <v>1</v>
      </c>
      <c r="I15" s="2">
        <f t="shared" ref="I15:I16" si="10">VLOOKUP(C15,M:N,2,0)</f>
        <v>-0.23866000000000009</v>
      </c>
      <c r="J15" s="2">
        <f t="shared" ref="J15:J16" si="11">G15-I15</f>
        <v>1.312727272727382E-3</v>
      </c>
      <c r="K15" s="1"/>
      <c r="L15" s="31">
        <f t="shared" si="6"/>
        <v>171</v>
      </c>
      <c r="M15" s="34" t="s">
        <v>103</v>
      </c>
      <c r="N15" s="35">
        <v>-0.44347999999999999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">
        <v>1</v>
      </c>
      <c r="B16" s="5">
        <v>916</v>
      </c>
      <c r="C16" s="6" t="s">
        <v>100</v>
      </c>
      <c r="D16" s="7">
        <f>VLOOKUP(B16,'Журнал наблюдений'!D:G,4,0)</f>
        <v>1.4253899999999999</v>
      </c>
      <c r="E16" s="2">
        <f t="shared" si="0"/>
        <v>-0.15158999999999989</v>
      </c>
      <c r="F16" s="2">
        <f t="shared" si="2"/>
        <v>-0.15158999999999989</v>
      </c>
      <c r="G16" s="2">
        <f t="shared" si="9"/>
        <v>-0.15161727272727263</v>
      </c>
      <c r="H16" s="1" t="str">
        <f>IF(C16=C17,1,"")</f>
        <v/>
      </c>
      <c r="I16" s="2">
        <f t="shared" si="10"/>
        <v>-0.15039999999999987</v>
      </c>
      <c r="J16" s="2">
        <f t="shared" si="11"/>
        <v>-1.2172727272727613E-3</v>
      </c>
      <c r="K16" s="1"/>
      <c r="L16" s="31">
        <f t="shared" si="6"/>
        <v>172</v>
      </c>
      <c r="M16" s="34" t="s">
        <v>113</v>
      </c>
      <c r="N16" s="35">
        <v>-0.67057000000000011</v>
      </c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hidden="1" customHeight="1">
      <c r="A17" s="5">
        <v>1</v>
      </c>
      <c r="B17" s="5">
        <v>917</v>
      </c>
      <c r="C17" s="6" t="s">
        <v>28</v>
      </c>
      <c r="D17" s="7">
        <f>VLOOKUP(B17,'Журнал наблюдений'!D:G,4,0)</f>
        <v>1.61083</v>
      </c>
      <c r="E17" s="2">
        <f t="shared" si="0"/>
        <v>-0.18544000000000005</v>
      </c>
      <c r="F17" s="2">
        <f t="shared" si="2"/>
        <v>-0.18544000000000005</v>
      </c>
      <c r="G17" s="2" t="str">
        <f t="shared" ref="G17:G18" si="12">IF(COUNTIF(C17,"*бол*"),"",F17)</f>
        <v/>
      </c>
      <c r="H17" s="1"/>
      <c r="I17" s="1"/>
      <c r="J17" s="1"/>
      <c r="K17" s="1"/>
      <c r="L17" s="31">
        <f t="shared" si="6"/>
        <v>173</v>
      </c>
      <c r="M17" s="34" t="s">
        <v>108</v>
      </c>
      <c r="N17" s="35">
        <v>-1.22959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hidden="1" customHeight="1">
      <c r="A18" s="5">
        <v>1</v>
      </c>
      <c r="B18" s="5">
        <v>918</v>
      </c>
      <c r="C18" s="6" t="s">
        <v>28</v>
      </c>
      <c r="D18" s="7">
        <f>VLOOKUP(B18,'Журнал наблюдений'!D:G,4,0)</f>
        <v>1.0623800000000001</v>
      </c>
      <c r="E18" s="2" t="str">
        <f t="shared" si="0"/>
        <v/>
      </c>
      <c r="F18" s="2" t="str">
        <f t="shared" si="2"/>
        <v/>
      </c>
      <c r="G18" s="2" t="str">
        <f t="shared" si="12"/>
        <v/>
      </c>
      <c r="H18" s="1" t="str">
        <f>IF(C18=C19,1,"")</f>
        <v/>
      </c>
      <c r="I18" s="1"/>
      <c r="J18" s="1"/>
      <c r="K18" s="1"/>
      <c r="L18" s="31">
        <f t="shared" si="6"/>
        <v>174</v>
      </c>
      <c r="M18" s="34" t="s">
        <v>110</v>
      </c>
      <c r="N18" s="35">
        <v>-0.7031099999999999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">
        <v>1</v>
      </c>
      <c r="B19" s="5">
        <v>919</v>
      </c>
      <c r="C19" s="6" t="s">
        <v>101</v>
      </c>
      <c r="D19" s="7">
        <f>VLOOKUP(B19,'Журнал наблюдений'!D:G,4,0)</f>
        <v>0.99300999999999995</v>
      </c>
      <c r="E19" s="2">
        <f t="shared" si="0"/>
        <v>6.9370000000000154E-2</v>
      </c>
      <c r="F19" s="2">
        <f t="shared" si="2"/>
        <v>-0.1160699999999999</v>
      </c>
      <c r="G19" s="2">
        <f t="shared" ref="G19:G21" si="13">IF(COUNTIF(C19,"*бол*"),"",F19) - $J$1</f>
        <v>-0.11609727272727262</v>
      </c>
      <c r="H19" s="1">
        <v>1</v>
      </c>
      <c r="I19" s="2">
        <f t="shared" ref="I19:I20" si="14">VLOOKUP(C19,M:N,2,0)</f>
        <v>-0.11738000000000004</v>
      </c>
      <c r="J19" s="2">
        <f t="shared" ref="J19:J20" si="15">G19-I19</f>
        <v>1.2827272727274214E-3</v>
      </c>
      <c r="K19" s="1"/>
      <c r="L19" s="31">
        <f t="shared" si="6"/>
        <v>175</v>
      </c>
      <c r="M19" s="34" t="s">
        <v>112</v>
      </c>
      <c r="N19" s="30">
        <v>-1.5738599999999998</v>
      </c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>
        <v>1</v>
      </c>
      <c r="B20" s="5">
        <v>920</v>
      </c>
      <c r="C20" s="6" t="s">
        <v>103</v>
      </c>
      <c r="D20" s="7">
        <f>VLOOKUP(B20,'Журнал наблюдений'!D:G,4,0)</f>
        <v>1.4359999999999999</v>
      </c>
      <c r="E20" s="2">
        <f t="shared" si="0"/>
        <v>-0.44298999999999999</v>
      </c>
      <c r="F20" s="2">
        <f t="shared" si="2"/>
        <v>-0.44298999999999999</v>
      </c>
      <c r="G20" s="2">
        <f t="shared" si="13"/>
        <v>-0.4430172727272727</v>
      </c>
      <c r="H20" s="1" t="str">
        <f t="shared" ref="H20:H26" si="16">IF(C20=C21,1,"")</f>
        <v/>
      </c>
      <c r="I20" s="2">
        <f t="shared" si="14"/>
        <v>-0.44347999999999999</v>
      </c>
      <c r="J20" s="2">
        <f t="shared" si="15"/>
        <v>4.6272727272728131E-4</v>
      </c>
      <c r="K20" s="1"/>
      <c r="L20" s="31">
        <f t="shared" si="6"/>
        <v>176</v>
      </c>
      <c r="M20" s="32" t="s">
        <v>114</v>
      </c>
      <c r="N20" s="30">
        <v>-1.3526800000000001</v>
      </c>
      <c r="O20" s="37">
        <f>SUM(N7:N20)</f>
        <v>-11.45872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">
        <v>1</v>
      </c>
      <c r="B21" s="5">
        <v>921</v>
      </c>
      <c r="C21" s="6" t="s">
        <v>105</v>
      </c>
      <c r="D21" s="7">
        <f>VLOOKUP(B21,'Журнал наблюдений'!D:G,4,0)</f>
        <v>1.8869199999999999</v>
      </c>
      <c r="E21" s="2">
        <f t="shared" si="0"/>
        <v>-0.45091999999999999</v>
      </c>
      <c r="F21" s="2">
        <f t="shared" si="2"/>
        <v>-0.45091999999999999</v>
      </c>
      <c r="G21" s="2">
        <f t="shared" si="13"/>
        <v>-0.4509472727272727</v>
      </c>
      <c r="H21" s="1">
        <f t="shared" si="16"/>
        <v>1</v>
      </c>
      <c r="I21" s="2"/>
      <c r="J21" s="2"/>
      <c r="K21" s="1"/>
      <c r="L21" s="31">
        <f t="shared" si="6"/>
        <v>177</v>
      </c>
      <c r="M21" s="34" t="s">
        <v>116</v>
      </c>
      <c r="N21" s="35">
        <v>-0.69207000000000007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hidden="1" customHeight="1">
      <c r="A22" s="5">
        <v>1</v>
      </c>
      <c r="B22" s="5">
        <v>922</v>
      </c>
      <c r="C22" s="6" t="s">
        <v>105</v>
      </c>
      <c r="D22" s="7">
        <f>VLOOKUP(B22,'Журнал наблюдений'!D:G,4,0)</f>
        <v>0.24451000000000001</v>
      </c>
      <c r="E22" s="2" t="str">
        <f t="shared" si="0"/>
        <v/>
      </c>
      <c r="F22" s="2" t="str">
        <f t="shared" si="2"/>
        <v/>
      </c>
      <c r="G22" s="2" t="str">
        <f>IF(COUNTIF(C22,"*бол*"),"",F22)</f>
        <v/>
      </c>
      <c r="H22" s="1" t="str">
        <f t="shared" si="16"/>
        <v/>
      </c>
      <c r="I22" s="1"/>
      <c r="J22" s="1"/>
      <c r="K22" s="1"/>
      <c r="L22" s="31">
        <f t="shared" si="6"/>
        <v>178</v>
      </c>
      <c r="M22" s="34" t="s">
        <v>118</v>
      </c>
      <c r="N22" s="35">
        <v>-0.66904000000000008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5">
        <v>1</v>
      </c>
      <c r="B23" s="5">
        <v>923</v>
      </c>
      <c r="C23" s="6" t="s">
        <v>106</v>
      </c>
      <c r="D23" s="7">
        <f>VLOOKUP(B23,'Журнал наблюдений'!D:G,4,0)</f>
        <v>0.97606999999999999</v>
      </c>
      <c r="E23" s="2">
        <f t="shared" si="0"/>
        <v>-0.73155999999999999</v>
      </c>
      <c r="F23" s="2">
        <f t="shared" si="2"/>
        <v>-0.73155999999999999</v>
      </c>
      <c r="G23" s="2">
        <f t="shared" ref="G23:G24" si="17">IF(COUNTIF(C23,"*бол*"),"",F23) - $J$1</f>
        <v>-0.73158727272727275</v>
      </c>
      <c r="H23" s="1" t="str">
        <f t="shared" si="16"/>
        <v/>
      </c>
      <c r="I23" s="1"/>
      <c r="J23" s="1"/>
      <c r="K23" s="1"/>
      <c r="L23" s="31">
        <f t="shared" si="6"/>
        <v>179</v>
      </c>
      <c r="M23" s="34" t="s">
        <v>120</v>
      </c>
      <c r="N23" s="35">
        <v>-0.68405000000000005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5">
        <v>1</v>
      </c>
      <c r="B24" s="5">
        <v>924</v>
      </c>
      <c r="C24" s="6" t="s">
        <v>108</v>
      </c>
      <c r="D24" s="7">
        <f>VLOOKUP(B24,'Журнал наблюдений'!D:G,4,0)</f>
        <v>1.69512</v>
      </c>
      <c r="E24" s="2">
        <f t="shared" si="0"/>
        <v>-0.71904999999999997</v>
      </c>
      <c r="F24" s="2">
        <f t="shared" si="2"/>
        <v>-0.71904999999999997</v>
      </c>
      <c r="G24" s="2">
        <f t="shared" si="17"/>
        <v>-0.71907727272727273</v>
      </c>
      <c r="H24" s="1">
        <f t="shared" si="16"/>
        <v>1</v>
      </c>
      <c r="I24" s="2">
        <f>VLOOKUP(C24,M:N,2,0)</f>
        <v>-1.22959</v>
      </c>
      <c r="J24" s="2">
        <f>G24+G23+G21-I24-N16</f>
        <v>-1.4518181818181652E-3</v>
      </c>
      <c r="K24" s="1"/>
      <c r="L24" s="31">
        <f t="shared" si="6"/>
        <v>180</v>
      </c>
      <c r="M24" s="34" t="s">
        <v>122</v>
      </c>
      <c r="N24" s="35">
        <v>-0.46976999999999997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hidden="1" customHeight="1">
      <c r="A25" s="5">
        <v>1</v>
      </c>
      <c r="B25" s="5">
        <v>925</v>
      </c>
      <c r="C25" s="6" t="s">
        <v>108</v>
      </c>
      <c r="D25" s="7">
        <f>VLOOKUP(B25,'Журнал наблюдений'!D:G,4,0)</f>
        <v>0.38873000000000002</v>
      </c>
      <c r="E25" s="2" t="str">
        <f t="shared" si="0"/>
        <v/>
      </c>
      <c r="F25" s="2" t="str">
        <f t="shared" si="2"/>
        <v/>
      </c>
      <c r="G25" s="2" t="str">
        <f>IF(COUNTIF(C25,"*бол*"),"",F25)</f>
        <v/>
      </c>
      <c r="H25" s="1" t="str">
        <f t="shared" si="16"/>
        <v/>
      </c>
      <c r="I25" s="1"/>
      <c r="J25" s="1"/>
      <c r="K25" s="1"/>
      <c r="L25" s="31">
        <f t="shared" si="6"/>
        <v>181</v>
      </c>
      <c r="M25" s="34" t="s">
        <v>123</v>
      </c>
      <c r="N25" s="35">
        <v>-0.47252000000000005</v>
      </c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">
        <v>1</v>
      </c>
      <c r="B26" s="5">
        <v>926</v>
      </c>
      <c r="C26" s="6" t="s">
        <v>110</v>
      </c>
      <c r="D26" s="7">
        <f>VLOOKUP(B26,'Журнал наблюдений'!D:G,4,0)</f>
        <v>1.0921000000000001</v>
      </c>
      <c r="E26" s="2">
        <f t="shared" si="0"/>
        <v>-0.70337000000000005</v>
      </c>
      <c r="F26" s="2">
        <f t="shared" si="2"/>
        <v>-0.70337000000000005</v>
      </c>
      <c r="G26" s="2">
        <f>IF(COUNTIF(C26,"*бол*"),"",F26) - $J$1</f>
        <v>-0.70339727272727282</v>
      </c>
      <c r="H26" s="1" t="str">
        <f t="shared" si="16"/>
        <v/>
      </c>
      <c r="I26" s="2">
        <f>VLOOKUP(C26,M:N,2,0)</f>
        <v>-0.7031099999999999</v>
      </c>
      <c r="J26" s="2">
        <f>G26-I26</f>
        <v>-2.8727272727291364E-4</v>
      </c>
      <c r="K26" s="1"/>
      <c r="L26" s="31">
        <f t="shared" si="6"/>
        <v>182</v>
      </c>
      <c r="M26" s="34" t="s">
        <v>125</v>
      </c>
      <c r="N26" s="35">
        <v>-0.39220999999999995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hidden="1" customHeight="1">
      <c r="A27" s="5">
        <v>1</v>
      </c>
      <c r="B27" s="5">
        <v>927</v>
      </c>
      <c r="C27" s="6" t="s">
        <v>28</v>
      </c>
      <c r="D27" s="7">
        <f>VLOOKUP(B27,'Журнал наблюдений'!D:G,4,0)</f>
        <v>1.88121</v>
      </c>
      <c r="E27" s="2">
        <f t="shared" si="0"/>
        <v>-0.78910999999999998</v>
      </c>
      <c r="F27" s="2">
        <f t="shared" si="2"/>
        <v>-0.78910999999999998</v>
      </c>
      <c r="G27" s="2" t="str">
        <f t="shared" ref="G27:G28" si="18">IF(COUNTIF(C27,"*бол*"),"",F27)</f>
        <v/>
      </c>
      <c r="H27" s="1"/>
      <c r="I27" s="1"/>
      <c r="J27" s="1"/>
      <c r="K27" s="1"/>
      <c r="L27" s="31">
        <f t="shared" si="6"/>
        <v>183</v>
      </c>
      <c r="M27" s="34" t="s">
        <v>128</v>
      </c>
      <c r="N27" s="38">
        <v>-0.31157999999999997</v>
      </c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hidden="1" customHeight="1">
      <c r="A28" s="5">
        <v>1</v>
      </c>
      <c r="B28" s="5">
        <v>928</v>
      </c>
      <c r="C28" s="6" t="s">
        <v>28</v>
      </c>
      <c r="D28" s="7">
        <f>VLOOKUP(B28,'Журнал наблюдений'!D:G,4,0)</f>
        <v>0.40588999999999997</v>
      </c>
      <c r="E28" s="2" t="str">
        <f t="shared" si="0"/>
        <v/>
      </c>
      <c r="F28" s="2" t="str">
        <f t="shared" si="2"/>
        <v/>
      </c>
      <c r="G28" s="2" t="str">
        <f t="shared" si="18"/>
        <v/>
      </c>
      <c r="H28" s="1" t="str">
        <f>IF(C28=C29,1,"")</f>
        <v/>
      </c>
      <c r="I28" s="1"/>
      <c r="J28" s="1"/>
      <c r="K28" s="1"/>
      <c r="L28" s="31">
        <f t="shared" si="6"/>
        <v>184</v>
      </c>
      <c r="M28" s="34" t="s">
        <v>130</v>
      </c>
      <c r="N28" s="35">
        <v>-0.26105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5">
        <v>1</v>
      </c>
      <c r="B29" s="5">
        <v>929</v>
      </c>
      <c r="C29" s="6" t="s">
        <v>112</v>
      </c>
      <c r="D29" s="7">
        <f>VLOOKUP(B29,'Журнал наблюдений'!D:G,4,0)</f>
        <v>1.1906699999999999</v>
      </c>
      <c r="E29" s="2">
        <f t="shared" si="0"/>
        <v>-0.78477999999999992</v>
      </c>
      <c r="F29" s="2">
        <f t="shared" si="2"/>
        <v>-1.57389</v>
      </c>
      <c r="G29" s="2">
        <f>IF(COUNTIF(C29,"*бол*"),"",F29) - $J$1</f>
        <v>-1.5739172727272728</v>
      </c>
      <c r="H29" s="1">
        <v>1</v>
      </c>
      <c r="I29" s="2">
        <f>VLOOKUP(C29,M:N,2,0)</f>
        <v>-1.5738599999999998</v>
      </c>
      <c r="J29" s="2">
        <f>G29-I29</f>
        <v>-5.7272727272961177E-5</v>
      </c>
      <c r="K29" s="1"/>
      <c r="L29" s="31">
        <f t="shared" si="6"/>
        <v>185</v>
      </c>
      <c r="M29" s="34" t="s">
        <v>133</v>
      </c>
      <c r="N29" s="38">
        <v>-0.16172999999999993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hidden="1" customHeight="1">
      <c r="A30" s="5">
        <v>1</v>
      </c>
      <c r="B30" s="5">
        <v>930</v>
      </c>
      <c r="C30" s="6" t="s">
        <v>28</v>
      </c>
      <c r="D30" s="7">
        <f>VLOOKUP(B30,'Журнал наблюдений'!D:G,4,0)</f>
        <v>1.91117</v>
      </c>
      <c r="E30" s="2">
        <f t="shared" si="0"/>
        <v>-0.72050000000000014</v>
      </c>
      <c r="F30" s="2">
        <f t="shared" si="2"/>
        <v>-0.72050000000000014</v>
      </c>
      <c r="G30" s="2" t="str">
        <f t="shared" ref="G30:G31" si="19">IF(COUNTIF(C30,"*бол*"),"",F30)</f>
        <v/>
      </c>
      <c r="H30" s="1"/>
      <c r="I30" s="1"/>
      <c r="J30" s="1"/>
      <c r="K30" s="1"/>
      <c r="L30" s="31">
        <f t="shared" si="6"/>
        <v>186</v>
      </c>
      <c r="M30" s="34" t="s">
        <v>135</v>
      </c>
      <c r="N30" s="38">
        <v>-8.6980000000000057E-2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hidden="1" customHeight="1">
      <c r="A31" s="5">
        <v>1</v>
      </c>
      <c r="B31" s="5">
        <v>931</v>
      </c>
      <c r="C31" s="6" t="s">
        <v>28</v>
      </c>
      <c r="D31" s="7">
        <f>VLOOKUP(B31,'Журнал наблюдений'!D:G,4,0)</f>
        <v>0.41711999999999999</v>
      </c>
      <c r="E31" s="2" t="str">
        <f t="shared" si="0"/>
        <v/>
      </c>
      <c r="F31" s="2" t="str">
        <f t="shared" si="2"/>
        <v/>
      </c>
      <c r="G31" s="2" t="str">
        <f t="shared" si="19"/>
        <v/>
      </c>
      <c r="H31" s="1" t="str">
        <f>IF(C31=C32,1,"")</f>
        <v/>
      </c>
      <c r="I31" s="1"/>
      <c r="J31" s="1"/>
      <c r="K31" s="1"/>
      <c r="L31" s="31">
        <f t="shared" si="6"/>
        <v>187</v>
      </c>
      <c r="M31" s="34" t="s">
        <v>137</v>
      </c>
      <c r="N31" s="35">
        <v>-7.8199999999999381E-3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>
        <v>1</v>
      </c>
      <c r="B32" s="5">
        <v>932</v>
      </c>
      <c r="C32" s="6" t="s">
        <v>114</v>
      </c>
      <c r="D32" s="7">
        <f>VLOOKUP(B32,'Журнал наблюдений'!D:G,4,0)</f>
        <v>1.0497399999999999</v>
      </c>
      <c r="E32" s="2">
        <f t="shared" si="0"/>
        <v>-0.63261999999999996</v>
      </c>
      <c r="F32" s="2">
        <f t="shared" si="2"/>
        <v>-1.3531200000000001</v>
      </c>
      <c r="G32" s="2">
        <f t="shared" ref="G32:G33" si="20">IF(COUNTIF(C32,"*бол*"),"",F32) - $J$1</f>
        <v>-1.3531472727272729</v>
      </c>
      <c r="H32" s="1">
        <v>1</v>
      </c>
      <c r="I32" s="2">
        <f t="shared" ref="I32:I33" si="21">VLOOKUP(C32,M:N,2,0)</f>
        <v>-1.3526800000000001</v>
      </c>
      <c r="J32" s="2">
        <f t="shared" ref="J32:J33" si="22">G32-I32</f>
        <v>-4.6727272727276059E-4</v>
      </c>
      <c r="K32" s="1"/>
      <c r="L32" s="31">
        <f t="shared" si="6"/>
        <v>188</v>
      </c>
      <c r="M32" s="34" t="s">
        <v>139</v>
      </c>
      <c r="N32" s="35">
        <v>4.8510000000000053E-2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">
        <v>1</v>
      </c>
      <c r="B33" s="5">
        <v>933</v>
      </c>
      <c r="C33" s="6" t="s">
        <v>116</v>
      </c>
      <c r="D33" s="7">
        <f>VLOOKUP(B33,'Журнал наблюдений'!D:G,4,0)</f>
        <v>1.74159</v>
      </c>
      <c r="E33" s="2">
        <f t="shared" si="0"/>
        <v>-0.69185000000000008</v>
      </c>
      <c r="F33" s="2">
        <f t="shared" si="2"/>
        <v>-0.69185000000000008</v>
      </c>
      <c r="G33" s="2">
        <f t="shared" si="20"/>
        <v>-0.69187727272727284</v>
      </c>
      <c r="H33" s="1">
        <v>1</v>
      </c>
      <c r="I33" s="2">
        <f t="shared" si="21"/>
        <v>-0.69207000000000007</v>
      </c>
      <c r="J33" s="2">
        <f t="shared" si="22"/>
        <v>1.9272727272723333E-4</v>
      </c>
      <c r="K33" s="1"/>
      <c r="L33" s="31">
        <f t="shared" si="6"/>
        <v>189</v>
      </c>
      <c r="M33" s="34" t="s">
        <v>141</v>
      </c>
      <c r="N33" s="35">
        <v>6.0529999999999973E-2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hidden="1" customHeight="1">
      <c r="A34" s="5">
        <v>1</v>
      </c>
      <c r="B34" s="5">
        <v>934</v>
      </c>
      <c r="C34" s="6" t="s">
        <v>116</v>
      </c>
      <c r="D34" s="7">
        <f>VLOOKUP(B34,'Журнал наблюдений'!D:G,4,0)</f>
        <v>0.40661000000000003</v>
      </c>
      <c r="E34" s="2" t="str">
        <f t="shared" si="0"/>
        <v/>
      </c>
      <c r="F34" s="2" t="str">
        <f t="shared" si="2"/>
        <v/>
      </c>
      <c r="G34" s="2" t="str">
        <f>IF(COUNTIF(C34,"*бол*"),"",F34)</f>
        <v/>
      </c>
      <c r="H34" s="1" t="str">
        <f t="shared" ref="H34:H121" si="23">IF(C34=C35,1,"")</f>
        <v/>
      </c>
      <c r="I34" s="1"/>
      <c r="J34" s="1"/>
      <c r="K34" s="1"/>
      <c r="L34" s="31">
        <f t="shared" si="6"/>
        <v>190</v>
      </c>
      <c r="M34" s="34" t="s">
        <v>143</v>
      </c>
      <c r="N34" s="35">
        <v>0.15451999999999999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">
        <v>1</v>
      </c>
      <c r="B35" s="5">
        <v>935</v>
      </c>
      <c r="C35" s="6" t="s">
        <v>118</v>
      </c>
      <c r="D35" s="7">
        <f>VLOOKUP(B35,'Журнал наблюдений'!D:G,4,0)</f>
        <v>1.0748800000000001</v>
      </c>
      <c r="E35" s="2">
        <f t="shared" si="0"/>
        <v>-0.66827000000000003</v>
      </c>
      <c r="F35" s="2">
        <f t="shared" si="2"/>
        <v>-0.66827000000000003</v>
      </c>
      <c r="G35" s="2">
        <f t="shared" ref="G35:G36" si="24">IF(COUNTIF(C35,"*бол*"),"",F35) - $J$1</f>
        <v>-0.6682972727272728</v>
      </c>
      <c r="H35" s="1" t="str">
        <f t="shared" si="23"/>
        <v/>
      </c>
      <c r="I35" s="2">
        <f t="shared" ref="I35:I36" si="25">VLOOKUP(C35,M:N,2,0)</f>
        <v>-0.66904000000000008</v>
      </c>
      <c r="J35" s="2">
        <f t="shared" ref="J35:J36" si="26">G35-I35</f>
        <v>7.4272727272728378E-4</v>
      </c>
      <c r="K35" s="1"/>
      <c r="L35" s="31">
        <f t="shared" si="6"/>
        <v>191</v>
      </c>
      <c r="M35" s="34" t="s">
        <v>145</v>
      </c>
      <c r="N35" s="35">
        <v>9.7050000000000081E-2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">
        <v>1</v>
      </c>
      <c r="B36" s="5">
        <v>936</v>
      </c>
      <c r="C36" s="6" t="s">
        <v>120</v>
      </c>
      <c r="D36" s="7">
        <f>VLOOKUP(B36,'Журнал наблюдений'!D:G,4,0)</f>
        <v>1.75885</v>
      </c>
      <c r="E36" s="2">
        <f t="shared" si="0"/>
        <v>-0.68396999999999997</v>
      </c>
      <c r="F36" s="2">
        <f t="shared" si="2"/>
        <v>-0.68396999999999997</v>
      </c>
      <c r="G36" s="2">
        <f t="shared" si="24"/>
        <v>-0.68399727272727273</v>
      </c>
      <c r="H36" s="1">
        <f t="shared" si="23"/>
        <v>1</v>
      </c>
      <c r="I36" s="2">
        <f t="shared" si="25"/>
        <v>-0.68405000000000005</v>
      </c>
      <c r="J36" s="2">
        <f t="shared" si="26"/>
        <v>5.2727272727315366E-5</v>
      </c>
      <c r="K36" s="1"/>
      <c r="L36" s="31">
        <f t="shared" si="6"/>
        <v>192</v>
      </c>
      <c r="M36" s="34" t="s">
        <v>147</v>
      </c>
      <c r="N36" s="35">
        <v>5.423E-2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hidden="1" customHeight="1">
      <c r="A37" s="5">
        <v>1</v>
      </c>
      <c r="B37" s="5">
        <v>937</v>
      </c>
      <c r="C37" s="6" t="s">
        <v>120</v>
      </c>
      <c r="D37" s="7">
        <f>VLOOKUP(B37,'Журнал наблюдений'!D:G,4,0)</f>
        <v>0.64036000000000004</v>
      </c>
      <c r="E37" s="2" t="str">
        <f t="shared" si="0"/>
        <v/>
      </c>
      <c r="F37" s="2" t="str">
        <f t="shared" si="2"/>
        <v/>
      </c>
      <c r="G37" s="2" t="str">
        <f>IF(COUNTIF(C37,"*бол*"),"",F37)</f>
        <v/>
      </c>
      <c r="H37" s="1" t="str">
        <f t="shared" si="23"/>
        <v/>
      </c>
      <c r="I37" s="1"/>
      <c r="J37" s="1"/>
      <c r="K37" s="1"/>
      <c r="L37" s="31">
        <f t="shared" si="6"/>
        <v>193</v>
      </c>
      <c r="M37" s="34" t="s">
        <v>148</v>
      </c>
      <c r="N37" s="39">
        <v>6.0389999999999944E-2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5">
        <v>1</v>
      </c>
      <c r="B38" s="5">
        <v>938</v>
      </c>
      <c r="C38" s="6" t="s">
        <v>122</v>
      </c>
      <c r="D38" s="7">
        <f>VLOOKUP(B38,'Журнал наблюдений'!D:G,4,0)</f>
        <v>1.1094299999999999</v>
      </c>
      <c r="E38" s="2">
        <f t="shared" si="0"/>
        <v>-0.46906999999999988</v>
      </c>
      <c r="F38" s="2">
        <f t="shared" si="2"/>
        <v>-0.46906999999999988</v>
      </c>
      <c r="G38" s="2">
        <f t="shared" ref="G38:G39" si="27">IF(COUNTIF(C38,"*бол*"),"",F38) - $J$1</f>
        <v>-0.46909727272727259</v>
      </c>
      <c r="H38" s="1" t="str">
        <f t="shared" si="23"/>
        <v/>
      </c>
      <c r="I38" s="2">
        <f t="shared" ref="I38:I39" si="28">VLOOKUP(C38,M:N,2,0)</f>
        <v>-0.46976999999999997</v>
      </c>
      <c r="J38" s="2">
        <f t="shared" ref="J38:J39" si="29">G38-I38</f>
        <v>6.7272727272738031E-4</v>
      </c>
      <c r="K38" s="1"/>
      <c r="L38" s="31">
        <f t="shared" si="6"/>
        <v>194</v>
      </c>
      <c r="M38" s="34" t="s">
        <v>149</v>
      </c>
      <c r="N38" s="35">
        <v>6.3949999999999951E-2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5">
        <v>1</v>
      </c>
      <c r="B39" s="5">
        <v>939</v>
      </c>
      <c r="C39" s="6" t="s">
        <v>123</v>
      </c>
      <c r="D39" s="7">
        <f>VLOOKUP(B39,'Журнал наблюдений'!D:G,4,0)</f>
        <v>1.5819000000000001</v>
      </c>
      <c r="E39" s="2">
        <f t="shared" si="0"/>
        <v>-0.47247000000000017</v>
      </c>
      <c r="F39" s="2">
        <f t="shared" si="2"/>
        <v>-0.47247000000000017</v>
      </c>
      <c r="G39" s="2">
        <f t="shared" si="27"/>
        <v>-0.47249727272727288</v>
      </c>
      <c r="H39" s="1">
        <f t="shared" si="23"/>
        <v>1</v>
      </c>
      <c r="I39" s="2">
        <f t="shared" si="28"/>
        <v>-0.47252000000000005</v>
      </c>
      <c r="J39" s="2">
        <f t="shared" si="29"/>
        <v>2.2727272727174341E-5</v>
      </c>
      <c r="K39" s="1"/>
      <c r="L39" s="31">
        <f t="shared" si="6"/>
        <v>195</v>
      </c>
      <c r="M39" s="34" t="s">
        <v>150</v>
      </c>
      <c r="N39" s="35">
        <v>5.8180000000000121E-2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5">
        <v>1</v>
      </c>
      <c r="B40" s="5">
        <v>940</v>
      </c>
      <c r="C40" s="6" t="s">
        <v>123</v>
      </c>
      <c r="D40" s="7">
        <f>VLOOKUP(B40,'Журнал наблюдений'!D:G,4,0)</f>
        <v>0.75566999999999995</v>
      </c>
      <c r="E40" s="2" t="str">
        <f t="shared" si="0"/>
        <v/>
      </c>
      <c r="F40" s="2" t="str">
        <f t="shared" si="2"/>
        <v/>
      </c>
      <c r="G40" s="2" t="str">
        <f>IF(COUNTIF(C40,"*бол*"),"",F40)</f>
        <v/>
      </c>
      <c r="H40" s="1" t="str">
        <f t="shared" si="23"/>
        <v/>
      </c>
      <c r="I40" s="1"/>
      <c r="J40" s="1"/>
      <c r="K40" s="1"/>
      <c r="L40" s="31">
        <f t="shared" si="6"/>
        <v>196</v>
      </c>
      <c r="M40" s="34" t="s">
        <v>151</v>
      </c>
      <c r="N40" s="35">
        <v>6.030000000000002E-2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">
        <v>1</v>
      </c>
      <c r="B41" s="5">
        <v>941</v>
      </c>
      <c r="C41" s="6" t="s">
        <v>125</v>
      </c>
      <c r="D41" s="7">
        <f>VLOOKUP(B41,'Журнал наблюдений'!D:G,4,0)</f>
        <v>1.1474899999999999</v>
      </c>
      <c r="E41" s="2">
        <f t="shared" si="0"/>
        <v>-0.39181999999999995</v>
      </c>
      <c r="F41" s="2">
        <f t="shared" si="2"/>
        <v>-0.39181999999999995</v>
      </c>
      <c r="G41" s="2">
        <f t="shared" ref="G41:G43" si="30">IF(COUNTIF(C41,"*бол*"),"",F41) - $J$1</f>
        <v>-0.39184727272727266</v>
      </c>
      <c r="H41" s="1" t="str">
        <f t="shared" si="23"/>
        <v/>
      </c>
      <c r="I41" s="2">
        <f t="shared" ref="I41:I43" si="31">VLOOKUP(C41,M:N,2,0)</f>
        <v>-0.39220999999999995</v>
      </c>
      <c r="J41" s="2">
        <f t="shared" ref="J41:J43" si="32">G41-I41</f>
        <v>3.6272727272729233E-4</v>
      </c>
      <c r="K41" s="1"/>
      <c r="L41" s="31">
        <f t="shared" si="6"/>
        <v>197</v>
      </c>
      <c r="M41" s="34" t="s">
        <v>152</v>
      </c>
      <c r="N41" s="35">
        <v>5.479999999999996E-2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">
        <v>1</v>
      </c>
      <c r="B42" s="5">
        <v>942</v>
      </c>
      <c r="C42" s="6" t="s">
        <v>128</v>
      </c>
      <c r="D42" s="7">
        <f>VLOOKUP(B42,'Журнал наблюдений'!D:G,4,0)</f>
        <v>1.45957</v>
      </c>
      <c r="E42" s="2">
        <f t="shared" si="0"/>
        <v>-0.31208000000000014</v>
      </c>
      <c r="F42" s="2">
        <f t="shared" si="2"/>
        <v>-0.31208000000000014</v>
      </c>
      <c r="G42" s="2">
        <f t="shared" si="30"/>
        <v>-0.31210727272727284</v>
      </c>
      <c r="H42" s="1" t="str">
        <f t="shared" si="23"/>
        <v/>
      </c>
      <c r="I42" s="2">
        <f t="shared" si="31"/>
        <v>-0.31157999999999997</v>
      </c>
      <c r="J42" s="2">
        <f t="shared" si="32"/>
        <v>-5.2727272727287611E-4</v>
      </c>
      <c r="K42" s="1"/>
      <c r="L42" s="31">
        <f t="shared" si="6"/>
        <v>198</v>
      </c>
      <c r="M42" s="34" t="s">
        <v>153</v>
      </c>
      <c r="N42" s="35">
        <v>6.6039999999999877E-2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">
        <v>1</v>
      </c>
      <c r="B43" s="5">
        <v>943</v>
      </c>
      <c r="C43" s="6" t="s">
        <v>130</v>
      </c>
      <c r="D43" s="7">
        <f>VLOOKUP(B43,'Журнал наблюдений'!D:G,4,0)</f>
        <v>1.72194</v>
      </c>
      <c r="E43" s="2">
        <f t="shared" si="0"/>
        <v>-0.26236999999999999</v>
      </c>
      <c r="F43" s="2">
        <f t="shared" si="2"/>
        <v>-0.26236999999999999</v>
      </c>
      <c r="G43" s="2">
        <f t="shared" si="30"/>
        <v>-0.2623972727272727</v>
      </c>
      <c r="H43" s="1">
        <f t="shared" si="23"/>
        <v>1</v>
      </c>
      <c r="I43" s="2">
        <f t="shared" si="31"/>
        <v>-0.26105</v>
      </c>
      <c r="J43" s="2">
        <f t="shared" si="32"/>
        <v>-1.347272727272697E-3</v>
      </c>
      <c r="K43" s="2">
        <f>SUM(G2:G43)</f>
        <v>-15.410367272727274</v>
      </c>
      <c r="L43" s="31">
        <f t="shared" si="6"/>
        <v>199</v>
      </c>
      <c r="M43" s="34" t="s">
        <v>154</v>
      </c>
      <c r="N43" s="35">
        <v>5.7530000000000081E-2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5">
        <v>1</v>
      </c>
      <c r="B44" s="5">
        <v>10000</v>
      </c>
      <c r="C44" s="6" t="s">
        <v>130</v>
      </c>
      <c r="D44" s="7">
        <f>VLOOKUP(B44,'Журнал наблюдений'!D:G,4,0)</f>
        <v>1.13924</v>
      </c>
      <c r="E44" s="2" t="str">
        <f t="shared" si="0"/>
        <v/>
      </c>
      <c r="F44" s="2" t="str">
        <f t="shared" si="2"/>
        <v/>
      </c>
      <c r="G44" s="2" t="str">
        <f t="shared" ref="G44:G124" si="33">IF(COUNTIF(C44,"*бол*"),"",F44)</f>
        <v/>
      </c>
      <c r="H44" s="1" t="str">
        <f t="shared" si="23"/>
        <v/>
      </c>
      <c r="I44" s="2">
        <f>SUM(G1:G44)</f>
        <v>-15.410367272727274</v>
      </c>
      <c r="J44" s="1"/>
      <c r="K44" s="1"/>
      <c r="L44" s="31">
        <f t="shared" si="6"/>
        <v>200</v>
      </c>
      <c r="M44" s="34" t="s">
        <v>155</v>
      </c>
      <c r="N44" s="35">
        <v>5.9150000000000036E-2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5">
        <v>1</v>
      </c>
      <c r="B45" s="5">
        <v>10001</v>
      </c>
      <c r="C45" s="6" t="s">
        <v>133</v>
      </c>
      <c r="D45" s="7">
        <f>VLOOKUP(B45,'Журнал наблюдений'!D:G,4,0)</f>
        <v>1.2990999999999999</v>
      </c>
      <c r="E45" s="2">
        <f t="shared" si="0"/>
        <v>-0.15985999999999989</v>
      </c>
      <c r="F45" s="2">
        <f t="shared" si="2"/>
        <v>-0.15985999999999989</v>
      </c>
      <c r="G45" s="2">
        <f t="shared" si="33"/>
        <v>-0.15985999999999989</v>
      </c>
      <c r="H45" s="1" t="str">
        <f t="shared" si="23"/>
        <v/>
      </c>
      <c r="I45" s="2">
        <f t="shared" ref="I45:I49" si="34">VLOOKUP(C45,M:N,2,0)</f>
        <v>-0.16172999999999993</v>
      </c>
      <c r="J45" s="2">
        <f t="shared" ref="J45:J49" si="35">G45-I45</f>
        <v>1.8700000000000383E-3</v>
      </c>
      <c r="K45" s="1"/>
      <c r="L45" s="31">
        <f t="shared" si="6"/>
        <v>201</v>
      </c>
      <c r="M45" s="34" t="s">
        <v>156</v>
      </c>
      <c r="N45" s="39">
        <v>5.8829999999999938E-2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5">
        <v>1</v>
      </c>
      <c r="B46" s="5">
        <v>10002</v>
      </c>
      <c r="C46" s="6" t="s">
        <v>135</v>
      </c>
      <c r="D46" s="7">
        <f>VLOOKUP(B46,'Журнал наблюдений'!D:G,4,0)</f>
        <v>1.38439</v>
      </c>
      <c r="E46" s="2">
        <f t="shared" si="0"/>
        <v>-8.5290000000000088E-2</v>
      </c>
      <c r="F46" s="2">
        <f t="shared" si="2"/>
        <v>-8.5290000000000088E-2</v>
      </c>
      <c r="G46" s="2">
        <f t="shared" si="33"/>
        <v>-8.5290000000000088E-2</v>
      </c>
      <c r="H46" s="1" t="str">
        <f t="shared" si="23"/>
        <v/>
      </c>
      <c r="I46" s="2">
        <f t="shared" si="34"/>
        <v>-8.6980000000000057E-2</v>
      </c>
      <c r="J46" s="2">
        <f t="shared" si="35"/>
        <v>1.6899999999999693E-3</v>
      </c>
      <c r="K46" s="1"/>
      <c r="L46" s="31">
        <f t="shared" si="6"/>
        <v>202</v>
      </c>
      <c r="M46" s="34" t="s">
        <v>157</v>
      </c>
      <c r="N46" s="35">
        <v>5.5779999999999941E-2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5">
        <v>1</v>
      </c>
      <c r="B47" s="5">
        <v>10003</v>
      </c>
      <c r="C47" s="6" t="s">
        <v>137</v>
      </c>
      <c r="D47" s="7">
        <f>VLOOKUP(B47,'Журнал наблюдений'!D:G,4,0)</f>
        <v>1.3913199999999999</v>
      </c>
      <c r="E47" s="2">
        <f t="shared" si="0"/>
        <v>-6.9299999999998807E-3</v>
      </c>
      <c r="F47" s="2">
        <f t="shared" si="2"/>
        <v>-6.9299999999998807E-3</v>
      </c>
      <c r="G47" s="2">
        <f t="shared" si="33"/>
        <v>-6.9299999999998807E-3</v>
      </c>
      <c r="H47" s="1" t="str">
        <f t="shared" si="23"/>
        <v/>
      </c>
      <c r="I47" s="2">
        <f t="shared" si="34"/>
        <v>-7.8199999999999381E-3</v>
      </c>
      <c r="J47" s="2">
        <f t="shared" si="35"/>
        <v>8.9000000000005741E-4</v>
      </c>
      <c r="K47" s="1"/>
      <c r="L47" s="31">
        <f t="shared" si="6"/>
        <v>203</v>
      </c>
      <c r="M47" s="34" t="s">
        <v>158</v>
      </c>
      <c r="N47" s="35">
        <v>6.1440000000000161E-2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5">
        <v>1</v>
      </c>
      <c r="B48" s="5">
        <v>10004</v>
      </c>
      <c r="C48" s="6" t="s">
        <v>139</v>
      </c>
      <c r="D48" s="7">
        <f>VLOOKUP(B48,'Журнал наблюдений'!D:G,4,0)</f>
        <v>1.3431200000000001</v>
      </c>
      <c r="E48" s="2">
        <f t="shared" si="0"/>
        <v>4.8199999999999799E-2</v>
      </c>
      <c r="F48" s="2">
        <f t="shared" si="2"/>
        <v>4.8199999999999799E-2</v>
      </c>
      <c r="G48" s="2">
        <f t="shared" si="33"/>
        <v>4.8199999999999799E-2</v>
      </c>
      <c r="H48" s="1" t="str">
        <f t="shared" si="23"/>
        <v/>
      </c>
      <c r="I48" s="2">
        <f t="shared" si="34"/>
        <v>4.8510000000000053E-2</v>
      </c>
      <c r="J48" s="2">
        <f t="shared" si="35"/>
        <v>-3.1000000000025452E-4</v>
      </c>
      <c r="K48" s="1"/>
      <c r="L48" s="31">
        <f t="shared" si="6"/>
        <v>204</v>
      </c>
      <c r="M48" s="34" t="s">
        <v>160</v>
      </c>
      <c r="N48" s="35">
        <v>6.7199999999999926E-2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5">
        <v>1</v>
      </c>
      <c r="B49" s="5">
        <v>10005</v>
      </c>
      <c r="C49" s="6" t="s">
        <v>141</v>
      </c>
      <c r="D49" s="7">
        <f>VLOOKUP(B49,'Журнал наблюдений'!D:G,4,0)</f>
        <v>1.2827900000000001</v>
      </c>
      <c r="E49" s="2">
        <f t="shared" si="0"/>
        <v>6.0329999999999995E-2</v>
      </c>
      <c r="F49" s="2">
        <f t="shared" si="2"/>
        <v>6.0329999999999995E-2</v>
      </c>
      <c r="G49" s="2">
        <f t="shared" si="33"/>
        <v>6.0329999999999995E-2</v>
      </c>
      <c r="H49" s="1">
        <f t="shared" si="23"/>
        <v>1</v>
      </c>
      <c r="I49" s="2">
        <f t="shared" si="34"/>
        <v>6.0529999999999973E-2</v>
      </c>
      <c r="J49" s="2">
        <f t="shared" si="35"/>
        <v>-1.9999999999997797E-4</v>
      </c>
      <c r="K49" s="1"/>
      <c r="L49" s="31">
        <f t="shared" si="6"/>
        <v>205</v>
      </c>
      <c r="M49" s="34" t="s">
        <v>162</v>
      </c>
      <c r="N49" s="35">
        <v>4.6510000000000051E-2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5">
        <v>1</v>
      </c>
      <c r="B50" s="5">
        <v>10006</v>
      </c>
      <c r="C50" s="6" t="s">
        <v>141</v>
      </c>
      <c r="D50" s="7">
        <f>VLOOKUP(B50,'Журнал наблюдений'!D:G,4,0)</f>
        <v>1.45377</v>
      </c>
      <c r="E50" s="2" t="str">
        <f t="shared" si="0"/>
        <v/>
      </c>
      <c r="F50" s="2" t="str">
        <f t="shared" si="2"/>
        <v/>
      </c>
      <c r="G50" s="2" t="str">
        <f t="shared" si="33"/>
        <v/>
      </c>
      <c r="H50" s="1" t="str">
        <f t="shared" si="23"/>
        <v/>
      </c>
      <c r="I50" s="1"/>
      <c r="J50" s="1"/>
      <c r="K50" s="1"/>
      <c r="L50" s="31">
        <f t="shared" si="6"/>
        <v>206</v>
      </c>
      <c r="M50" s="34" t="s">
        <v>164</v>
      </c>
      <c r="N50" s="39">
        <v>8.5469999999999935E-2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5">
        <v>1</v>
      </c>
      <c r="B51" s="5">
        <v>10007</v>
      </c>
      <c r="C51" s="6" t="s">
        <v>143</v>
      </c>
      <c r="D51" s="7">
        <f>VLOOKUP(B51,'Журнал наблюдений'!D:G,4,0)</f>
        <v>1.29758</v>
      </c>
      <c r="E51" s="2">
        <f t="shared" si="0"/>
        <v>0.15619000000000005</v>
      </c>
      <c r="F51" s="2">
        <f t="shared" si="2"/>
        <v>0.15619000000000005</v>
      </c>
      <c r="G51" s="2">
        <f t="shared" si="33"/>
        <v>0.15619000000000005</v>
      </c>
      <c r="H51" s="1" t="str">
        <f t="shared" si="23"/>
        <v/>
      </c>
      <c r="I51" s="2">
        <f t="shared" ref="I51:I53" si="36">VLOOKUP(C51,M:N,2,0)</f>
        <v>0.15451999999999999</v>
      </c>
      <c r="J51" s="2">
        <f t="shared" ref="J51:J53" si="37">G51-I51</f>
        <v>1.6700000000000603E-3</v>
      </c>
      <c r="K51" s="1"/>
      <c r="L51" s="31">
        <f t="shared" si="6"/>
        <v>207</v>
      </c>
      <c r="M51" s="34" t="s">
        <v>166</v>
      </c>
      <c r="N51" s="39">
        <v>0.19638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">
        <v>1</v>
      </c>
      <c r="B52" s="5">
        <v>10008</v>
      </c>
      <c r="C52" s="6" t="s">
        <v>145</v>
      </c>
      <c r="D52" s="7">
        <f>VLOOKUP(B52,'Журнал наблюдений'!D:G,4,0)</f>
        <v>1.20211</v>
      </c>
      <c r="E52" s="2">
        <f t="shared" si="0"/>
        <v>9.5469999999999944E-2</v>
      </c>
      <c r="F52" s="2">
        <f t="shared" si="2"/>
        <v>9.5469999999999944E-2</v>
      </c>
      <c r="G52" s="2">
        <f t="shared" si="33"/>
        <v>9.5469999999999944E-2</v>
      </c>
      <c r="H52" s="1" t="str">
        <f t="shared" si="23"/>
        <v/>
      </c>
      <c r="I52" s="2">
        <f t="shared" si="36"/>
        <v>9.7050000000000081E-2</v>
      </c>
      <c r="J52" s="2">
        <f t="shared" si="37"/>
        <v>-1.5800000000001369E-3</v>
      </c>
      <c r="K52" s="1"/>
      <c r="L52" s="31">
        <f t="shared" si="6"/>
        <v>208</v>
      </c>
      <c r="M52" s="34" t="s">
        <v>168</v>
      </c>
      <c r="N52" s="39">
        <v>0.2198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5">
        <v>1</v>
      </c>
      <c r="B53" s="5">
        <v>10009</v>
      </c>
      <c r="C53" s="6" t="s">
        <v>147</v>
      </c>
      <c r="D53" s="7">
        <f>VLOOKUP(B53,'Журнал наблюдений'!D:G,4,0)</f>
        <v>1.14815</v>
      </c>
      <c r="E53" s="2">
        <f t="shared" si="0"/>
        <v>5.3960000000000008E-2</v>
      </c>
      <c r="F53" s="2">
        <f t="shared" si="2"/>
        <v>5.3960000000000008E-2</v>
      </c>
      <c r="G53" s="2">
        <f t="shared" si="33"/>
        <v>5.3960000000000008E-2</v>
      </c>
      <c r="H53" s="1">
        <f t="shared" si="23"/>
        <v>1</v>
      </c>
      <c r="I53" s="2">
        <f t="shared" si="36"/>
        <v>5.423E-2</v>
      </c>
      <c r="J53" s="2">
        <f t="shared" si="37"/>
        <v>-2.6999999999999247E-4</v>
      </c>
      <c r="K53" s="1"/>
      <c r="L53" s="31">
        <f t="shared" si="6"/>
        <v>209</v>
      </c>
      <c r="M53" s="34" t="s">
        <v>170</v>
      </c>
      <c r="N53" s="35">
        <v>0.1971099999999999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5">
        <v>1</v>
      </c>
      <c r="B54" s="5">
        <v>10010</v>
      </c>
      <c r="C54" s="6" t="s">
        <v>147</v>
      </c>
      <c r="D54" s="7">
        <f>VLOOKUP(B54,'Журнал наблюдений'!D:G,4,0)</f>
        <v>1.4548700000000001</v>
      </c>
      <c r="E54" s="2" t="str">
        <f t="shared" si="0"/>
        <v/>
      </c>
      <c r="F54" s="2" t="str">
        <f t="shared" si="2"/>
        <v/>
      </c>
      <c r="G54" s="2" t="str">
        <f t="shared" si="33"/>
        <v/>
      </c>
      <c r="H54" s="1" t="str">
        <f t="shared" si="23"/>
        <v/>
      </c>
      <c r="I54" s="1"/>
      <c r="J54" s="1"/>
      <c r="K54" s="1"/>
      <c r="L54" s="31">
        <f t="shared" si="6"/>
        <v>210</v>
      </c>
      <c r="M54" s="34" t="s">
        <v>172</v>
      </c>
      <c r="N54" s="35">
        <v>0.19314999999999993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5">
        <v>1</v>
      </c>
      <c r="B55" s="5">
        <v>10011</v>
      </c>
      <c r="C55" s="6" t="s">
        <v>148</v>
      </c>
      <c r="D55" s="7">
        <f>VLOOKUP(B55,'Журнал наблюдений'!D:G,4,0)</f>
        <v>1.39463</v>
      </c>
      <c r="E55" s="2">
        <f t="shared" si="0"/>
        <v>6.0240000000000071E-2</v>
      </c>
      <c r="F55" s="2">
        <f t="shared" si="2"/>
        <v>6.0240000000000071E-2</v>
      </c>
      <c r="G55" s="2">
        <f t="shared" si="33"/>
        <v>6.0240000000000071E-2</v>
      </c>
      <c r="H55" s="1" t="str">
        <f t="shared" si="23"/>
        <v/>
      </c>
      <c r="I55" s="2">
        <f t="shared" ref="I55:I59" si="38">VLOOKUP(C55,M:N,2,0)</f>
        <v>6.0389999999999944E-2</v>
      </c>
      <c r="J55" s="2">
        <f t="shared" ref="J55:J59" si="39">G55-I55</f>
        <v>-1.4999999999987246E-4</v>
      </c>
      <c r="K55" s="1"/>
      <c r="L55" s="31">
        <f t="shared" si="6"/>
        <v>211</v>
      </c>
      <c r="M55" s="34" t="s">
        <v>174</v>
      </c>
      <c r="N55" s="39">
        <v>0.20524000000000009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5">
        <v>1</v>
      </c>
      <c r="B56" s="5">
        <v>10012</v>
      </c>
      <c r="C56" s="6" t="s">
        <v>149</v>
      </c>
      <c r="D56" s="7">
        <f>VLOOKUP(B56,'Журнал наблюдений'!D:G,4,0)</f>
        <v>1.32795</v>
      </c>
      <c r="E56" s="2">
        <f t="shared" si="0"/>
        <v>6.6680000000000073E-2</v>
      </c>
      <c r="F56" s="2">
        <f t="shared" si="2"/>
        <v>6.6680000000000073E-2</v>
      </c>
      <c r="G56" s="2">
        <f t="shared" si="33"/>
        <v>6.6680000000000073E-2</v>
      </c>
      <c r="H56" s="1" t="str">
        <f t="shared" si="23"/>
        <v/>
      </c>
      <c r="I56" s="2">
        <f t="shared" si="38"/>
        <v>6.3949999999999951E-2</v>
      </c>
      <c r="J56" s="2">
        <f t="shared" si="39"/>
        <v>2.7300000000001212E-3</v>
      </c>
      <c r="K56" s="1"/>
      <c r="L56" s="31">
        <f t="shared" si="6"/>
        <v>212</v>
      </c>
      <c r="M56" s="34" t="s">
        <v>176</v>
      </c>
      <c r="N56" s="35">
        <v>0.18102000000000007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5">
        <v>1</v>
      </c>
      <c r="B57" s="5">
        <v>10013</v>
      </c>
      <c r="C57" s="6" t="s">
        <v>150</v>
      </c>
      <c r="D57" s="7">
        <f>VLOOKUP(B57,'Журнал наблюдений'!D:G,4,0)</f>
        <v>1.2703599999999999</v>
      </c>
      <c r="E57" s="2">
        <f t="shared" si="0"/>
        <v>5.759000000000003E-2</v>
      </c>
      <c r="F57" s="2">
        <f t="shared" si="2"/>
        <v>5.759000000000003E-2</v>
      </c>
      <c r="G57" s="2">
        <f t="shared" si="33"/>
        <v>5.759000000000003E-2</v>
      </c>
      <c r="H57" s="1" t="str">
        <f t="shared" si="23"/>
        <v/>
      </c>
      <c r="I57" s="2">
        <f t="shared" si="38"/>
        <v>5.8180000000000121E-2</v>
      </c>
      <c r="J57" s="2">
        <f t="shared" si="39"/>
        <v>-5.9000000000009045E-4</v>
      </c>
      <c r="K57" s="1"/>
      <c r="L57" s="31">
        <f t="shared" si="6"/>
        <v>213</v>
      </c>
      <c r="M57" s="34" t="s">
        <v>178</v>
      </c>
      <c r="N57" s="35">
        <v>0.22258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5">
        <v>1</v>
      </c>
      <c r="B58" s="5">
        <v>10014</v>
      </c>
      <c r="C58" s="6" t="s">
        <v>151</v>
      </c>
      <c r="D58" s="7">
        <f>VLOOKUP(B58,'Журнал наблюдений'!D:G,4,0)</f>
        <v>1.21184</v>
      </c>
      <c r="E58" s="2">
        <f t="shared" si="0"/>
        <v>5.8519999999999905E-2</v>
      </c>
      <c r="F58" s="2">
        <f t="shared" si="2"/>
        <v>5.8519999999999905E-2</v>
      </c>
      <c r="G58" s="2">
        <f t="shared" si="33"/>
        <v>5.8519999999999905E-2</v>
      </c>
      <c r="H58" s="1" t="str">
        <f t="shared" si="23"/>
        <v/>
      </c>
      <c r="I58" s="2">
        <f t="shared" si="38"/>
        <v>6.030000000000002E-2</v>
      </c>
      <c r="J58" s="2">
        <f t="shared" si="39"/>
        <v>-1.7800000000001148E-3</v>
      </c>
      <c r="K58" s="1"/>
      <c r="L58" s="31">
        <f t="shared" si="6"/>
        <v>214</v>
      </c>
      <c r="M58" s="34" t="s">
        <v>180</v>
      </c>
      <c r="N58" s="35">
        <v>0.19820999999999994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5">
        <v>1</v>
      </c>
      <c r="B59" s="5">
        <v>10015</v>
      </c>
      <c r="C59" s="6" t="s">
        <v>152</v>
      </c>
      <c r="D59" s="7">
        <f>VLOOKUP(B59,'Журнал наблюдений'!D:G,4,0)</f>
        <v>1.1582699999999999</v>
      </c>
      <c r="E59" s="2">
        <f t="shared" si="0"/>
        <v>5.3570000000000118E-2</v>
      </c>
      <c r="F59" s="2">
        <f t="shared" si="2"/>
        <v>5.3570000000000118E-2</v>
      </c>
      <c r="G59" s="2">
        <f t="shared" si="33"/>
        <v>5.3570000000000118E-2</v>
      </c>
      <c r="H59" s="1">
        <f t="shared" si="23"/>
        <v>1</v>
      </c>
      <c r="I59" s="2">
        <f t="shared" si="38"/>
        <v>5.479999999999996E-2</v>
      </c>
      <c r="J59" s="2">
        <f t="shared" si="39"/>
        <v>-1.2299999999998423E-3</v>
      </c>
      <c r="K59" s="1"/>
      <c r="L59" s="31">
        <f t="shared" si="6"/>
        <v>215</v>
      </c>
      <c r="M59" s="34" t="s">
        <v>182</v>
      </c>
      <c r="N59" s="39">
        <v>0.20265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5">
        <v>1</v>
      </c>
      <c r="B60" s="5">
        <v>10016</v>
      </c>
      <c r="C60" s="6" t="s">
        <v>152</v>
      </c>
      <c r="D60" s="7">
        <f>VLOOKUP(B60,'Журнал наблюдений'!D:G,4,0)</f>
        <v>1.48407</v>
      </c>
      <c r="E60" s="2" t="str">
        <f t="shared" si="0"/>
        <v/>
      </c>
      <c r="F60" s="2" t="str">
        <f t="shared" si="2"/>
        <v/>
      </c>
      <c r="G60" s="2" t="str">
        <f t="shared" si="33"/>
        <v/>
      </c>
      <c r="H60" s="1" t="str">
        <f t="shared" si="23"/>
        <v/>
      </c>
      <c r="I60" s="1"/>
      <c r="J60" s="1"/>
      <c r="K60" s="1"/>
      <c r="L60" s="31">
        <f t="shared" si="6"/>
        <v>216</v>
      </c>
      <c r="M60" s="34" t="s">
        <v>184</v>
      </c>
      <c r="N60" s="39">
        <v>0.20457999999999998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5">
        <v>1</v>
      </c>
      <c r="B61" s="5">
        <v>10017</v>
      </c>
      <c r="C61" s="6" t="s">
        <v>153</v>
      </c>
      <c r="D61" s="7">
        <f>VLOOKUP(B61,'Журнал наблюдений'!D:G,4,0)</f>
        <v>1.4164000000000001</v>
      </c>
      <c r="E61" s="2">
        <f t="shared" si="0"/>
        <v>6.7669999999999897E-2</v>
      </c>
      <c r="F61" s="2">
        <f t="shared" si="2"/>
        <v>6.7669999999999897E-2</v>
      </c>
      <c r="G61" s="2">
        <f t="shared" si="33"/>
        <v>6.7669999999999897E-2</v>
      </c>
      <c r="H61" s="1" t="str">
        <f t="shared" si="23"/>
        <v/>
      </c>
      <c r="I61" s="2">
        <f t="shared" ref="I61:I65" si="40">VLOOKUP(C61,M:N,2,0)</f>
        <v>6.6039999999999877E-2</v>
      </c>
      <c r="J61" s="2">
        <f t="shared" ref="J61:J65" si="41">G61-I61</f>
        <v>1.6300000000000203E-3</v>
      </c>
      <c r="K61" s="1"/>
      <c r="L61" s="31">
        <f t="shared" si="6"/>
        <v>217</v>
      </c>
      <c r="M61" s="34" t="s">
        <v>186</v>
      </c>
      <c r="N61" s="39">
        <v>0.18646999999999991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5">
        <v>1</v>
      </c>
      <c r="B62" s="5">
        <v>10018</v>
      </c>
      <c r="C62" s="6" t="s">
        <v>154</v>
      </c>
      <c r="D62" s="7">
        <f>VLOOKUP(B62,'Журнал наблюдений'!D:G,4,0)</f>
        <v>1.3575699999999999</v>
      </c>
      <c r="E62" s="2">
        <f t="shared" si="0"/>
        <v>5.883000000000016E-2</v>
      </c>
      <c r="F62" s="2">
        <f t="shared" si="2"/>
        <v>5.883000000000016E-2</v>
      </c>
      <c r="G62" s="2">
        <f t="shared" si="33"/>
        <v>5.883000000000016E-2</v>
      </c>
      <c r="H62" s="1" t="str">
        <f t="shared" si="23"/>
        <v/>
      </c>
      <c r="I62" s="2">
        <f t="shared" si="40"/>
        <v>5.7530000000000081E-2</v>
      </c>
      <c r="J62" s="2">
        <f t="shared" si="41"/>
        <v>1.3000000000000789E-3</v>
      </c>
      <c r="K62" s="1"/>
      <c r="L62" s="31">
        <f t="shared" si="6"/>
        <v>218</v>
      </c>
      <c r="M62" s="34" t="s">
        <v>189</v>
      </c>
      <c r="N62" s="39">
        <v>0.21640999999999999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5">
        <v>1</v>
      </c>
      <c r="B63" s="5">
        <v>10019</v>
      </c>
      <c r="C63" s="6" t="s">
        <v>155</v>
      </c>
      <c r="D63" s="7">
        <f>VLOOKUP(B63,'Журнал наблюдений'!D:G,4,0)</f>
        <v>1.29786</v>
      </c>
      <c r="E63" s="2">
        <f t="shared" si="0"/>
        <v>5.970999999999993E-2</v>
      </c>
      <c r="F63" s="2">
        <f t="shared" si="2"/>
        <v>5.970999999999993E-2</v>
      </c>
      <c r="G63" s="2">
        <f t="shared" si="33"/>
        <v>5.970999999999993E-2</v>
      </c>
      <c r="H63" s="1" t="str">
        <f t="shared" si="23"/>
        <v/>
      </c>
      <c r="I63" s="2">
        <f t="shared" si="40"/>
        <v>5.9150000000000036E-2</v>
      </c>
      <c r="J63" s="2">
        <f t="shared" si="41"/>
        <v>5.5999999999989392E-4</v>
      </c>
      <c r="K63" s="1"/>
      <c r="L63" s="31">
        <f t="shared" si="6"/>
        <v>219</v>
      </c>
      <c r="M63" s="34" t="s">
        <v>191</v>
      </c>
      <c r="N63" s="35">
        <v>0.2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5">
        <v>1</v>
      </c>
      <c r="B64" s="5">
        <v>10020</v>
      </c>
      <c r="C64" s="6" t="s">
        <v>156</v>
      </c>
      <c r="D64" s="7">
        <f>VLOOKUP(B64,'Журнал наблюдений'!D:G,4,0)</f>
        <v>1.23997</v>
      </c>
      <c r="E64" s="2">
        <f t="shared" si="0"/>
        <v>5.7889999999999997E-2</v>
      </c>
      <c r="F64" s="2">
        <f t="shared" si="2"/>
        <v>5.7889999999999997E-2</v>
      </c>
      <c r="G64" s="2">
        <f t="shared" si="33"/>
        <v>5.7889999999999997E-2</v>
      </c>
      <c r="H64" s="1" t="str">
        <f t="shared" si="23"/>
        <v/>
      </c>
      <c r="I64" s="2">
        <f t="shared" si="40"/>
        <v>5.8829999999999938E-2</v>
      </c>
      <c r="J64" s="2">
        <f t="shared" si="41"/>
        <v>-9.3999999999994088E-4</v>
      </c>
      <c r="K64" s="1"/>
      <c r="L64" s="31">
        <f t="shared" si="6"/>
        <v>220</v>
      </c>
      <c r="M64" s="34" t="s">
        <v>193</v>
      </c>
      <c r="N64" s="35">
        <v>0.20351999999999998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5">
        <v>1</v>
      </c>
      <c r="B65" s="5">
        <v>10021</v>
      </c>
      <c r="C65" s="6" t="s">
        <v>157</v>
      </c>
      <c r="D65" s="7">
        <f>VLOOKUP(B65,'Журнал наблюдений'!D:G,4,0)</f>
        <v>1.18574</v>
      </c>
      <c r="E65" s="2">
        <f t="shared" si="0"/>
        <v>5.423E-2</v>
      </c>
      <c r="F65" s="2">
        <f t="shared" si="2"/>
        <v>5.423E-2</v>
      </c>
      <c r="G65" s="2">
        <f t="shared" si="33"/>
        <v>5.423E-2</v>
      </c>
      <c r="H65" s="1">
        <f t="shared" si="23"/>
        <v>1</v>
      </c>
      <c r="I65" s="2">
        <f t="shared" si="40"/>
        <v>5.5779999999999941E-2</v>
      </c>
      <c r="J65" s="2">
        <f t="shared" si="41"/>
        <v>-1.5499999999999403E-3</v>
      </c>
      <c r="K65" s="1"/>
      <c r="L65" s="31">
        <f t="shared" si="6"/>
        <v>221</v>
      </c>
      <c r="M65" s="34" t="s">
        <v>195</v>
      </c>
      <c r="N65" s="35">
        <v>0.18761000000000005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5">
        <v>1</v>
      </c>
      <c r="B66" s="5">
        <v>10022</v>
      </c>
      <c r="C66" s="6" t="s">
        <v>157</v>
      </c>
      <c r="D66" s="7">
        <f>VLOOKUP(B66,'Журнал наблюдений'!D:G,4,0)</f>
        <v>1.46167</v>
      </c>
      <c r="E66" s="2" t="str">
        <f t="shared" si="0"/>
        <v/>
      </c>
      <c r="F66" s="2" t="str">
        <f t="shared" si="2"/>
        <v/>
      </c>
      <c r="G66" s="2" t="str">
        <f t="shared" si="33"/>
        <v/>
      </c>
      <c r="H66" s="1" t="str">
        <f t="shared" si="23"/>
        <v/>
      </c>
      <c r="I66" s="1"/>
      <c r="J66" s="1"/>
      <c r="K66" s="1"/>
      <c r="L66" s="31">
        <f t="shared" si="6"/>
        <v>222</v>
      </c>
      <c r="M66" s="34" t="s">
        <v>197</v>
      </c>
      <c r="N66" s="35">
        <v>0.15480000000000005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">
        <v>1</v>
      </c>
      <c r="B67" s="5">
        <v>10023</v>
      </c>
      <c r="C67" s="6" t="s">
        <v>158</v>
      </c>
      <c r="D67" s="7">
        <f>VLOOKUP(B67,'Журнал наблюдений'!D:G,4,0)</f>
        <v>1.3997999999999999</v>
      </c>
      <c r="E67" s="2">
        <f t="shared" si="0"/>
        <v>6.1870000000000092E-2</v>
      </c>
      <c r="F67" s="2">
        <f t="shared" si="2"/>
        <v>6.1870000000000092E-2</v>
      </c>
      <c r="G67" s="2">
        <f t="shared" si="33"/>
        <v>6.1870000000000092E-2</v>
      </c>
      <c r="H67" s="1" t="str">
        <f t="shared" si="23"/>
        <v/>
      </c>
      <c r="I67" s="2">
        <f t="shared" ref="I67:I71" si="42">VLOOKUP(C67,M:N,2,0)</f>
        <v>6.1440000000000161E-2</v>
      </c>
      <c r="J67" s="2">
        <f t="shared" ref="J67:J71" si="43">G67-I67</f>
        <v>4.2999999999993044E-4</v>
      </c>
      <c r="K67" s="1"/>
      <c r="L67" s="31">
        <f t="shared" si="6"/>
        <v>223</v>
      </c>
      <c r="M67" s="40" t="s">
        <v>199</v>
      </c>
      <c r="N67" s="35">
        <v>7.7930000000000055E-2</v>
      </c>
      <c r="O67" s="37">
        <f>SUM(N21:N67)</f>
        <v>0.30904999999999927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5">
        <v>1</v>
      </c>
      <c r="B68" s="5">
        <v>10024</v>
      </c>
      <c r="C68" s="6" t="s">
        <v>160</v>
      </c>
      <c r="D68" s="7">
        <f>VLOOKUP(B68,'Журнал наблюдений'!D:G,4,0)</f>
        <v>1.3310900000000001</v>
      </c>
      <c r="E68" s="2">
        <f t="shared" si="0"/>
        <v>6.8709999999999827E-2</v>
      </c>
      <c r="F68" s="2">
        <f t="shared" si="2"/>
        <v>6.8709999999999827E-2</v>
      </c>
      <c r="G68" s="2">
        <f t="shared" si="33"/>
        <v>6.8709999999999827E-2</v>
      </c>
      <c r="H68" s="1" t="str">
        <f t="shared" si="23"/>
        <v/>
      </c>
      <c r="I68" s="2">
        <f t="shared" si="42"/>
        <v>6.7199999999999926E-2</v>
      </c>
      <c r="J68" s="2">
        <f t="shared" si="43"/>
        <v>1.5099999999999003E-3</v>
      </c>
      <c r="K68" s="1"/>
      <c r="L68" s="31">
        <f t="shared" si="6"/>
        <v>224</v>
      </c>
      <c r="M68" s="41" t="s">
        <v>201</v>
      </c>
      <c r="N68" s="35">
        <v>8.9999999999990088E-4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5">
        <v>1</v>
      </c>
      <c r="B69" s="5">
        <v>10025</v>
      </c>
      <c r="C69" s="6" t="s">
        <v>162</v>
      </c>
      <c r="D69" s="7">
        <f>VLOOKUP(B69,'Журнал наблюдений'!D:G,4,0)</f>
        <v>1.2849299999999999</v>
      </c>
      <c r="E69" s="2">
        <f t="shared" si="0"/>
        <v>4.6160000000000201E-2</v>
      </c>
      <c r="F69" s="2">
        <f t="shared" si="2"/>
        <v>4.6160000000000201E-2</v>
      </c>
      <c r="G69" s="2">
        <f t="shared" si="33"/>
        <v>4.6160000000000201E-2</v>
      </c>
      <c r="H69" s="1" t="str">
        <f t="shared" si="23"/>
        <v/>
      </c>
      <c r="I69" s="2">
        <f t="shared" si="42"/>
        <v>4.6510000000000051E-2</v>
      </c>
      <c r="J69" s="2">
        <f t="shared" si="43"/>
        <v>-3.4999999999985043E-4</v>
      </c>
      <c r="K69" s="1"/>
      <c r="L69" s="31">
        <f t="shared" si="6"/>
        <v>225</v>
      </c>
      <c r="M69" s="41" t="s">
        <v>203</v>
      </c>
      <c r="N69" s="35">
        <v>-5.4780000000000051E-2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">
        <v>1</v>
      </c>
      <c r="B70" s="5">
        <v>10026</v>
      </c>
      <c r="C70" s="6" t="s">
        <v>164</v>
      </c>
      <c r="D70" s="7">
        <f>VLOOKUP(B70,'Журнал наблюдений'!D:G,4,0)</f>
        <v>1.20041</v>
      </c>
      <c r="E70" s="2">
        <f t="shared" si="0"/>
        <v>8.4519999999999929E-2</v>
      </c>
      <c r="F70" s="2">
        <f t="shared" si="2"/>
        <v>8.4519999999999929E-2</v>
      </c>
      <c r="G70" s="2">
        <f t="shared" si="33"/>
        <v>8.4519999999999929E-2</v>
      </c>
      <c r="H70" s="1" t="str">
        <f t="shared" si="23"/>
        <v/>
      </c>
      <c r="I70" s="2">
        <f t="shared" si="42"/>
        <v>8.5469999999999935E-2</v>
      </c>
      <c r="J70" s="2">
        <f t="shared" si="43"/>
        <v>-9.5000000000000639E-4</v>
      </c>
      <c r="K70" s="1"/>
      <c r="L70" s="31">
        <f t="shared" si="6"/>
        <v>226</v>
      </c>
      <c r="M70" s="41" t="s">
        <v>204</v>
      </c>
      <c r="N70" s="35">
        <v>-0.21632000000000007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5">
        <v>1</v>
      </c>
      <c r="B71" s="5">
        <v>10027</v>
      </c>
      <c r="C71" s="6" t="s">
        <v>166</v>
      </c>
      <c r="D71" s="7">
        <f>VLOOKUP(B71,'Журнал наблюдений'!D:G,4,0)</f>
        <v>1.00431</v>
      </c>
      <c r="E71" s="2">
        <f t="shared" si="0"/>
        <v>0.19609999999999994</v>
      </c>
      <c r="F71" s="2">
        <f t="shared" si="2"/>
        <v>0.19609999999999994</v>
      </c>
      <c r="G71" s="2">
        <f t="shared" si="33"/>
        <v>0.19609999999999994</v>
      </c>
      <c r="H71" s="1">
        <f t="shared" si="23"/>
        <v>1</v>
      </c>
      <c r="I71" s="2">
        <f t="shared" si="42"/>
        <v>0.19638</v>
      </c>
      <c r="J71" s="2">
        <f t="shared" si="43"/>
        <v>-2.8000000000005798E-4</v>
      </c>
      <c r="K71" s="1"/>
      <c r="L71" s="31">
        <f t="shared" si="6"/>
        <v>227</v>
      </c>
      <c r="M71" s="41" t="s">
        <v>206</v>
      </c>
      <c r="N71" s="35">
        <v>-7.786000000000004E-2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5">
        <v>1</v>
      </c>
      <c r="B72" s="5">
        <v>10028</v>
      </c>
      <c r="C72" s="6" t="s">
        <v>166</v>
      </c>
      <c r="D72" s="7">
        <f>VLOOKUP(B72,'Журнал наблюдений'!D:G,4,0)</f>
        <v>1.8209200000000001</v>
      </c>
      <c r="E72" s="2" t="str">
        <f t="shared" si="0"/>
        <v/>
      </c>
      <c r="F72" s="2" t="str">
        <f t="shared" si="2"/>
        <v/>
      </c>
      <c r="G72" s="2" t="str">
        <f t="shared" si="33"/>
        <v/>
      </c>
      <c r="H72" s="1" t="str">
        <f t="shared" si="23"/>
        <v/>
      </c>
      <c r="I72" s="1"/>
      <c r="J72" s="1"/>
      <c r="K72" s="1"/>
      <c r="L72" s="31">
        <f t="shared" si="6"/>
        <v>228</v>
      </c>
      <c r="M72" s="41" t="s">
        <v>209</v>
      </c>
      <c r="N72" s="35">
        <v>-0.19328999999999996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5">
        <v>1</v>
      </c>
      <c r="B73" s="5">
        <v>10029</v>
      </c>
      <c r="C73" s="6" t="s">
        <v>168</v>
      </c>
      <c r="D73" s="7">
        <f>VLOOKUP(B73,'Журнал наблюдений'!D:G,4,0)</f>
        <v>1.59903</v>
      </c>
      <c r="E73" s="2">
        <f t="shared" si="0"/>
        <v>0.22189000000000014</v>
      </c>
      <c r="F73" s="2">
        <f t="shared" si="2"/>
        <v>0.22189000000000014</v>
      </c>
      <c r="G73" s="2">
        <f t="shared" si="33"/>
        <v>0.22189000000000014</v>
      </c>
      <c r="H73" s="1" t="str">
        <f t="shared" si="23"/>
        <v/>
      </c>
      <c r="I73" s="2">
        <f t="shared" ref="I73:I76" si="44">VLOOKUP(C73,M:N,2,0)</f>
        <v>0.2198</v>
      </c>
      <c r="J73" s="2">
        <f t="shared" ref="J73:J76" si="45">G73-I73</f>
        <v>2.0900000000001473E-3</v>
      </c>
      <c r="K73" s="1"/>
      <c r="L73" s="31">
        <f t="shared" si="6"/>
        <v>229</v>
      </c>
      <c r="M73" s="41" t="s">
        <v>210</v>
      </c>
      <c r="N73" s="35">
        <v>-0.11443999999999988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5">
        <v>1</v>
      </c>
      <c r="B74" s="5">
        <v>10030</v>
      </c>
      <c r="C74" s="6" t="s">
        <v>170</v>
      </c>
      <c r="D74" s="7">
        <f>VLOOKUP(B74,'Журнал наблюдений'!D:G,4,0)</f>
        <v>1.4017599999999999</v>
      </c>
      <c r="E74" s="2">
        <f t="shared" si="0"/>
        <v>0.19727000000000006</v>
      </c>
      <c r="F74" s="2">
        <f t="shared" si="2"/>
        <v>0.19727000000000006</v>
      </c>
      <c r="G74" s="2">
        <f t="shared" si="33"/>
        <v>0.19727000000000006</v>
      </c>
      <c r="H74" s="1" t="str">
        <f t="shared" si="23"/>
        <v/>
      </c>
      <c r="I74" s="2">
        <f t="shared" si="44"/>
        <v>0.1971099999999999</v>
      </c>
      <c r="J74" s="2">
        <f t="shared" si="45"/>
        <v>1.6000000000016001E-4</v>
      </c>
      <c r="K74" s="1"/>
      <c r="L74" s="31">
        <f t="shared" si="6"/>
        <v>230</v>
      </c>
      <c r="M74" s="41" t="s">
        <v>211</v>
      </c>
      <c r="N74" s="38">
        <v>-0.12158000000000002</v>
      </c>
      <c r="O74" s="37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5">
        <v>1</v>
      </c>
      <c r="B75" s="5">
        <v>10031</v>
      </c>
      <c r="C75" s="6" t="s">
        <v>172</v>
      </c>
      <c r="D75" s="7">
        <f>VLOOKUP(B75,'Журнал наблюдений'!D:G,4,0)</f>
        <v>1.20818</v>
      </c>
      <c r="E75" s="2">
        <f t="shared" si="0"/>
        <v>0.19357999999999986</v>
      </c>
      <c r="F75" s="2">
        <f t="shared" si="2"/>
        <v>0.19357999999999986</v>
      </c>
      <c r="G75" s="2">
        <f t="shared" si="33"/>
        <v>0.19357999999999986</v>
      </c>
      <c r="H75" s="1" t="str">
        <f t="shared" si="23"/>
        <v/>
      </c>
      <c r="I75" s="2">
        <f t="shared" si="44"/>
        <v>0.19314999999999993</v>
      </c>
      <c r="J75" s="2">
        <f t="shared" si="45"/>
        <v>4.2999999999993044E-4</v>
      </c>
      <c r="K75" s="1"/>
      <c r="L75" s="31">
        <f t="shared" si="6"/>
        <v>231</v>
      </c>
      <c r="M75" s="41" t="s">
        <v>212</v>
      </c>
      <c r="N75" s="35">
        <v>-0.17562999999999995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5">
        <v>1</v>
      </c>
      <c r="B76" s="5">
        <v>10032</v>
      </c>
      <c r="C76" s="6" t="s">
        <v>174</v>
      </c>
      <c r="D76" s="7">
        <f>VLOOKUP(B76,'Журнал наблюдений'!D:G,4,0)</f>
        <v>1.0045299999999999</v>
      </c>
      <c r="E76" s="2">
        <f t="shared" si="0"/>
        <v>0.20365000000000011</v>
      </c>
      <c r="F76" s="2">
        <f t="shared" si="2"/>
        <v>0.20365000000000011</v>
      </c>
      <c r="G76" s="2">
        <f t="shared" si="33"/>
        <v>0.20365000000000011</v>
      </c>
      <c r="H76" s="1">
        <f t="shared" si="23"/>
        <v>1</v>
      </c>
      <c r="I76" s="2">
        <f t="shared" si="44"/>
        <v>0.20524000000000009</v>
      </c>
      <c r="J76" s="2">
        <f t="shared" si="45"/>
        <v>-1.5899999999999803E-3</v>
      </c>
      <c r="K76" s="1"/>
      <c r="L76" s="31">
        <f t="shared" si="6"/>
        <v>232</v>
      </c>
      <c r="M76" s="41" t="s">
        <v>213</v>
      </c>
      <c r="N76" s="35">
        <v>-7.7200000000000157E-2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5">
        <v>1</v>
      </c>
      <c r="B77" s="5">
        <v>10033</v>
      </c>
      <c r="C77" s="6" t="s">
        <v>174</v>
      </c>
      <c r="D77" s="7">
        <f>VLOOKUP(B77,'Журнал наблюдений'!D:G,4,0)</f>
        <v>1.7276199999999999</v>
      </c>
      <c r="E77" s="2" t="str">
        <f t="shared" si="0"/>
        <v/>
      </c>
      <c r="F77" s="2" t="str">
        <f t="shared" si="2"/>
        <v/>
      </c>
      <c r="G77" s="2" t="str">
        <f t="shared" si="33"/>
        <v/>
      </c>
      <c r="H77" s="1" t="str">
        <f t="shared" si="23"/>
        <v/>
      </c>
      <c r="I77" s="1"/>
      <c r="J77" s="1"/>
      <c r="K77" s="1"/>
      <c r="L77" s="31">
        <f t="shared" si="6"/>
        <v>233</v>
      </c>
      <c r="M77" s="41" t="s">
        <v>214</v>
      </c>
      <c r="N77" s="35">
        <v>5.9570000000000123E-2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5">
        <v>1</v>
      </c>
      <c r="B78" s="5">
        <v>10034</v>
      </c>
      <c r="C78" s="6" t="s">
        <v>176</v>
      </c>
      <c r="D78" s="7">
        <f>VLOOKUP(B78,'Журнал наблюдений'!D:G,4,0)</f>
        <v>1.5455000000000001</v>
      </c>
      <c r="E78" s="2">
        <f t="shared" si="0"/>
        <v>0.18211999999999984</v>
      </c>
      <c r="F78" s="2">
        <f t="shared" si="2"/>
        <v>0.18211999999999984</v>
      </c>
      <c r="G78" s="2">
        <f t="shared" si="33"/>
        <v>0.18211999999999984</v>
      </c>
      <c r="H78" s="1" t="str">
        <f t="shared" si="23"/>
        <v/>
      </c>
      <c r="I78" s="2">
        <f t="shared" ref="I78:I82" si="46">VLOOKUP(C78,M:N,2,0)</f>
        <v>0.18102000000000007</v>
      </c>
      <c r="J78" s="2">
        <f t="shared" ref="J78:J82" si="47">G78-I78</f>
        <v>1.0999999999997678E-3</v>
      </c>
      <c r="K78" s="1"/>
      <c r="L78" s="31">
        <f t="shared" si="6"/>
        <v>234</v>
      </c>
      <c r="M78" s="41" t="s">
        <v>215</v>
      </c>
      <c r="N78" s="38">
        <v>0.22843000000000002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5">
        <v>1</v>
      </c>
      <c r="B79" s="5">
        <v>10035</v>
      </c>
      <c r="C79" s="6" t="s">
        <v>178</v>
      </c>
      <c r="D79" s="7">
        <f>VLOOKUP(B79,'Журнал наблюдений'!D:G,4,0)</f>
        <v>1.31921</v>
      </c>
      <c r="E79" s="2">
        <f t="shared" si="0"/>
        <v>0.2262900000000001</v>
      </c>
      <c r="F79" s="2">
        <f t="shared" si="2"/>
        <v>0.2262900000000001</v>
      </c>
      <c r="G79" s="2">
        <f t="shared" si="33"/>
        <v>0.2262900000000001</v>
      </c>
      <c r="H79" s="1" t="str">
        <f t="shared" si="23"/>
        <v/>
      </c>
      <c r="I79" s="2">
        <f t="shared" si="46"/>
        <v>0.22258</v>
      </c>
      <c r="J79" s="2">
        <f t="shared" si="47"/>
        <v>3.7100000000001021E-3</v>
      </c>
      <c r="K79" s="1"/>
      <c r="L79" s="31">
        <f t="shared" si="6"/>
        <v>235</v>
      </c>
      <c r="M79" s="41" t="s">
        <v>217</v>
      </c>
      <c r="N79" s="35">
        <v>0.26574999999999993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5">
        <v>1</v>
      </c>
      <c r="B80" s="5">
        <v>10036</v>
      </c>
      <c r="C80" s="6" t="s">
        <v>180</v>
      </c>
      <c r="D80" s="7">
        <f>VLOOKUP(B80,'Журнал наблюдений'!D:G,4,0)</f>
        <v>1.1195299999999999</v>
      </c>
      <c r="E80" s="2">
        <f t="shared" si="0"/>
        <v>0.19968000000000008</v>
      </c>
      <c r="F80" s="2">
        <f t="shared" si="2"/>
        <v>0.19968000000000008</v>
      </c>
      <c r="G80" s="2">
        <f t="shared" si="33"/>
        <v>0.19968000000000008</v>
      </c>
      <c r="H80" s="1" t="str">
        <f t="shared" si="23"/>
        <v/>
      </c>
      <c r="I80" s="2">
        <f t="shared" si="46"/>
        <v>0.19820999999999994</v>
      </c>
      <c r="J80" s="2">
        <f t="shared" si="47"/>
        <v>1.4700000000001379E-3</v>
      </c>
      <c r="K80" s="1"/>
      <c r="L80" s="31">
        <f t="shared" si="6"/>
        <v>236</v>
      </c>
      <c r="M80" s="41" t="s">
        <v>219</v>
      </c>
      <c r="N80" s="35">
        <v>0.45521000000000011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5">
        <v>1</v>
      </c>
      <c r="B81" s="5">
        <v>10037</v>
      </c>
      <c r="C81" s="6" t="s">
        <v>182</v>
      </c>
      <c r="D81" s="7">
        <f>VLOOKUP(B81,'Журнал наблюдений'!D:G,4,0)</f>
        <v>0.91820000000000002</v>
      </c>
      <c r="E81" s="2">
        <f t="shared" si="0"/>
        <v>0.2013299999999999</v>
      </c>
      <c r="F81" s="2">
        <f t="shared" si="2"/>
        <v>0.2013299999999999</v>
      </c>
      <c r="G81" s="2">
        <f t="shared" si="33"/>
        <v>0.2013299999999999</v>
      </c>
      <c r="H81" s="1" t="str">
        <f t="shared" si="23"/>
        <v/>
      </c>
      <c r="I81" s="2">
        <f t="shared" si="46"/>
        <v>0.20265</v>
      </c>
      <c r="J81" s="2">
        <f t="shared" si="47"/>
        <v>-1.3200000000000989E-3</v>
      </c>
      <c r="K81" s="1"/>
      <c r="L81" s="31">
        <f t="shared" si="6"/>
        <v>237</v>
      </c>
      <c r="M81" s="41" t="s">
        <v>221</v>
      </c>
      <c r="N81" s="35">
        <v>0.49538999999999989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5">
        <v>1</v>
      </c>
      <c r="B82" s="5">
        <v>10038</v>
      </c>
      <c r="C82" s="6" t="s">
        <v>184</v>
      </c>
      <c r="D82" s="7">
        <f>VLOOKUP(B82,'Журнал наблюдений'!D:G,4,0)</f>
        <v>0.71511000000000002</v>
      </c>
      <c r="E82" s="2">
        <f t="shared" si="0"/>
        <v>0.20308999999999999</v>
      </c>
      <c r="F82" s="2">
        <f t="shared" si="2"/>
        <v>0.20308999999999999</v>
      </c>
      <c r="G82" s="2">
        <f t="shared" si="33"/>
        <v>0.20308999999999999</v>
      </c>
      <c r="H82" s="1">
        <f t="shared" si="23"/>
        <v>1</v>
      </c>
      <c r="I82" s="2">
        <f t="shared" si="46"/>
        <v>0.20457999999999998</v>
      </c>
      <c r="J82" s="2">
        <f t="shared" si="47"/>
        <v>-1.4899999999999913E-3</v>
      </c>
      <c r="K82" s="1"/>
      <c r="L82" s="31">
        <f t="shared" si="6"/>
        <v>238</v>
      </c>
      <c r="M82" s="41" t="s">
        <v>223</v>
      </c>
      <c r="N82" s="35">
        <v>0.49593000000000004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5">
        <v>1</v>
      </c>
      <c r="B83" s="5">
        <v>10039</v>
      </c>
      <c r="C83" s="6" t="s">
        <v>184</v>
      </c>
      <c r="D83" s="7">
        <f>VLOOKUP(B83,'Журнал наблюдений'!D:G,4,0)</f>
        <v>1.70008</v>
      </c>
      <c r="E83" s="2" t="str">
        <f t="shared" si="0"/>
        <v/>
      </c>
      <c r="F83" s="2" t="str">
        <f t="shared" si="2"/>
        <v/>
      </c>
      <c r="G83" s="2" t="str">
        <f t="shared" si="33"/>
        <v/>
      </c>
      <c r="H83" s="1" t="str">
        <f t="shared" si="23"/>
        <v/>
      </c>
      <c r="I83" s="1"/>
      <c r="J83" s="1"/>
      <c r="K83" s="1"/>
      <c r="L83" s="31">
        <f t="shared" si="6"/>
        <v>239</v>
      </c>
      <c r="M83" s="41" t="s">
        <v>225</v>
      </c>
      <c r="N83" s="35">
        <v>0.6103400000000001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5">
        <v>1</v>
      </c>
      <c r="B84" s="5">
        <v>10040</v>
      </c>
      <c r="C84" s="6" t="s">
        <v>186</v>
      </c>
      <c r="D84" s="7">
        <f>VLOOKUP(B84,'Журнал наблюдений'!D:G,4,0)</f>
        <v>1.51281</v>
      </c>
      <c r="E84" s="2">
        <f t="shared" si="0"/>
        <v>0.18727000000000005</v>
      </c>
      <c r="F84" s="2">
        <f t="shared" si="2"/>
        <v>0.18727000000000005</v>
      </c>
      <c r="G84" s="2">
        <f t="shared" si="33"/>
        <v>0.18727000000000005</v>
      </c>
      <c r="H84" s="1" t="str">
        <f t="shared" si="23"/>
        <v/>
      </c>
      <c r="I84" s="2">
        <f t="shared" ref="I84:I88" si="48">VLOOKUP(C84,M:N,2,0)</f>
        <v>0.18646999999999991</v>
      </c>
      <c r="J84" s="2">
        <f t="shared" ref="J84:J88" si="49">G84-I84</f>
        <v>8.0000000000013394E-4</v>
      </c>
      <c r="K84" s="1"/>
      <c r="L84" s="31">
        <f t="shared" si="6"/>
        <v>240</v>
      </c>
      <c r="M84" s="42" t="s">
        <v>227</v>
      </c>
      <c r="N84" s="30">
        <v>-0.80800999999999967</v>
      </c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5">
        <v>1</v>
      </c>
      <c r="B85" s="5">
        <v>10041</v>
      </c>
      <c r="C85" s="6" t="s">
        <v>189</v>
      </c>
      <c r="D85" s="7">
        <f>VLOOKUP(B85,'Журнал наблюдений'!D:G,4,0)</f>
        <v>1.29436</v>
      </c>
      <c r="E85" s="2">
        <f t="shared" si="0"/>
        <v>0.21845000000000003</v>
      </c>
      <c r="F85" s="2">
        <f t="shared" si="2"/>
        <v>0.21845000000000003</v>
      </c>
      <c r="G85" s="2">
        <f t="shared" si="33"/>
        <v>0.21845000000000003</v>
      </c>
      <c r="H85" s="1" t="str">
        <f t="shared" si="23"/>
        <v/>
      </c>
      <c r="I85" s="2">
        <f t="shared" si="48"/>
        <v>0.21640999999999999</v>
      </c>
      <c r="J85" s="2">
        <f t="shared" si="49"/>
        <v>2.0400000000000418E-3</v>
      </c>
      <c r="K85" s="1"/>
      <c r="L85" s="31"/>
      <c r="M85" s="43" t="s">
        <v>2</v>
      </c>
      <c r="N85" s="35">
        <v>-0.55193999999999999</v>
      </c>
      <c r="O85" s="37">
        <f>SUM(N68:N85)</f>
        <v>0.22047000000000028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5">
        <v>1</v>
      </c>
      <c r="B86" s="5">
        <v>10042</v>
      </c>
      <c r="C86" s="6" t="s">
        <v>191</v>
      </c>
      <c r="D86" s="7">
        <f>VLOOKUP(B86,'Журнал наблюдений'!D:G,4,0)</f>
        <v>1.0946100000000001</v>
      </c>
      <c r="E86" s="2">
        <f t="shared" si="0"/>
        <v>0.19974999999999987</v>
      </c>
      <c r="F86" s="2">
        <f t="shared" si="2"/>
        <v>0.19974999999999987</v>
      </c>
      <c r="G86" s="2">
        <f t="shared" si="33"/>
        <v>0.19974999999999987</v>
      </c>
      <c r="H86" s="1" t="str">
        <f t="shared" si="23"/>
        <v/>
      </c>
      <c r="I86" s="2">
        <f t="shared" si="48"/>
        <v>0.2</v>
      </c>
      <c r="J86" s="2">
        <f t="shared" si="49"/>
        <v>-2.50000000000139E-4</v>
      </c>
      <c r="K86" s="1"/>
      <c r="L86" s="31"/>
      <c r="M86" s="1"/>
      <c r="N86" s="30"/>
      <c r="O86" s="44">
        <f>SUM(N6:N85)</f>
        <v>-10.929199999999998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5">
        <v>1</v>
      </c>
      <c r="B87" s="5">
        <v>10043</v>
      </c>
      <c r="C87" s="6" t="s">
        <v>193</v>
      </c>
      <c r="D87" s="7">
        <f>VLOOKUP(B87,'Журнал наблюдений'!D:G,4,0)</f>
        <v>0.89200999999999997</v>
      </c>
      <c r="E87" s="2">
        <f t="shared" si="0"/>
        <v>0.20260000000000011</v>
      </c>
      <c r="F87" s="2">
        <f t="shared" si="2"/>
        <v>0.20260000000000011</v>
      </c>
      <c r="G87" s="2">
        <f t="shared" si="33"/>
        <v>0.20260000000000011</v>
      </c>
      <c r="H87" s="1" t="str">
        <f t="shared" si="23"/>
        <v/>
      </c>
      <c r="I87" s="2">
        <f t="shared" si="48"/>
        <v>0.20351999999999998</v>
      </c>
      <c r="J87" s="2">
        <f t="shared" si="49"/>
        <v>-9.1999999999986537E-4</v>
      </c>
      <c r="K87" s="1"/>
      <c r="L87" s="31"/>
      <c r="M87" s="1"/>
      <c r="N87" s="30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5">
        <v>1</v>
      </c>
      <c r="B88" s="5">
        <v>10044</v>
      </c>
      <c r="C88" s="6" t="s">
        <v>195</v>
      </c>
      <c r="D88" s="7">
        <f>VLOOKUP(B88,'Журнал наблюдений'!D:G,4,0)</f>
        <v>0.70601999999999998</v>
      </c>
      <c r="E88" s="2">
        <f t="shared" si="0"/>
        <v>0.18598999999999999</v>
      </c>
      <c r="F88" s="2">
        <f t="shared" si="2"/>
        <v>0.18598999999999999</v>
      </c>
      <c r="G88" s="2">
        <f t="shared" si="33"/>
        <v>0.18598999999999999</v>
      </c>
      <c r="H88" s="1">
        <f t="shared" si="23"/>
        <v>1</v>
      </c>
      <c r="I88" s="2">
        <f t="shared" si="48"/>
        <v>0.18761000000000005</v>
      </c>
      <c r="J88" s="2">
        <f t="shared" si="49"/>
        <v>-1.6200000000000658E-3</v>
      </c>
      <c r="K88" s="1"/>
      <c r="L88" s="31"/>
      <c r="M88" s="29" t="s">
        <v>249</v>
      </c>
      <c r="N88" s="30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5">
        <v>1</v>
      </c>
      <c r="B89" s="5">
        <v>10045</v>
      </c>
      <c r="C89" s="6" t="s">
        <v>195</v>
      </c>
      <c r="D89" s="7">
        <f>VLOOKUP(B89,'Журнал наблюдений'!D:G,4,0)</f>
        <v>1.48237</v>
      </c>
      <c r="E89" s="2" t="str">
        <f t="shared" si="0"/>
        <v/>
      </c>
      <c r="F89" s="2" t="str">
        <f t="shared" si="2"/>
        <v/>
      </c>
      <c r="G89" s="2" t="str">
        <f t="shared" si="33"/>
        <v/>
      </c>
      <c r="H89" s="1" t="str">
        <f t="shared" si="23"/>
        <v/>
      </c>
      <c r="I89" s="1"/>
      <c r="J89" s="1"/>
      <c r="K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5">
        <v>1</v>
      </c>
      <c r="B90" s="5">
        <v>10046</v>
      </c>
      <c r="C90" s="6" t="s">
        <v>197</v>
      </c>
      <c r="D90" s="7">
        <f>VLOOKUP(B90,'Журнал наблюдений'!D:G,4,0)</f>
        <v>1.32673</v>
      </c>
      <c r="E90" s="2">
        <f t="shared" si="0"/>
        <v>0.15564</v>
      </c>
      <c r="F90" s="2">
        <f t="shared" si="2"/>
        <v>0.15564</v>
      </c>
      <c r="G90" s="2">
        <f t="shared" si="33"/>
        <v>0.15564</v>
      </c>
      <c r="H90" s="1" t="str">
        <f t="shared" si="23"/>
        <v/>
      </c>
      <c r="I90" s="2">
        <f t="shared" ref="I90:I93" si="50">VLOOKUP(C90,M:N,2,0)</f>
        <v>0.15480000000000005</v>
      </c>
      <c r="J90" s="2">
        <f t="shared" ref="J90:J93" si="51">G90-I90</f>
        <v>8.399999999999519E-4</v>
      </c>
      <c r="K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5">
        <v>1</v>
      </c>
      <c r="B91" s="5">
        <v>10047</v>
      </c>
      <c r="C91" s="6" t="s">
        <v>199</v>
      </c>
      <c r="D91" s="7">
        <f>VLOOKUP(B91,'Журнал наблюдений'!D:G,4,0)</f>
        <v>1.2479499999999999</v>
      </c>
      <c r="E91" s="2">
        <f t="shared" si="0"/>
        <v>7.8780000000000072E-2</v>
      </c>
      <c r="F91" s="2">
        <f t="shared" si="2"/>
        <v>7.8780000000000072E-2</v>
      </c>
      <c r="G91" s="2">
        <f t="shared" si="33"/>
        <v>7.8780000000000072E-2</v>
      </c>
      <c r="H91" s="1" t="str">
        <f t="shared" si="23"/>
        <v/>
      </c>
      <c r="I91" s="2">
        <f t="shared" si="50"/>
        <v>7.7930000000000055E-2</v>
      </c>
      <c r="J91" s="2">
        <f t="shared" si="51"/>
        <v>8.5000000000001741E-4</v>
      </c>
      <c r="K91" s="2">
        <f>SUM(G33:G91)</f>
        <v>0.31962181818181701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5">
        <v>1</v>
      </c>
      <c r="B92" s="5">
        <v>10049</v>
      </c>
      <c r="C92" s="6" t="s">
        <v>201</v>
      </c>
      <c r="D92" s="7">
        <f>VLOOKUP(B92,'Журнал наблюдений'!D:G,4,0)</f>
        <v>1.2463500000000001</v>
      </c>
      <c r="E92" s="2">
        <f t="shared" si="0"/>
        <v>1.5999999999998238E-3</v>
      </c>
      <c r="F92" s="2">
        <f t="shared" si="2"/>
        <v>1.5999999999998238E-3</v>
      </c>
      <c r="G92" s="2">
        <f t="shared" si="33"/>
        <v>1.5999999999998238E-3</v>
      </c>
      <c r="H92" s="1" t="str">
        <f t="shared" si="23"/>
        <v/>
      </c>
      <c r="I92" s="2">
        <f t="shared" si="50"/>
        <v>8.9999999999990088E-4</v>
      </c>
      <c r="J92" s="2">
        <f t="shared" si="51"/>
        <v>6.9999999999992291E-4</v>
      </c>
      <c r="K92" s="2">
        <f>SUM(G45:G91)</f>
        <v>4.2717400000000003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5">
        <v>1</v>
      </c>
      <c r="B93" s="5">
        <v>10050</v>
      </c>
      <c r="C93" s="6" t="s">
        <v>203</v>
      </c>
      <c r="D93" s="7">
        <f>VLOOKUP(B93,'Журнал наблюдений'!D:G,4,0)</f>
        <v>1.30193</v>
      </c>
      <c r="E93" s="2">
        <f t="shared" si="0"/>
        <v>-5.5579999999999963E-2</v>
      </c>
      <c r="F93" s="2">
        <f t="shared" si="2"/>
        <v>-5.5579999999999963E-2</v>
      </c>
      <c r="G93" s="2">
        <f t="shared" si="33"/>
        <v>-5.5579999999999963E-2</v>
      </c>
      <c r="H93" s="1">
        <f t="shared" si="23"/>
        <v>1</v>
      </c>
      <c r="I93" s="2">
        <f t="shared" si="50"/>
        <v>-5.4780000000000051E-2</v>
      </c>
      <c r="J93" s="2">
        <f t="shared" si="51"/>
        <v>-7.9999999999991189E-4</v>
      </c>
      <c r="K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5">
        <v>1</v>
      </c>
      <c r="B94" s="5">
        <v>10051</v>
      </c>
      <c r="C94" s="6" t="s">
        <v>203</v>
      </c>
      <c r="D94" s="7">
        <f>VLOOKUP(B94,'Журнал наблюдений'!D:G,4,0)</f>
        <v>1.0167900000000001</v>
      </c>
      <c r="E94" s="2" t="str">
        <f t="shared" si="0"/>
        <v/>
      </c>
      <c r="F94" s="2" t="str">
        <f t="shared" si="2"/>
        <v/>
      </c>
      <c r="G94" s="2" t="str">
        <f t="shared" si="33"/>
        <v/>
      </c>
      <c r="H94" s="1" t="str">
        <f t="shared" si="23"/>
        <v/>
      </c>
      <c r="I94" s="1"/>
      <c r="J94" s="1"/>
      <c r="K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5">
        <v>1</v>
      </c>
      <c r="B95" s="5">
        <v>10052</v>
      </c>
      <c r="C95" s="6" t="s">
        <v>204</v>
      </c>
      <c r="D95" s="7">
        <f>VLOOKUP(B95,'Журнал наблюдений'!D:G,4,0)</f>
        <v>1.2324600000000001</v>
      </c>
      <c r="E95" s="2">
        <f t="shared" si="0"/>
        <v>-0.21567000000000003</v>
      </c>
      <c r="F95" s="2">
        <f t="shared" si="2"/>
        <v>-0.21567000000000003</v>
      </c>
      <c r="G95" s="2">
        <f t="shared" si="33"/>
        <v>-0.21567000000000003</v>
      </c>
      <c r="H95" s="1" t="str">
        <f t="shared" si="23"/>
        <v/>
      </c>
      <c r="I95" s="2">
        <f t="shared" ref="I95:I96" si="52">VLOOKUP(C95,M:N,2,0)</f>
        <v>-0.21632000000000007</v>
      </c>
      <c r="J95" s="2">
        <f t="shared" ref="J95:J96" si="53">G95-I95</f>
        <v>6.5000000000003944E-4</v>
      </c>
      <c r="K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5">
        <v>1</v>
      </c>
      <c r="B96" s="5">
        <v>10053</v>
      </c>
      <c r="C96" s="6" t="s">
        <v>206</v>
      </c>
      <c r="D96" s="7">
        <f>VLOOKUP(B96,'Журнал наблюдений'!D:G,4,0)</f>
        <v>1.31057</v>
      </c>
      <c r="E96" s="2">
        <f t="shared" si="0"/>
        <v>-7.8109999999999902E-2</v>
      </c>
      <c r="F96" s="2">
        <f t="shared" si="2"/>
        <v>-7.8109999999999902E-2</v>
      </c>
      <c r="G96" s="2">
        <f t="shared" si="33"/>
        <v>-7.8109999999999902E-2</v>
      </c>
      <c r="H96" s="1" t="str">
        <f t="shared" si="23"/>
        <v/>
      </c>
      <c r="I96" s="2">
        <f t="shared" si="52"/>
        <v>-7.786000000000004E-2</v>
      </c>
      <c r="J96" s="2">
        <f t="shared" si="53"/>
        <v>-2.4999999999986144E-4</v>
      </c>
      <c r="K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5">
        <v>1</v>
      </c>
      <c r="B97" s="5">
        <v>10054</v>
      </c>
      <c r="C97" s="6" t="s">
        <v>208</v>
      </c>
      <c r="D97" s="7">
        <f>VLOOKUP(B97,'Журнал наблюдений'!D:G,4,0)</f>
        <v>1.41387</v>
      </c>
      <c r="E97" s="2">
        <f t="shared" si="0"/>
        <v>-0.10329999999999995</v>
      </c>
      <c r="F97" s="2">
        <f t="shared" si="2"/>
        <v>-0.10329999999999995</v>
      </c>
      <c r="G97" s="2">
        <f t="shared" si="33"/>
        <v>-0.10329999999999995</v>
      </c>
      <c r="H97" s="1" t="str">
        <f t="shared" si="23"/>
        <v/>
      </c>
      <c r="I97" s="2"/>
      <c r="J97" s="2"/>
      <c r="K97" s="1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5">
        <v>1</v>
      </c>
      <c r="B98" s="5">
        <v>10055</v>
      </c>
      <c r="C98" s="6" t="s">
        <v>209</v>
      </c>
      <c r="D98" s="7">
        <f>VLOOKUP(B98,'Журнал наблюдений'!D:G,4,0)</f>
        <v>1.51719</v>
      </c>
      <c r="E98" s="2">
        <f t="shared" si="0"/>
        <v>-0.10332000000000008</v>
      </c>
      <c r="F98" s="2">
        <f t="shared" si="2"/>
        <v>-0.10332000000000008</v>
      </c>
      <c r="G98" s="2">
        <f t="shared" si="33"/>
        <v>-0.10332000000000008</v>
      </c>
      <c r="H98" s="1">
        <f t="shared" si="23"/>
        <v>1</v>
      </c>
      <c r="I98" s="2">
        <f>VLOOKUP(C98,M:N,2,0)</f>
        <v>-0.19328999999999996</v>
      </c>
      <c r="K98" s="25">
        <f>G98-I98+G97</f>
        <v>-1.3330000000000064E-2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5">
        <v>1</v>
      </c>
      <c r="B99" s="5">
        <v>10056</v>
      </c>
      <c r="C99" s="6" t="s">
        <v>209</v>
      </c>
      <c r="D99" s="7">
        <f>VLOOKUP(B99,'Журнал наблюдений'!D:G,4,0)</f>
        <v>1.06294</v>
      </c>
      <c r="E99" s="2" t="str">
        <f t="shared" si="0"/>
        <v/>
      </c>
      <c r="F99" s="2" t="str">
        <f t="shared" si="2"/>
        <v/>
      </c>
      <c r="G99" s="2" t="str">
        <f t="shared" si="33"/>
        <v/>
      </c>
      <c r="H99" s="1" t="str">
        <f t="shared" si="23"/>
        <v/>
      </c>
      <c r="I99" s="1"/>
      <c r="J99" s="2">
        <f>K98+K100</f>
        <v>3.2999999999971941E-4</v>
      </c>
      <c r="K99" s="1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5">
        <v>1</v>
      </c>
      <c r="B100" s="5">
        <v>10057</v>
      </c>
      <c r="C100" s="6" t="s">
        <v>210</v>
      </c>
      <c r="D100" s="7">
        <f>VLOOKUP(B100,'Журнал наблюдений'!D:G,4,0)</f>
        <v>1.1637200000000001</v>
      </c>
      <c r="E100" s="2">
        <f t="shared" si="0"/>
        <v>-0.10078000000000009</v>
      </c>
      <c r="F100" s="2">
        <f t="shared" si="2"/>
        <v>-0.10078000000000009</v>
      </c>
      <c r="G100" s="2">
        <f t="shared" si="33"/>
        <v>-0.10078000000000009</v>
      </c>
      <c r="H100" s="1" t="str">
        <f t="shared" si="23"/>
        <v/>
      </c>
      <c r="I100" s="2">
        <f t="shared" ref="I100:I103" si="54">VLOOKUP(C100,M:N,2,0)</f>
        <v>-0.11443999999999988</v>
      </c>
      <c r="K100" s="25">
        <f>G100-I100</f>
        <v>1.3659999999999783E-2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5">
        <v>1</v>
      </c>
      <c r="B101" s="5">
        <v>10058</v>
      </c>
      <c r="C101" s="6" t="s">
        <v>211</v>
      </c>
      <c r="D101" s="7">
        <f>VLOOKUP(B101,'Журнал наблюдений'!D:G,4,0)</f>
        <v>1.2829600000000001</v>
      </c>
      <c r="E101" s="2">
        <f t="shared" si="0"/>
        <v>-0.11924000000000001</v>
      </c>
      <c r="F101" s="2">
        <f t="shared" si="2"/>
        <v>-0.11924000000000001</v>
      </c>
      <c r="G101" s="2">
        <f t="shared" si="33"/>
        <v>-0.11924000000000001</v>
      </c>
      <c r="H101" s="1" t="str">
        <f t="shared" si="23"/>
        <v/>
      </c>
      <c r="I101" s="2">
        <f t="shared" si="54"/>
        <v>-0.12158000000000002</v>
      </c>
      <c r="J101" s="2">
        <f t="shared" ref="J101:J103" si="55">G101-I101</f>
        <v>2.3400000000000087E-3</v>
      </c>
      <c r="K101" s="1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5">
        <v>1</v>
      </c>
      <c r="B102" s="5">
        <v>10059</v>
      </c>
      <c r="C102" s="6" t="s">
        <v>212</v>
      </c>
      <c r="D102" s="7">
        <f>VLOOKUP(B102,'Журнал наблюдений'!D:G,4,0)</f>
        <v>1.45987</v>
      </c>
      <c r="E102" s="2">
        <f t="shared" si="0"/>
        <v>-0.1769099999999999</v>
      </c>
      <c r="F102" s="2">
        <f t="shared" si="2"/>
        <v>-0.1769099999999999</v>
      </c>
      <c r="G102" s="2">
        <f t="shared" si="33"/>
        <v>-0.1769099999999999</v>
      </c>
      <c r="H102" s="1" t="str">
        <f t="shared" si="23"/>
        <v/>
      </c>
      <c r="I102" s="2">
        <f t="shared" si="54"/>
        <v>-0.17562999999999995</v>
      </c>
      <c r="J102" s="2">
        <f t="shared" si="55"/>
        <v>-1.2799999999999478E-3</v>
      </c>
      <c r="K102" s="1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5">
        <v>1</v>
      </c>
      <c r="B103" s="5">
        <v>10060</v>
      </c>
      <c r="C103" s="6" t="s">
        <v>213</v>
      </c>
      <c r="D103" s="7">
        <f>VLOOKUP(B103,'Журнал наблюдений'!D:G,4,0)</f>
        <v>1.53877</v>
      </c>
      <c r="E103" s="2">
        <f t="shared" si="0"/>
        <v>-7.889999999999997E-2</v>
      </c>
      <c r="F103" s="2">
        <f t="shared" si="2"/>
        <v>-7.889999999999997E-2</v>
      </c>
      <c r="G103" s="2">
        <f t="shared" si="33"/>
        <v>-7.889999999999997E-2</v>
      </c>
      <c r="H103" s="1">
        <f t="shared" si="23"/>
        <v>1</v>
      </c>
      <c r="I103" s="2">
        <f t="shared" si="54"/>
        <v>-7.7200000000000157E-2</v>
      </c>
      <c r="J103" s="2">
        <f t="shared" si="55"/>
        <v>-1.6999999999998128E-3</v>
      </c>
      <c r="K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5">
        <v>1</v>
      </c>
      <c r="B104" s="5">
        <v>10061</v>
      </c>
      <c r="C104" s="6" t="s">
        <v>213</v>
      </c>
      <c r="D104" s="7">
        <f>VLOOKUP(B104,'Журнал наблюдений'!D:G,4,0)</f>
        <v>1.65981</v>
      </c>
      <c r="E104" s="2" t="str">
        <f t="shared" si="0"/>
        <v/>
      </c>
      <c r="F104" s="2" t="str">
        <f t="shared" si="2"/>
        <v/>
      </c>
      <c r="G104" s="2" t="str">
        <f t="shared" si="33"/>
        <v/>
      </c>
      <c r="H104" s="1" t="str">
        <f t="shared" si="23"/>
        <v/>
      </c>
      <c r="I104" s="1"/>
      <c r="J104" s="1"/>
      <c r="K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5">
        <v>1</v>
      </c>
      <c r="B105" s="5">
        <v>10062</v>
      </c>
      <c r="C105" s="6" t="s">
        <v>214</v>
      </c>
      <c r="D105" s="7">
        <f>VLOOKUP(B105,'Журнал наблюдений'!D:G,4,0)</f>
        <v>1.59829</v>
      </c>
      <c r="E105" s="2">
        <f t="shared" si="0"/>
        <v>6.1520000000000019E-2</v>
      </c>
      <c r="F105" s="2">
        <f t="shared" si="2"/>
        <v>6.1520000000000019E-2</v>
      </c>
      <c r="G105" s="2">
        <f t="shared" si="33"/>
        <v>6.1520000000000019E-2</v>
      </c>
      <c r="H105" s="1" t="str">
        <f t="shared" si="23"/>
        <v/>
      </c>
      <c r="I105" s="2">
        <f t="shared" ref="I105:I109" si="56">VLOOKUP(C105,M:N,2,0)</f>
        <v>5.9570000000000123E-2</v>
      </c>
      <c r="J105" s="2">
        <f t="shared" ref="J105:J109" si="57">G105-I105</f>
        <v>1.9499999999998963E-3</v>
      </c>
      <c r="K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5">
        <v>1</v>
      </c>
      <c r="B106" s="5">
        <v>10063</v>
      </c>
      <c r="C106" s="6" t="s">
        <v>215</v>
      </c>
      <c r="D106" s="7">
        <f>VLOOKUP(B106,'Журнал наблюдений'!D:G,4,0)</f>
        <v>1.36771</v>
      </c>
      <c r="E106" s="2">
        <f t="shared" si="0"/>
        <v>0.23058000000000001</v>
      </c>
      <c r="F106" s="2">
        <f t="shared" si="2"/>
        <v>0.23058000000000001</v>
      </c>
      <c r="G106" s="2">
        <f t="shared" si="33"/>
        <v>0.23058000000000001</v>
      </c>
      <c r="H106" s="1" t="str">
        <f t="shared" si="23"/>
        <v/>
      </c>
      <c r="I106" s="2">
        <f t="shared" si="56"/>
        <v>0.22843000000000002</v>
      </c>
      <c r="J106" s="2">
        <f t="shared" si="57"/>
        <v>2.1499999999999853E-3</v>
      </c>
      <c r="K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5">
        <v>1</v>
      </c>
      <c r="B107" s="5">
        <v>10064</v>
      </c>
      <c r="C107" s="6" t="s">
        <v>217</v>
      </c>
      <c r="D107" s="7">
        <f>VLOOKUP(B107,'Журнал наблюдений'!D:G,4,0)</f>
        <v>1.10154</v>
      </c>
      <c r="E107" s="2">
        <f t="shared" si="0"/>
        <v>0.26617000000000002</v>
      </c>
      <c r="F107" s="2">
        <f t="shared" si="2"/>
        <v>0.26617000000000002</v>
      </c>
      <c r="G107" s="2">
        <f t="shared" si="33"/>
        <v>0.26617000000000002</v>
      </c>
      <c r="H107" s="1" t="str">
        <f t="shared" si="23"/>
        <v/>
      </c>
      <c r="I107" s="2">
        <f t="shared" si="56"/>
        <v>0.26574999999999993</v>
      </c>
      <c r="J107" s="2">
        <f t="shared" si="57"/>
        <v>4.2000000000008697E-4</v>
      </c>
      <c r="K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5">
        <v>1</v>
      </c>
      <c r="B108" s="5">
        <v>10065</v>
      </c>
      <c r="C108" s="6" t="s">
        <v>219</v>
      </c>
      <c r="D108" s="7">
        <f>VLOOKUP(B108,'Журнал наблюдений'!D:G,4,0)</f>
        <v>0.64854999999999996</v>
      </c>
      <c r="E108" s="2">
        <f t="shared" si="0"/>
        <v>0.45299</v>
      </c>
      <c r="F108" s="2">
        <f t="shared" si="2"/>
        <v>0.45299</v>
      </c>
      <c r="G108" s="2">
        <f t="shared" si="33"/>
        <v>0.45299</v>
      </c>
      <c r="H108" s="1" t="str">
        <f t="shared" si="23"/>
        <v/>
      </c>
      <c r="I108" s="2">
        <f t="shared" si="56"/>
        <v>0.45521000000000011</v>
      </c>
      <c r="J108" s="2">
        <f t="shared" si="57"/>
        <v>-2.2200000000001108E-3</v>
      </c>
      <c r="K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5">
        <v>1</v>
      </c>
      <c r="B109" s="5">
        <v>10066</v>
      </c>
      <c r="C109" s="6" t="s">
        <v>221</v>
      </c>
      <c r="D109" s="7">
        <f>VLOOKUP(B109,'Журнал наблюдений'!D:G,4,0)</f>
        <v>0.15458</v>
      </c>
      <c r="E109" s="2">
        <f t="shared" si="0"/>
        <v>0.49396999999999996</v>
      </c>
      <c r="F109" s="2">
        <f t="shared" si="2"/>
        <v>0.49396999999999996</v>
      </c>
      <c r="G109" s="2">
        <f t="shared" si="33"/>
        <v>0.49396999999999996</v>
      </c>
      <c r="H109" s="1">
        <f t="shared" si="23"/>
        <v>1</v>
      </c>
      <c r="I109" s="2">
        <f t="shared" si="56"/>
        <v>0.49538999999999989</v>
      </c>
      <c r="J109" s="2">
        <f t="shared" si="57"/>
        <v>-1.4199999999999213E-3</v>
      </c>
      <c r="K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5">
        <v>1</v>
      </c>
      <c r="B110" s="5">
        <v>10067</v>
      </c>
      <c r="C110" s="6" t="s">
        <v>221</v>
      </c>
      <c r="D110" s="7">
        <f>VLOOKUP(B110,'Журнал наблюдений'!D:G,4,0)</f>
        <v>1.7890299999999999</v>
      </c>
      <c r="E110" s="2" t="str">
        <f t="shared" si="0"/>
        <v/>
      </c>
      <c r="F110" s="2" t="str">
        <f t="shared" si="2"/>
        <v/>
      </c>
      <c r="G110" s="2" t="str">
        <f t="shared" si="33"/>
        <v/>
      </c>
      <c r="H110" s="1" t="str">
        <f t="shared" si="23"/>
        <v/>
      </c>
      <c r="I110" s="1"/>
      <c r="J110" s="1"/>
      <c r="K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5">
        <v>1</v>
      </c>
      <c r="B111" s="5">
        <v>10068</v>
      </c>
      <c r="C111" s="6" t="s">
        <v>223</v>
      </c>
      <c r="D111" s="7">
        <f>VLOOKUP(B111,'Журнал наблюдений'!D:G,4,0)</f>
        <v>1.2915399999999999</v>
      </c>
      <c r="E111" s="2">
        <f t="shared" si="0"/>
        <v>0.49748999999999999</v>
      </c>
      <c r="F111" s="2">
        <f t="shared" si="2"/>
        <v>0.49748999999999999</v>
      </c>
      <c r="G111" s="2">
        <f t="shared" si="33"/>
        <v>0.49748999999999999</v>
      </c>
      <c r="H111" s="1" t="str">
        <f t="shared" si="23"/>
        <v/>
      </c>
      <c r="I111" s="2">
        <f t="shared" ref="I111:I112" si="58">VLOOKUP(C111,M:N,2,0)</f>
        <v>0.49593000000000004</v>
      </c>
      <c r="J111" s="2">
        <f t="shared" ref="J111:J112" si="59">G111-I111</f>
        <v>1.5599999999999503E-3</v>
      </c>
      <c r="K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5">
        <v>1</v>
      </c>
      <c r="B112" s="5">
        <v>10069</v>
      </c>
      <c r="C112" s="6" t="s">
        <v>225</v>
      </c>
      <c r="D112" s="7">
        <f>VLOOKUP(B112,'Журнал наблюдений'!D:G,4,0)</f>
        <v>0.68264000000000002</v>
      </c>
      <c r="E112" s="2">
        <f t="shared" si="0"/>
        <v>0.60889999999999989</v>
      </c>
      <c r="F112" s="2">
        <f t="shared" si="2"/>
        <v>0.60889999999999989</v>
      </c>
      <c r="G112" s="2">
        <f t="shared" si="33"/>
        <v>0.60889999999999989</v>
      </c>
      <c r="H112" s="1">
        <f t="shared" si="23"/>
        <v>1</v>
      </c>
      <c r="I112" s="2">
        <f t="shared" si="58"/>
        <v>0.6103400000000001</v>
      </c>
      <c r="J112" s="2">
        <f t="shared" si="59"/>
        <v>-1.4400000000002189E-3</v>
      </c>
      <c r="K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5">
        <v>1</v>
      </c>
      <c r="B113" s="5">
        <v>10070</v>
      </c>
      <c r="C113" s="6" t="s">
        <v>225</v>
      </c>
      <c r="D113" s="7">
        <f>VLOOKUP(B113,'Журнал наблюдений'!D:G,4,0)</f>
        <v>1.90649</v>
      </c>
      <c r="E113" s="2" t="str">
        <f t="shared" si="0"/>
        <v/>
      </c>
      <c r="F113" s="2" t="str">
        <f t="shared" si="2"/>
        <v/>
      </c>
      <c r="G113" s="2" t="str">
        <f t="shared" si="33"/>
        <v/>
      </c>
      <c r="H113" s="1" t="str">
        <f t="shared" si="23"/>
        <v/>
      </c>
      <c r="I113" s="1"/>
      <c r="J113" s="1"/>
      <c r="K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5">
        <v>1</v>
      </c>
      <c r="B114" s="5">
        <v>10071</v>
      </c>
      <c r="C114" s="6" t="s">
        <v>28</v>
      </c>
      <c r="D114" s="7">
        <f>VLOOKUP(B114,'Журнал наблюдений'!D:G,4,0)</f>
        <v>0.79813999999999996</v>
      </c>
      <c r="E114" s="2">
        <f t="shared" si="0"/>
        <v>1.1083500000000002</v>
      </c>
      <c r="F114" s="2">
        <f t="shared" si="2"/>
        <v>1.1083500000000002</v>
      </c>
      <c r="G114" s="2" t="str">
        <f t="shared" si="33"/>
        <v/>
      </c>
      <c r="H114" s="1">
        <f t="shared" si="23"/>
        <v>1</v>
      </c>
      <c r="I114" s="2"/>
      <c r="J114" s="1"/>
      <c r="K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5">
        <v>1</v>
      </c>
      <c r="B115" s="5">
        <v>10072</v>
      </c>
      <c r="C115" s="6" t="s">
        <v>28</v>
      </c>
      <c r="D115" s="7">
        <f>VLOOKUP(B115,'Журнал наблюдений'!D:G,4,0)</f>
        <v>1.6315</v>
      </c>
      <c r="E115" s="2" t="str">
        <f t="shared" si="0"/>
        <v/>
      </c>
      <c r="F115" s="2" t="str">
        <f t="shared" si="2"/>
        <v/>
      </c>
      <c r="G115" s="2" t="str">
        <f t="shared" si="33"/>
        <v/>
      </c>
      <c r="H115" s="1" t="str">
        <f t="shared" si="23"/>
        <v/>
      </c>
      <c r="I115" s="1"/>
      <c r="J115" s="1"/>
      <c r="K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5">
        <v>1</v>
      </c>
      <c r="B116" s="5">
        <v>10073</v>
      </c>
      <c r="C116" s="6" t="s">
        <v>53</v>
      </c>
      <c r="D116" s="7">
        <f>VLOOKUP(B116,'Журнал наблюдений'!D:G,4,0)</f>
        <v>1.3787499999999999</v>
      </c>
      <c r="E116" s="2">
        <f t="shared" si="0"/>
        <v>0.25275000000000003</v>
      </c>
      <c r="F116" s="2">
        <f t="shared" si="2"/>
        <v>1.3611000000000002</v>
      </c>
      <c r="G116" s="2" t="str">
        <f t="shared" si="33"/>
        <v/>
      </c>
      <c r="H116" s="1">
        <f t="shared" si="23"/>
        <v>1</v>
      </c>
      <c r="I116" s="1"/>
      <c r="J116" s="1"/>
      <c r="K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5">
        <v>1</v>
      </c>
      <c r="B117" s="5">
        <v>10074</v>
      </c>
      <c r="C117" s="6" t="s">
        <v>53</v>
      </c>
      <c r="D117" s="7">
        <f>VLOOKUP(B117,'Журнал наблюдений'!D:G,4,0)</f>
        <v>1.6055900000000001</v>
      </c>
      <c r="E117" s="2" t="str">
        <f t="shared" si="0"/>
        <v/>
      </c>
      <c r="F117" s="2" t="str">
        <f t="shared" si="2"/>
        <v/>
      </c>
      <c r="G117" s="2" t="str">
        <f t="shared" si="33"/>
        <v/>
      </c>
      <c r="H117" s="1" t="str">
        <f t="shared" si="23"/>
        <v/>
      </c>
      <c r="I117" s="1"/>
      <c r="J117" s="1"/>
      <c r="K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5">
        <v>1</v>
      </c>
      <c r="B118" s="5">
        <v>10075</v>
      </c>
      <c r="C118" s="6" t="s">
        <v>250</v>
      </c>
      <c r="D118" s="7">
        <f>VLOOKUP(B118,'Журнал наблюдений'!D:G,4,0)</f>
        <v>1.3290500000000001</v>
      </c>
      <c r="E118" s="2">
        <f t="shared" si="0"/>
        <v>0.27654000000000001</v>
      </c>
      <c r="F118" s="2">
        <f t="shared" si="2"/>
        <v>1.6376400000000002</v>
      </c>
      <c r="G118" s="2" t="str">
        <f t="shared" si="33"/>
        <v/>
      </c>
      <c r="H118" s="1">
        <f t="shared" si="23"/>
        <v>1</v>
      </c>
      <c r="I118" s="1"/>
      <c r="J118" s="1"/>
      <c r="K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5">
        <v>1</v>
      </c>
      <c r="B119" s="5">
        <v>10076</v>
      </c>
      <c r="C119" s="6" t="s">
        <v>250</v>
      </c>
      <c r="D119" s="7">
        <f>VLOOKUP(B119,'Журнал наблюдений'!D:G,4,0)</f>
        <v>1.2273799999999999</v>
      </c>
      <c r="E119" s="2" t="str">
        <f t="shared" si="0"/>
        <v/>
      </c>
      <c r="F119" s="2" t="str">
        <f t="shared" si="2"/>
        <v/>
      </c>
      <c r="G119" s="2" t="str">
        <f t="shared" si="33"/>
        <v/>
      </c>
      <c r="H119" s="1" t="str">
        <f t="shared" si="23"/>
        <v/>
      </c>
      <c r="I119" s="1"/>
      <c r="J119" s="1"/>
      <c r="K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5">
        <v>1</v>
      </c>
      <c r="B120" s="5">
        <v>10077</v>
      </c>
      <c r="C120" s="6" t="s">
        <v>56</v>
      </c>
      <c r="D120" s="7">
        <f>VLOOKUP(B120,'Журнал наблюдений'!D:G,4,0)</f>
        <v>1.8914200000000001</v>
      </c>
      <c r="E120" s="2">
        <f t="shared" si="0"/>
        <v>-0.66404000000000019</v>
      </c>
      <c r="F120" s="2">
        <f t="shared" si="2"/>
        <v>0.97360000000000002</v>
      </c>
      <c r="G120" s="2" t="str">
        <f t="shared" si="33"/>
        <v/>
      </c>
      <c r="H120" s="1">
        <f t="shared" si="23"/>
        <v>1</v>
      </c>
      <c r="I120" s="1"/>
      <c r="J120" s="1"/>
      <c r="K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5">
        <v>1</v>
      </c>
      <c r="B121" s="5">
        <v>10078</v>
      </c>
      <c r="C121" s="6" t="s">
        <v>56</v>
      </c>
      <c r="D121" s="7">
        <f>VLOOKUP(B121,'Журнал наблюдений'!D:G,4,0)</f>
        <v>0.13614000000000001</v>
      </c>
      <c r="E121" s="2" t="str">
        <f t="shared" si="0"/>
        <v/>
      </c>
      <c r="F121" s="2" t="str">
        <f t="shared" si="2"/>
        <v/>
      </c>
      <c r="G121" s="2" t="str">
        <f t="shared" si="33"/>
        <v/>
      </c>
      <c r="H121" s="1" t="str">
        <f t="shared" si="23"/>
        <v/>
      </c>
      <c r="K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5">
        <v>1</v>
      </c>
      <c r="B122" s="5">
        <v>10079</v>
      </c>
      <c r="C122" s="6" t="s">
        <v>227</v>
      </c>
      <c r="D122" s="7">
        <f>VLOOKUP(B122,'Журнал наблюдений'!D:G,4,0)</f>
        <v>1.9140600000000001</v>
      </c>
      <c r="E122" s="2">
        <f t="shared" si="0"/>
        <v>-1.7779200000000002</v>
      </c>
      <c r="F122" s="2">
        <f t="shared" si="2"/>
        <v>-0.80432000000000015</v>
      </c>
      <c r="G122" s="2">
        <f t="shared" si="33"/>
        <v>-0.80432000000000015</v>
      </c>
      <c r="H122" s="1">
        <v>5</v>
      </c>
      <c r="I122" s="2">
        <f>VLOOKUP(C122,M:N,2,0)</f>
        <v>-0.80800999999999967</v>
      </c>
      <c r="J122" s="2">
        <f>G122-I122</f>
        <v>3.689999999999527E-3</v>
      </c>
      <c r="K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5">
        <v>1</v>
      </c>
      <c r="B123" s="5">
        <v>10080</v>
      </c>
      <c r="C123" s="6" t="s">
        <v>227</v>
      </c>
      <c r="D123" s="7">
        <f>VLOOKUP(B123,'Журнал наблюдений'!D:G,4,0)</f>
        <v>0.99326999999999999</v>
      </c>
      <c r="E123" s="2" t="str">
        <f t="shared" si="0"/>
        <v/>
      </c>
      <c r="F123" s="2" t="str">
        <f t="shared" si="2"/>
        <v/>
      </c>
      <c r="G123" s="2" t="str">
        <f t="shared" si="33"/>
        <v/>
      </c>
      <c r="H123" s="1" t="str">
        <f t="shared" ref="H123:H124" si="60">IF(C123=C124,1,"")</f>
        <v/>
      </c>
      <c r="I123" s="2"/>
      <c r="J123" s="2"/>
      <c r="K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5">
        <v>1</v>
      </c>
      <c r="B124" s="5">
        <v>10081</v>
      </c>
      <c r="C124" s="6" t="s">
        <v>2</v>
      </c>
      <c r="D124" s="7">
        <f>VLOOKUP(B124,'Журнал наблюдений'!D:G,4,0)</f>
        <v>1.5444599999999999</v>
      </c>
      <c r="E124" s="2">
        <f t="shared" si="0"/>
        <v>-0.55118999999999996</v>
      </c>
      <c r="F124" s="2">
        <f t="shared" si="2"/>
        <v>-0.55118999999999996</v>
      </c>
      <c r="G124" s="2">
        <f t="shared" si="33"/>
        <v>-0.55118999999999996</v>
      </c>
      <c r="H124" s="1" t="str">
        <f t="shared" si="60"/>
        <v/>
      </c>
      <c r="I124" s="2">
        <f>VLOOKUP(C124,M:N,2,0)</f>
        <v>-0.55193999999999999</v>
      </c>
      <c r="J124" s="2">
        <f>G124-I124</f>
        <v>7.5000000000002842E-4</v>
      </c>
      <c r="K124" s="2">
        <f>SUM(G92:G124)</f>
        <v>0.22589999999999988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5">
        <v>1</v>
      </c>
      <c r="B125" s="5"/>
      <c r="C125" s="6"/>
      <c r="D125" s="7" t="e">
        <f>VLOOKUP(B125,'Журнал наблюдений'!D:G,4,0)</f>
        <v>#N/A</v>
      </c>
      <c r="E125" s="2"/>
      <c r="F125" s="2"/>
      <c r="G125" s="2"/>
      <c r="H125" s="1" t="str">
        <f t="shared" ref="H125:H137" si="61">IF(C124=C125,1,"")</f>
        <v/>
      </c>
      <c r="I125" s="2"/>
      <c r="J125" s="1"/>
      <c r="K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5">
        <v>1</v>
      </c>
      <c r="B126" s="5"/>
      <c r="C126" s="6"/>
      <c r="D126" s="7" t="e">
        <f>VLOOKUP(B126,'Журнал наблюдений'!D:G,4,0)</f>
        <v>#N/A</v>
      </c>
      <c r="E126" s="2" t="str">
        <f t="shared" ref="E126:E137" si="62">IF(C125=C126,"",D125-D126)</f>
        <v/>
      </c>
      <c r="F126" s="2" t="str">
        <f t="shared" ref="F126:F137" si="63">IF(E126="","",IF(COUNTIF(C125,"*бол*"),E126+F124,E126))</f>
        <v/>
      </c>
      <c r="G126" s="2" t="str">
        <f t="shared" ref="G126:G137" si="64">IF(COUNTIF(C126,"*бол*"),"",F126)</f>
        <v/>
      </c>
      <c r="H126" s="1">
        <f t="shared" si="61"/>
        <v>1</v>
      </c>
      <c r="I126" s="1"/>
      <c r="J126" s="1"/>
      <c r="K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5">
        <v>1</v>
      </c>
      <c r="B127" s="5"/>
      <c r="C127" s="6"/>
      <c r="D127" s="7" t="e">
        <f>VLOOKUP(B127,'Журнал наблюдений'!D:G,4,0)</f>
        <v>#N/A</v>
      </c>
      <c r="E127" s="2" t="str">
        <f t="shared" si="62"/>
        <v/>
      </c>
      <c r="F127" s="2" t="str">
        <f t="shared" si="63"/>
        <v/>
      </c>
      <c r="G127" s="2" t="str">
        <f t="shared" si="64"/>
        <v/>
      </c>
      <c r="H127" s="1">
        <f t="shared" si="61"/>
        <v>1</v>
      </c>
      <c r="I127" s="1"/>
      <c r="J127" s="1"/>
      <c r="K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5">
        <v>1</v>
      </c>
      <c r="B128" s="5"/>
      <c r="C128" s="6"/>
      <c r="D128" s="7" t="e">
        <f>VLOOKUP(B128,'Журнал наблюдений'!D:G,4,0)</f>
        <v>#N/A</v>
      </c>
      <c r="E128" s="2" t="str">
        <f t="shared" si="62"/>
        <v/>
      </c>
      <c r="F128" s="2" t="str">
        <f t="shared" si="63"/>
        <v/>
      </c>
      <c r="G128" s="2" t="str">
        <f t="shared" si="64"/>
        <v/>
      </c>
      <c r="H128" s="1">
        <f t="shared" si="61"/>
        <v>1</v>
      </c>
      <c r="I128" s="2"/>
      <c r="J128" s="1"/>
      <c r="K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5">
        <v>1</v>
      </c>
      <c r="B129" s="5"/>
      <c r="C129" s="6"/>
      <c r="D129" s="7" t="e">
        <f>VLOOKUP(B129,'Журнал наблюдений'!D:G,4,0)</f>
        <v>#N/A</v>
      </c>
      <c r="E129" s="2" t="str">
        <f t="shared" si="62"/>
        <v/>
      </c>
      <c r="F129" s="2" t="str">
        <f t="shared" si="63"/>
        <v/>
      </c>
      <c r="G129" s="2" t="str">
        <f t="shared" si="64"/>
        <v/>
      </c>
      <c r="H129" s="1">
        <f t="shared" si="61"/>
        <v>1</v>
      </c>
      <c r="I129" s="1"/>
      <c r="J129" s="1"/>
      <c r="K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5">
        <v>1</v>
      </c>
      <c r="B130" s="5"/>
      <c r="C130" s="6"/>
      <c r="D130" s="7" t="e">
        <f>VLOOKUP(B130,'Журнал наблюдений'!D:G,4,0)</f>
        <v>#N/A</v>
      </c>
      <c r="E130" s="2" t="str">
        <f t="shared" si="62"/>
        <v/>
      </c>
      <c r="F130" s="2" t="str">
        <f t="shared" si="63"/>
        <v/>
      </c>
      <c r="G130" s="2" t="str">
        <f t="shared" si="64"/>
        <v/>
      </c>
      <c r="H130" s="1">
        <f t="shared" si="61"/>
        <v>1</v>
      </c>
      <c r="I130" s="1"/>
      <c r="J130" s="1"/>
      <c r="K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5">
        <v>1</v>
      </c>
      <c r="B131" s="5"/>
      <c r="C131" s="6"/>
      <c r="D131" s="7" t="e">
        <f>VLOOKUP(B131,'Журнал наблюдений'!D:G,4,0)</f>
        <v>#N/A</v>
      </c>
      <c r="E131" s="2" t="str">
        <f t="shared" si="62"/>
        <v/>
      </c>
      <c r="F131" s="2" t="str">
        <f t="shared" si="63"/>
        <v/>
      </c>
      <c r="G131" s="2" t="str">
        <f t="shared" si="64"/>
        <v/>
      </c>
      <c r="H131" s="1">
        <f t="shared" si="61"/>
        <v>1</v>
      </c>
      <c r="I131" s="1"/>
      <c r="J131" s="1"/>
      <c r="K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5">
        <v>1</v>
      </c>
      <c r="B132" s="5"/>
      <c r="C132" s="6"/>
      <c r="D132" s="7" t="e">
        <f>VLOOKUP(B132,'Журнал наблюдений'!D:G,4,0)</f>
        <v>#N/A</v>
      </c>
      <c r="E132" s="2" t="str">
        <f t="shared" si="62"/>
        <v/>
      </c>
      <c r="F132" s="2" t="str">
        <f t="shared" si="63"/>
        <v/>
      </c>
      <c r="G132" s="2" t="str">
        <f t="shared" si="64"/>
        <v/>
      </c>
      <c r="H132" s="1">
        <f t="shared" si="61"/>
        <v>1</v>
      </c>
      <c r="I132" s="1"/>
      <c r="J132" s="1"/>
      <c r="K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5">
        <v>1</v>
      </c>
      <c r="B133" s="5"/>
      <c r="C133" s="6"/>
      <c r="D133" s="7" t="e">
        <f>VLOOKUP(B133,'Журнал наблюдений'!D:G,4,0)</f>
        <v>#N/A</v>
      </c>
      <c r="E133" s="2" t="str">
        <f t="shared" si="62"/>
        <v/>
      </c>
      <c r="F133" s="2" t="str">
        <f t="shared" si="63"/>
        <v/>
      </c>
      <c r="G133" s="2" t="str">
        <f t="shared" si="64"/>
        <v/>
      </c>
      <c r="H133" s="1">
        <f t="shared" si="61"/>
        <v>1</v>
      </c>
      <c r="I133" s="1"/>
      <c r="J133" s="1"/>
      <c r="K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5">
        <v>1</v>
      </c>
      <c r="B134" s="5"/>
      <c r="C134" s="6"/>
      <c r="D134" s="7" t="e">
        <f>VLOOKUP(B134,'Журнал наблюдений'!D:G,4,0)</f>
        <v>#N/A</v>
      </c>
      <c r="E134" s="2" t="str">
        <f t="shared" si="62"/>
        <v/>
      </c>
      <c r="F134" s="2" t="str">
        <f t="shared" si="63"/>
        <v/>
      </c>
      <c r="G134" s="2" t="str">
        <f t="shared" si="64"/>
        <v/>
      </c>
      <c r="H134" s="1">
        <f t="shared" si="61"/>
        <v>1</v>
      </c>
      <c r="I134" s="1"/>
      <c r="J134" s="1"/>
      <c r="K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5">
        <v>1</v>
      </c>
      <c r="B135" s="5"/>
      <c r="C135" s="6"/>
      <c r="D135" s="7" t="e">
        <f>VLOOKUP(B135,'Журнал наблюдений'!D:G,4,0)</f>
        <v>#N/A</v>
      </c>
      <c r="E135" s="2" t="str">
        <f t="shared" si="62"/>
        <v/>
      </c>
      <c r="F135" s="2" t="str">
        <f t="shared" si="63"/>
        <v/>
      </c>
      <c r="G135" s="2" t="str">
        <f t="shared" si="64"/>
        <v/>
      </c>
      <c r="H135" s="1">
        <f t="shared" si="61"/>
        <v>1</v>
      </c>
      <c r="I135" s="1"/>
      <c r="J135" s="1"/>
      <c r="K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5">
        <v>1</v>
      </c>
      <c r="B136" s="5"/>
      <c r="C136" s="6"/>
      <c r="D136" s="7" t="e">
        <f>VLOOKUP(B136,'Журнал наблюдений'!D:G,4,0)</f>
        <v>#N/A</v>
      </c>
      <c r="E136" s="2" t="str">
        <f t="shared" si="62"/>
        <v/>
      </c>
      <c r="F136" s="2" t="str">
        <f t="shared" si="63"/>
        <v/>
      </c>
      <c r="G136" s="2" t="str">
        <f t="shared" si="64"/>
        <v/>
      </c>
      <c r="H136" s="1">
        <f t="shared" si="61"/>
        <v>1</v>
      </c>
      <c r="I136" s="1"/>
      <c r="J136" s="1"/>
      <c r="K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5">
        <v>1</v>
      </c>
      <c r="B137" s="5"/>
      <c r="C137" s="6"/>
      <c r="D137" s="7" t="e">
        <f>VLOOKUP(B137,'Журнал наблюдений'!D:G,4,0)</f>
        <v>#N/A</v>
      </c>
      <c r="E137" s="2" t="str">
        <f t="shared" si="62"/>
        <v/>
      </c>
      <c r="F137" s="2" t="str">
        <f t="shared" si="63"/>
        <v/>
      </c>
      <c r="G137" s="2" t="str">
        <f t="shared" si="64"/>
        <v/>
      </c>
      <c r="H137" s="1">
        <f t="shared" si="61"/>
        <v>1</v>
      </c>
      <c r="I137" s="2"/>
      <c r="J137" s="2"/>
      <c r="K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E138" s="1"/>
      <c r="F138" s="1"/>
      <c r="G138" s="1"/>
      <c r="H138" s="1"/>
      <c r="I138" s="2"/>
      <c r="K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E139" s="1"/>
      <c r="F139" s="1"/>
      <c r="G139" s="1"/>
      <c r="H139" s="1"/>
      <c r="I139" s="1"/>
      <c r="J139" s="1"/>
      <c r="K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E140" s="1"/>
      <c r="F140" s="1"/>
      <c r="G140" s="1"/>
      <c r="H140" s="1"/>
      <c r="I140" s="1"/>
      <c r="J140" s="1"/>
      <c r="K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E141" s="1"/>
      <c r="F141" s="1"/>
      <c r="G141" s="1"/>
      <c r="H141" s="1"/>
      <c r="I141" s="1"/>
      <c r="J141" s="1"/>
      <c r="K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E142" s="1"/>
      <c r="F142" s="1"/>
      <c r="G142" s="1"/>
      <c r="H142" s="1"/>
      <c r="I142" s="1"/>
      <c r="J142" s="1"/>
      <c r="K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E143" s="1"/>
      <c r="F143" s="1"/>
      <c r="G143" s="1"/>
      <c r="H143" s="1"/>
      <c r="I143" s="1"/>
      <c r="J143" s="1"/>
      <c r="K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E144" s="1"/>
      <c r="F144" s="1"/>
      <c r="G144" s="1"/>
      <c r="H144" s="1"/>
      <c r="I144" s="1"/>
      <c r="J144" s="1"/>
      <c r="K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E145" s="1"/>
      <c r="F145" s="1"/>
      <c r="G145" s="1"/>
      <c r="H145" s="1"/>
      <c r="I145" s="1"/>
      <c r="J145" s="1"/>
      <c r="K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E146" s="1"/>
      <c r="F146" s="1"/>
      <c r="G146" s="1"/>
      <c r="H146" s="1"/>
      <c r="I146" s="1"/>
      <c r="J146" s="1"/>
      <c r="K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E147" s="1"/>
      <c r="F147" s="1"/>
      <c r="G147" s="1"/>
      <c r="H147" s="1"/>
      <c r="I147" s="1"/>
      <c r="J147" s="1"/>
      <c r="K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E148" s="1"/>
      <c r="F148" s="1"/>
      <c r="G148" s="1"/>
      <c r="H148" s="1"/>
      <c r="I148" s="1"/>
      <c r="J148" s="1"/>
      <c r="K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E149" s="1"/>
      <c r="F149" s="1"/>
      <c r="G149" s="1"/>
      <c r="H149" s="1"/>
      <c r="I149" s="1"/>
      <c r="J149" s="1"/>
      <c r="K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E150" s="1"/>
      <c r="F150" s="1"/>
      <c r="G150" s="1"/>
      <c r="H150" s="1"/>
      <c r="I150" s="1"/>
      <c r="J150" s="1"/>
      <c r="K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E151" s="1"/>
      <c r="F151" s="1"/>
      <c r="G151" s="1"/>
      <c r="H151" s="1"/>
      <c r="I151" s="1"/>
      <c r="J151" s="1"/>
      <c r="K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E152" s="1"/>
      <c r="F152" s="1"/>
      <c r="G152" s="1"/>
      <c r="H152" s="1"/>
      <c r="I152" s="1"/>
      <c r="J152" s="1"/>
      <c r="K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E153" s="1"/>
      <c r="F153" s="1"/>
      <c r="G153" s="1"/>
      <c r="H153" s="1"/>
      <c r="I153" s="1"/>
      <c r="J153" s="1"/>
      <c r="K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E154" s="1"/>
      <c r="F154" s="1"/>
      <c r="G154" s="1"/>
      <c r="H154" s="1"/>
      <c r="I154" s="1"/>
      <c r="J154" s="1"/>
      <c r="K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E155" s="1"/>
      <c r="F155" s="1"/>
      <c r="G155" s="1"/>
      <c r="H155" s="1"/>
      <c r="I155" s="1"/>
      <c r="J155" s="1"/>
      <c r="K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E156" s="1"/>
      <c r="F156" s="1"/>
      <c r="G156" s="1"/>
      <c r="H156" s="1"/>
      <c r="I156" s="1"/>
      <c r="J156" s="1"/>
      <c r="K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E157" s="1"/>
      <c r="F157" s="1"/>
      <c r="G157" s="1"/>
      <c r="H157" s="1"/>
      <c r="I157" s="1"/>
      <c r="J157" s="1"/>
      <c r="K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E158" s="1"/>
      <c r="F158" s="1"/>
      <c r="G158" s="1"/>
      <c r="H158" s="1"/>
      <c r="I158" s="1"/>
      <c r="J158" s="1"/>
      <c r="K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E159" s="1"/>
      <c r="F159" s="1"/>
      <c r="G159" s="1"/>
      <c r="H159" s="1"/>
      <c r="I159" s="1"/>
      <c r="J159" s="1"/>
      <c r="K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E160" s="1"/>
      <c r="F160" s="1"/>
      <c r="G160" s="1"/>
      <c r="H160" s="1"/>
      <c r="I160" s="1"/>
      <c r="J160" s="1"/>
      <c r="K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E161" s="1"/>
      <c r="F161" s="1"/>
      <c r="G161" s="1"/>
      <c r="H161" s="1"/>
      <c r="I161" s="1"/>
      <c r="J161" s="1"/>
      <c r="K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E162" s="1"/>
      <c r="F162" s="1"/>
      <c r="G162" s="1"/>
      <c r="H162" s="1"/>
      <c r="I162" s="1"/>
      <c r="J162" s="1"/>
      <c r="K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E163" s="1"/>
      <c r="F163" s="1"/>
      <c r="G163" s="1"/>
      <c r="H163" s="1"/>
      <c r="I163" s="1"/>
      <c r="J163" s="1"/>
      <c r="K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E258" s="45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E259" s="45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E260" s="45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E261" s="45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E262" s="45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E263" s="45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E264" s="45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E265" s="45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E266" s="45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E267" s="45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E268" s="45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E269" s="45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E270" s="45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E271" s="45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E272" s="45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E273" s="45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E274" s="45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E275" s="45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E276" s="45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E277" s="45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E278" s="45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E279" s="45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E280" s="45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E281" s="45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E282" s="45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E283" s="45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E284" s="45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E285" s="45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E286" s="45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E287" s="45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E288" s="45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E289" s="45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E290" s="45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E291" s="45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E292" s="45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E293" s="45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E294" s="45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E295" s="45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E296" s="45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E297" s="45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E298" s="45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E299" s="45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E300" s="45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E301" s="45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E302" s="45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E303" s="45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E304" s="45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E305" s="45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E306" s="45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E307" s="45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E308" s="45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E309" s="45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E310" s="45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E311" s="45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E312" s="45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E313" s="45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E314" s="45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E315" s="45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E316" s="45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E317" s="45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E318" s="45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E319" s="45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E320" s="45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E321" s="45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E322" s="45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E323" s="45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E324" s="45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E325" s="45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E326" s="45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E327" s="45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E328" s="45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E329" s="45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E330" s="45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E331" s="45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E332" s="45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E333" s="45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E334" s="45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E335" s="45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E336" s="45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E337" s="45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/>
    <row r="339" spans="1:26" ht="15.75" customHeight="1"/>
    <row r="340" spans="1:26" ht="15.75" customHeight="1"/>
    <row r="341" spans="1:26" ht="15.75" customHeight="1"/>
    <row r="342" spans="1:26" ht="15.75" customHeight="1"/>
    <row r="343" spans="1:26" ht="15.75" customHeight="1"/>
    <row r="344" spans="1:26" ht="15.75" customHeight="1"/>
    <row r="345" spans="1:26" ht="15.75" customHeight="1"/>
    <row r="346" spans="1:26" ht="15.75" customHeight="1"/>
    <row r="347" spans="1:26" ht="15.75" customHeight="1"/>
    <row r="348" spans="1:26" ht="15.75" customHeight="1"/>
    <row r="349" spans="1:26" ht="15.75" customHeight="1"/>
    <row r="350" spans="1:26" ht="15.75" customHeight="1"/>
    <row r="351" spans="1:26" ht="15.75" customHeight="1"/>
    <row r="352" spans="1:26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O137">
    <filterColumn colId="6">
      <customFilters>
        <customFilter operator="notEqual" val=" "/>
      </customFilters>
    </filterColumn>
  </autoFilter>
  <conditionalFormatting sqref="J1:J1000">
    <cfRule type="colorScale" priority="1">
      <colorScale>
        <cfvo type="min" val="0"/>
        <cfvo type="formula" val="0"/>
        <cfvo type="max" val="0"/>
        <color theme="5"/>
        <color rgb="FFA6E3B6"/>
        <color theme="5"/>
      </colorScale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S1000"/>
  <sheetViews>
    <sheetView workbookViewId="0"/>
  </sheetViews>
  <sheetFormatPr defaultColWidth="12.6640625" defaultRowHeight="15" customHeight="1"/>
  <cols>
    <col min="1" max="1" width="1.21875" customWidth="1"/>
    <col min="2" max="2" width="4.6640625" customWidth="1"/>
    <col min="3" max="3" width="8.109375" customWidth="1"/>
    <col min="4" max="4" width="8.109375" hidden="1" customWidth="1"/>
    <col min="5" max="7" width="8.44140625" hidden="1" customWidth="1"/>
    <col min="8" max="9" width="8.44140625" customWidth="1"/>
    <col min="10" max="19" width="9.77734375" customWidth="1"/>
    <col min="20" max="26" width="11.109375" customWidth="1"/>
  </cols>
  <sheetData>
    <row r="1" spans="1:19" ht="15.75" customHeight="1">
      <c r="A1" s="5"/>
      <c r="D1" s="1"/>
      <c r="E1" s="1"/>
      <c r="F1" s="1"/>
      <c r="G1" s="2"/>
      <c r="H1" s="2"/>
      <c r="I1" s="1"/>
      <c r="J1" s="2">
        <f>SUM(H4:H51)</f>
        <v>-15.399471818181818</v>
      </c>
      <c r="N1" s="2">
        <f>SUM(H:H)</f>
        <v>-10.910211818181814</v>
      </c>
      <c r="O1" s="2"/>
    </row>
    <row r="2" spans="1:19" ht="15.75" customHeight="1">
      <c r="A2" s="5"/>
      <c r="D2" s="1"/>
      <c r="E2" s="1"/>
      <c r="F2" s="1"/>
      <c r="G2" s="2"/>
      <c r="H2" s="2"/>
      <c r="I2" s="1"/>
      <c r="N2" s="2" t="e">
        <f>SUM(L:L)</f>
        <v>#VALUE!</v>
      </c>
    </row>
    <row r="3" spans="1:19" ht="15.75" customHeight="1">
      <c r="A3" s="5"/>
      <c r="D3" s="1"/>
      <c r="E3" s="1"/>
      <c r="F3" s="1"/>
      <c r="G3" s="2"/>
      <c r="H3" s="2"/>
      <c r="I3" s="1"/>
    </row>
    <row r="4" spans="1:19" ht="15.75" customHeight="1">
      <c r="A4" s="5">
        <v>2</v>
      </c>
      <c r="B4" s="5">
        <v>819</v>
      </c>
      <c r="C4" s="6" t="s">
        <v>88</v>
      </c>
      <c r="D4" s="6"/>
      <c r="E4" s="7">
        <f>VLOOKUP(B4,'Журнал наблюдений'!D520:H1308,4,0)</f>
        <v>0.60560999999999998</v>
      </c>
      <c r="F4" s="2"/>
      <c r="G4" s="2"/>
      <c r="H4" s="2"/>
      <c r="I4" s="1"/>
      <c r="P4" s="1"/>
      <c r="Q4" s="29" t="s">
        <v>247</v>
      </c>
      <c r="R4" s="30"/>
      <c r="S4" s="30"/>
    </row>
    <row r="5" spans="1:19" ht="15.75" customHeight="1">
      <c r="A5" s="5">
        <v>2</v>
      </c>
      <c r="B5" s="5">
        <v>820</v>
      </c>
      <c r="C5" s="6" t="s">
        <v>89</v>
      </c>
      <c r="D5" s="6"/>
      <c r="E5" s="7">
        <f>VLOOKUP(B5,'Журнал наблюдений'!D521:H1309,4,0)</f>
        <v>1.35242</v>
      </c>
      <c r="F5" s="2">
        <f t="shared" ref="F5:F6" si="0">IF(C4=C5,"",E4-E5)</f>
        <v>-0.74680999999999997</v>
      </c>
      <c r="G5" s="2">
        <f t="shared" ref="G5:G6" si="1">IF(F5="","",IF(COUNTIF(C4,"*бол*"),F5+#REF!,F5))</f>
        <v>-0.74680999999999997</v>
      </c>
      <c r="H5" s="2">
        <f>IF(COUNTIF(C5,"*бол*"),"",G5) + '1й путь'!$J$1</f>
        <v>-0.74678272727272721</v>
      </c>
      <c r="I5" s="1" t="str">
        <f t="shared" ref="I5:I12" si="2">IF(C5=C6,1,"")</f>
        <v/>
      </c>
      <c r="L5" s="2">
        <f>H5-R8</f>
        <v>9.7272727272779136E-5</v>
      </c>
      <c r="M5" s="1" t="str">
        <f>VLOOKUP(B5,'Журнал наблюдений'!D:J,7,0)</f>
        <v>50.456</v>
      </c>
      <c r="P5" s="31"/>
      <c r="Q5" s="1"/>
      <c r="R5" s="30"/>
      <c r="S5" s="30"/>
    </row>
    <row r="6" spans="1:19" ht="15.75" customHeight="1">
      <c r="A6" s="5">
        <v>2</v>
      </c>
      <c r="B6" s="5">
        <v>821</v>
      </c>
      <c r="C6" s="6" t="s">
        <v>91</v>
      </c>
      <c r="D6" s="6"/>
      <c r="E6" s="7">
        <f>VLOOKUP(B6,'Журнал наблюдений'!D522:H1310,4,0)</f>
        <v>1.78813</v>
      </c>
      <c r="F6" s="2">
        <f t="shared" si="0"/>
        <v>-0.43571000000000004</v>
      </c>
      <c r="G6" s="2">
        <f t="shared" si="1"/>
        <v>-0.43571000000000004</v>
      </c>
      <c r="H6" s="2">
        <f>IF(COUNTIF(C6,"*бол*"),"",G6) + '1й путь'!$J$1</f>
        <v>-0.43568272727272733</v>
      </c>
      <c r="I6" s="1">
        <f t="shared" si="2"/>
        <v>1</v>
      </c>
      <c r="M6" s="1" t="str">
        <f>VLOOKUP(B6,'Журнал наблюдений'!D:J,7,0)</f>
        <v>49.622</v>
      </c>
      <c r="P6" s="31"/>
      <c r="Q6" s="34"/>
      <c r="R6" s="46"/>
      <c r="S6" s="30"/>
    </row>
    <row r="7" spans="1:19" ht="15.75" hidden="1" customHeight="1">
      <c r="A7" s="5">
        <v>2</v>
      </c>
      <c r="B7" s="5">
        <v>822</v>
      </c>
      <c r="C7" s="6" t="s">
        <v>91</v>
      </c>
      <c r="D7" s="6"/>
      <c r="E7" s="7">
        <f>VLOOKUP(B7,'Журнал наблюдений'!D523:H1311,4,0)</f>
        <v>0.26566000000000001</v>
      </c>
      <c r="F7" s="2"/>
      <c r="G7" s="2"/>
      <c r="H7" s="2"/>
      <c r="I7" s="1" t="str">
        <f t="shared" si="2"/>
        <v/>
      </c>
      <c r="M7" s="1" t="str">
        <f>VLOOKUP(B7,'Журнал наблюдений'!D:J,7,0)</f>
        <v>49.935</v>
      </c>
      <c r="P7" s="31">
        <v>169</v>
      </c>
      <c r="Q7" s="32" t="s">
        <v>88</v>
      </c>
      <c r="R7" s="30"/>
      <c r="S7" s="1"/>
    </row>
    <row r="8" spans="1:19" ht="15.75" customHeight="1">
      <c r="A8" s="5">
        <v>2</v>
      </c>
      <c r="B8" s="5">
        <v>823</v>
      </c>
      <c r="C8" s="6" t="s">
        <v>93</v>
      </c>
      <c r="D8" s="6"/>
      <c r="E8" s="7">
        <f>VLOOKUP(B8,'Журнал наблюдений'!D524:H1312,4,0)</f>
        <v>0.56242999999999999</v>
      </c>
      <c r="F8" s="2">
        <f t="shared" ref="F8:F137" si="3">IF(C7=C8,"",E7-E8)</f>
        <v>-0.29676999999999998</v>
      </c>
      <c r="G8" s="2">
        <f>IF(F8="","",IF(COUNTIF(C7,"*бол*"),F8+#REF!,F8))</f>
        <v>-0.29676999999999998</v>
      </c>
      <c r="H8" s="2">
        <f>IF(COUNTIF(C8,"*бол*"),"",G8) + '1й путь'!$J$1</f>
        <v>-0.29674272727272727</v>
      </c>
      <c r="I8" s="1" t="str">
        <f t="shared" si="2"/>
        <v/>
      </c>
      <c r="K8" s="25">
        <f t="shared" ref="K8:K10" si="4">VLOOKUP(C8,Q:R,2,0)</f>
        <v>-0.73269999999999991</v>
      </c>
      <c r="L8" s="2" t="e">
        <f>I8-K8</f>
        <v>#VALUE!</v>
      </c>
      <c r="M8" s="1" t="str">
        <f>VLOOKUP(B8,'Журнал наблюдений'!D:J,7,0)</f>
        <v>50.164</v>
      </c>
      <c r="P8" s="31">
        <f t="shared" ref="P8:P86" si="5">P7+1</f>
        <v>170</v>
      </c>
      <c r="Q8" s="34" t="s">
        <v>251</v>
      </c>
      <c r="R8" s="35">
        <v>-0.74687999999999999</v>
      </c>
      <c r="S8" s="30"/>
    </row>
    <row r="9" spans="1:19" ht="15.75" customHeight="1">
      <c r="A9" s="5">
        <v>2</v>
      </c>
      <c r="B9" s="5">
        <v>824</v>
      </c>
      <c r="C9" s="6" t="s">
        <v>95</v>
      </c>
      <c r="D9" s="6"/>
      <c r="E9" s="7">
        <f>VLOOKUP(B9,'Журнал наблюдений'!D525:H1313,4,0)</f>
        <v>1.2578199999999999</v>
      </c>
      <c r="F9" s="2">
        <f t="shared" si="3"/>
        <v>-0.69538999999999995</v>
      </c>
      <c r="G9" s="2">
        <f t="shared" ref="G9:G137" si="6">IF(F9="","",IF(COUNTIF(C8,"*бол*"),F9+G7,F9))</f>
        <v>-0.69538999999999995</v>
      </c>
      <c r="H9" s="2">
        <f>IF(COUNTIF(C9,"*бол*"),"",G9) + '1й путь'!$J$1</f>
        <v>-0.69536272727272719</v>
      </c>
      <c r="I9" s="1" t="str">
        <f t="shared" si="2"/>
        <v/>
      </c>
      <c r="K9" s="2">
        <f t="shared" si="4"/>
        <v>-0.69599</v>
      </c>
      <c r="L9" s="2">
        <f t="shared" ref="L9:L10" si="7">H9-K9</f>
        <v>6.2727272727280958E-4</v>
      </c>
      <c r="M9" s="1" t="str">
        <f>VLOOKUP(B9,'Журнал наблюдений'!D:J,7,0)</f>
        <v>24.922</v>
      </c>
      <c r="P9" s="31">
        <f t="shared" si="5"/>
        <v>171</v>
      </c>
      <c r="Q9" s="34" t="s">
        <v>93</v>
      </c>
      <c r="R9" s="35">
        <v>-0.73269999999999991</v>
      </c>
      <c r="S9" s="30"/>
    </row>
    <row r="10" spans="1:19" ht="15.75" customHeight="1">
      <c r="A10" s="5">
        <v>2</v>
      </c>
      <c r="B10" s="5">
        <v>825</v>
      </c>
      <c r="C10" s="6" t="s">
        <v>97</v>
      </c>
      <c r="D10" s="6"/>
      <c r="E10" s="7">
        <f>VLOOKUP(B10,'Журнал наблюдений'!D526:H1314,4,0)</f>
        <v>1.83283</v>
      </c>
      <c r="F10" s="2">
        <f t="shared" si="3"/>
        <v>-0.57501000000000002</v>
      </c>
      <c r="G10" s="2">
        <f t="shared" si="6"/>
        <v>-0.57501000000000002</v>
      </c>
      <c r="H10" s="2">
        <f>IF(COUNTIF(C10,"*бол*"),"",G10) + '1й путь'!$J$1</f>
        <v>-0.57498272727272726</v>
      </c>
      <c r="I10" s="1">
        <f t="shared" si="2"/>
        <v>1</v>
      </c>
      <c r="K10" s="2">
        <f t="shared" si="4"/>
        <v>-0.5726500000000001</v>
      </c>
      <c r="L10" s="2">
        <f t="shared" si="7"/>
        <v>-2.3327272727271531E-3</v>
      </c>
      <c r="M10" s="1" t="str">
        <f>VLOOKUP(B10,'Журнал наблюдений'!D:J,7,0)</f>
        <v>24.449</v>
      </c>
      <c r="P10" s="31">
        <f t="shared" si="5"/>
        <v>172</v>
      </c>
      <c r="Q10" s="34" t="s">
        <v>95</v>
      </c>
      <c r="R10" s="35">
        <v>-0.69599</v>
      </c>
      <c r="S10" s="30"/>
    </row>
    <row r="11" spans="1:19" ht="15.75" hidden="1" customHeight="1">
      <c r="A11" s="5">
        <v>2</v>
      </c>
      <c r="B11" s="5">
        <v>826</v>
      </c>
      <c r="C11" s="6" t="s">
        <v>97</v>
      </c>
      <c r="D11" s="6"/>
      <c r="E11" s="7">
        <f>VLOOKUP(B11,'Журнал наблюдений'!D527:H1315,4,0)</f>
        <v>0.37517</v>
      </c>
      <c r="F11" s="2" t="str">
        <f t="shared" si="3"/>
        <v/>
      </c>
      <c r="G11" s="2" t="str">
        <f t="shared" si="6"/>
        <v/>
      </c>
      <c r="H11" s="2" t="str">
        <f>IF(COUNTIF(C11,"*бол*"),"",G11)</f>
        <v/>
      </c>
      <c r="I11" s="1" t="str">
        <f t="shared" si="2"/>
        <v/>
      </c>
      <c r="K11" s="1"/>
      <c r="L11" s="2"/>
      <c r="M11" s="1" t="str">
        <f>VLOOKUP(B11,'Журнал наблюдений'!D:J,7,0)</f>
        <v>10.611</v>
      </c>
      <c r="P11" s="31">
        <f t="shared" si="5"/>
        <v>173</v>
      </c>
      <c r="Q11" s="34" t="s">
        <v>97</v>
      </c>
      <c r="R11" s="35">
        <v>-0.5726500000000001</v>
      </c>
      <c r="S11" s="30"/>
    </row>
    <row r="12" spans="1:19" ht="15.75" customHeight="1">
      <c r="A12" s="5">
        <v>2</v>
      </c>
      <c r="B12" s="5">
        <v>827</v>
      </c>
      <c r="C12" s="6" t="s">
        <v>99</v>
      </c>
      <c r="D12" s="6"/>
      <c r="E12" s="7">
        <f>VLOOKUP(B12,'Журнал наблюдений'!D528:H1316,4,0)</f>
        <v>0.48975000000000002</v>
      </c>
      <c r="F12" s="2">
        <f t="shared" si="3"/>
        <v>-0.11458000000000002</v>
      </c>
      <c r="G12" s="2">
        <f t="shared" si="6"/>
        <v>-0.11458000000000002</v>
      </c>
      <c r="H12" s="2">
        <f>IF(COUNTIF(C12,"*бол*"),"",G12) + '1й путь'!$J$1</f>
        <v>-0.11455272727272729</v>
      </c>
      <c r="I12" s="1" t="str">
        <f t="shared" si="2"/>
        <v/>
      </c>
      <c r="K12" s="1"/>
      <c r="L12" s="2"/>
      <c r="M12" s="1" t="str">
        <f>VLOOKUP(B12,'Журнал наблюдений'!D:J,7,0)</f>
        <v>29.653</v>
      </c>
      <c r="P12" s="31">
        <f t="shared" si="5"/>
        <v>174</v>
      </c>
      <c r="Q12" s="34" t="s">
        <v>96</v>
      </c>
      <c r="R12" s="30">
        <v>-2.2234999999999996</v>
      </c>
      <c r="S12" s="30"/>
    </row>
    <row r="13" spans="1:19" ht="15.75" hidden="1" customHeight="1">
      <c r="A13" s="5">
        <v>2</v>
      </c>
      <c r="B13" s="5">
        <v>828</v>
      </c>
      <c r="C13" s="6" t="s">
        <v>28</v>
      </c>
      <c r="D13" s="6"/>
      <c r="E13" s="7">
        <f>VLOOKUP(B13,'Журнал наблюдений'!D529:H1317,4,0)</f>
        <v>1.86191</v>
      </c>
      <c r="F13" s="2">
        <f t="shared" si="3"/>
        <v>-1.37216</v>
      </c>
      <c r="G13" s="2">
        <f t="shared" si="6"/>
        <v>-1.37216</v>
      </c>
      <c r="H13" s="2" t="str">
        <f t="shared" ref="H13:H14" si="8">IF(COUNTIF(C13,"*бол*"),"",G13)</f>
        <v/>
      </c>
      <c r="I13" s="1"/>
      <c r="K13" s="1"/>
      <c r="L13" s="2"/>
      <c r="M13" s="1" t="str">
        <f>VLOOKUP(B13,'Журнал наблюдений'!D:J,7,0)</f>
        <v>49.818</v>
      </c>
      <c r="P13" s="31">
        <f t="shared" si="5"/>
        <v>175</v>
      </c>
      <c r="Q13" s="34" t="s">
        <v>104</v>
      </c>
      <c r="R13" s="30">
        <v>-0.23594000000000026</v>
      </c>
      <c r="S13" s="1"/>
    </row>
    <row r="14" spans="1:19" ht="15.75" hidden="1" customHeight="1">
      <c r="A14" s="5">
        <v>2</v>
      </c>
      <c r="B14" s="5">
        <v>829</v>
      </c>
      <c r="C14" s="6" t="s">
        <v>28</v>
      </c>
      <c r="D14" s="6"/>
      <c r="E14" s="7">
        <f>VLOOKUP(B14,'Журнал наблюдений'!D530:H1318,4,0)</f>
        <v>0.64698</v>
      </c>
      <c r="F14" s="2" t="str">
        <f t="shared" si="3"/>
        <v/>
      </c>
      <c r="G14" s="2" t="str">
        <f t="shared" si="6"/>
        <v/>
      </c>
      <c r="H14" s="2" t="str">
        <f t="shared" si="8"/>
        <v/>
      </c>
      <c r="I14" s="1" t="str">
        <f>IF(C14=C15,1,"")</f>
        <v/>
      </c>
      <c r="K14" s="1"/>
      <c r="L14" s="2"/>
      <c r="M14" s="1" t="str">
        <f>VLOOKUP(B14,'Журнал наблюдений'!D:J,7,0)</f>
        <v>8.099</v>
      </c>
      <c r="P14" s="31">
        <f t="shared" si="5"/>
        <v>176</v>
      </c>
      <c r="Q14" s="34" t="s">
        <v>100</v>
      </c>
      <c r="R14" s="35">
        <v>-0.15240999999999993</v>
      </c>
      <c r="S14" s="1"/>
    </row>
    <row r="15" spans="1:19" ht="15.75" customHeight="1">
      <c r="A15" s="5">
        <v>2</v>
      </c>
      <c r="B15" s="5">
        <v>830</v>
      </c>
      <c r="C15" s="6" t="s">
        <v>96</v>
      </c>
      <c r="D15" s="6"/>
      <c r="E15" s="7">
        <f>VLOOKUP(B15,'Журнал наблюдений'!D531:H1319,4,0)</f>
        <v>1.38009</v>
      </c>
      <c r="F15" s="2">
        <f t="shared" si="3"/>
        <v>-0.73311000000000004</v>
      </c>
      <c r="G15" s="2">
        <f t="shared" si="6"/>
        <v>-2.10527</v>
      </c>
      <c r="H15" s="2">
        <f>IF(COUNTIF(C15,"*бол*"),"",G15) + '1й путь'!$J$1</f>
        <v>-2.1052427272727274</v>
      </c>
      <c r="I15" s="1">
        <v>1</v>
      </c>
      <c r="K15" s="2">
        <f>VLOOKUP(C15,Q:R,2,0)</f>
        <v>-2.2234999999999996</v>
      </c>
      <c r="L15" s="2">
        <f>I15-K15</f>
        <v>3.2234999999999996</v>
      </c>
      <c r="M15" s="1" t="str">
        <f>VLOOKUP(B15,'Журнал наблюдений'!D:J,7,0)</f>
        <v>46.057</v>
      </c>
      <c r="N15" s="2" t="e">
        <f>SUM(L6:L19)</f>
        <v>#VALUE!</v>
      </c>
      <c r="P15" s="31">
        <f t="shared" si="5"/>
        <v>177</v>
      </c>
      <c r="Q15" s="28" t="s">
        <v>107</v>
      </c>
      <c r="R15" s="35">
        <v>-0.11513000000000018</v>
      </c>
      <c r="S15" s="1"/>
    </row>
    <row r="16" spans="1:19" ht="15.75" hidden="1" customHeight="1">
      <c r="A16" s="5">
        <v>2</v>
      </c>
      <c r="B16" s="5">
        <v>831</v>
      </c>
      <c r="C16" s="6" t="s">
        <v>28</v>
      </c>
      <c r="D16" s="6"/>
      <c r="E16" s="7">
        <f>VLOOKUP(B16,'Журнал наблюдений'!D532:H1320,4,0)</f>
        <v>1.6109899999999999</v>
      </c>
      <c r="F16" s="2">
        <f t="shared" si="3"/>
        <v>-0.23089999999999988</v>
      </c>
      <c r="G16" s="2">
        <f t="shared" si="6"/>
        <v>-0.23089999999999988</v>
      </c>
      <c r="H16" s="2" t="str">
        <f t="shared" ref="H16:H17" si="9">IF(COUNTIF(C16,"*бол*"),"",G16)</f>
        <v/>
      </c>
      <c r="I16" s="1"/>
      <c r="K16" s="1"/>
      <c r="L16" s="2"/>
      <c r="M16" s="1" t="str">
        <f>VLOOKUP(B16,'Журнал наблюдений'!D:J,7,0)</f>
        <v>53.240</v>
      </c>
      <c r="P16" s="31">
        <f t="shared" si="5"/>
        <v>178</v>
      </c>
      <c r="Q16" s="34" t="s">
        <v>109</v>
      </c>
      <c r="R16" s="35">
        <v>-0.43957000000000002</v>
      </c>
      <c r="S16" s="1"/>
    </row>
    <row r="17" spans="1:19" ht="15.75" hidden="1" customHeight="1">
      <c r="A17" s="5">
        <v>2</v>
      </c>
      <c r="B17" s="5">
        <v>832</v>
      </c>
      <c r="C17" s="6" t="s">
        <v>28</v>
      </c>
      <c r="D17" s="6"/>
      <c r="E17" s="7">
        <f>VLOOKUP(B17,'Журнал наблюдений'!D533:H1321,4,0)</f>
        <v>1.40831</v>
      </c>
      <c r="F17" s="2" t="str">
        <f t="shared" si="3"/>
        <v/>
      </c>
      <c r="G17" s="2" t="str">
        <f t="shared" si="6"/>
        <v/>
      </c>
      <c r="H17" s="2" t="str">
        <f t="shared" si="9"/>
        <v/>
      </c>
      <c r="I17" s="1" t="str">
        <f>IF(C17=C18,1,"")</f>
        <v/>
      </c>
      <c r="K17" s="1"/>
      <c r="L17" s="2"/>
      <c r="M17" s="1" t="str">
        <f>VLOOKUP(B17,'Журнал наблюдений'!D:J,7,0)</f>
        <v>50.844</v>
      </c>
      <c r="P17" s="31">
        <f t="shared" si="5"/>
        <v>179</v>
      </c>
      <c r="Q17" s="34" t="s">
        <v>111</v>
      </c>
      <c r="R17" s="35">
        <v>-0.52510999999999997</v>
      </c>
      <c r="S17" s="1"/>
    </row>
    <row r="18" spans="1:19" ht="15.75" customHeight="1">
      <c r="A18" s="5">
        <v>2</v>
      </c>
      <c r="B18" s="5">
        <v>833</v>
      </c>
      <c r="C18" s="6" t="s">
        <v>102</v>
      </c>
      <c r="D18" s="6"/>
      <c r="E18" s="7">
        <f>VLOOKUP(B18,'Журнал наблюдений'!D534:H1322,4,0)</f>
        <v>1.26536</v>
      </c>
      <c r="F18" s="2">
        <f t="shared" si="3"/>
        <v>0.14294999999999991</v>
      </c>
      <c r="G18" s="2">
        <f t="shared" si="6"/>
        <v>-8.7949999999999973E-2</v>
      </c>
      <c r="H18" s="2">
        <f>IF(COUNTIF(C18,"*бол*"),"",G18) + '1й путь'!$J$1</f>
        <v>-8.792272727272725E-2</v>
      </c>
      <c r="I18" s="1">
        <v>1</v>
      </c>
      <c r="K18" s="1"/>
      <c r="L18" s="2"/>
      <c r="M18" s="1" t="str">
        <f>VLOOKUP(B18,'Журнал наблюдений'!D:J,7,0)</f>
        <v>50.735</v>
      </c>
      <c r="P18" s="31">
        <f t="shared" si="5"/>
        <v>180</v>
      </c>
      <c r="Q18" s="34" t="s">
        <v>115</v>
      </c>
      <c r="R18" s="35">
        <v>-0.66504000000000008</v>
      </c>
      <c r="S18" s="1"/>
    </row>
    <row r="19" spans="1:19" ht="15.75" customHeight="1">
      <c r="A19" s="5">
        <v>2</v>
      </c>
      <c r="B19" s="5">
        <v>834</v>
      </c>
      <c r="C19" s="6" t="s">
        <v>104</v>
      </c>
      <c r="D19" s="6"/>
      <c r="E19" s="7">
        <f>VLOOKUP(B19,'Журнал наблюдений'!D535:H1323,4,0)</f>
        <v>1.41517</v>
      </c>
      <c r="F19" s="2">
        <f t="shared" si="3"/>
        <v>-0.14981</v>
      </c>
      <c r="G19" s="2">
        <f t="shared" si="6"/>
        <v>-0.14981</v>
      </c>
      <c r="H19" s="2">
        <f>IF(COUNTIF(C19,"*бол*"),"",G19) + '1й путь'!$J$1</f>
        <v>-0.14978272727272726</v>
      </c>
      <c r="I19" s="1">
        <f t="shared" ref="I19:I23" si="10">IF(C19=C20,1,"")</f>
        <v>1</v>
      </c>
      <c r="K19" s="2">
        <f>VLOOKUP(C19,Q:R,2,0)</f>
        <v>-0.23594000000000026</v>
      </c>
      <c r="L19" s="2">
        <f>I19-K19</f>
        <v>1.2359400000000003</v>
      </c>
      <c r="M19" s="1" t="str">
        <f>VLOOKUP(B19,'Журнал наблюдений'!D:J,7,0)</f>
        <v>5.236</v>
      </c>
      <c r="P19" s="31">
        <f t="shared" si="5"/>
        <v>181</v>
      </c>
      <c r="Q19" s="34" t="s">
        <v>119</v>
      </c>
      <c r="R19" s="35">
        <v>-0.68757000000000001</v>
      </c>
      <c r="S19" s="1"/>
    </row>
    <row r="20" spans="1:19" ht="15.75" hidden="1" customHeight="1">
      <c r="A20" s="5">
        <v>2</v>
      </c>
      <c r="B20" s="5">
        <v>835</v>
      </c>
      <c r="C20" s="6" t="s">
        <v>104</v>
      </c>
      <c r="D20" s="6"/>
      <c r="E20" s="7">
        <f>VLOOKUP(B20,'Журнал наблюдений'!D536:H1324,4,0)</f>
        <v>1.27346</v>
      </c>
      <c r="F20" s="2" t="str">
        <f t="shared" si="3"/>
        <v/>
      </c>
      <c r="G20" s="2" t="str">
        <f t="shared" si="6"/>
        <v/>
      </c>
      <c r="H20" s="2" t="str">
        <f>IF(COUNTIF(C20,"*бол*"),"",G20)</f>
        <v/>
      </c>
      <c r="I20" s="1" t="str">
        <f t="shared" si="10"/>
        <v/>
      </c>
      <c r="K20" s="1"/>
      <c r="L20" s="2"/>
      <c r="M20" s="1" t="str">
        <f>VLOOKUP(B20,'Журнал наблюдений'!D:J,7,0)</f>
        <v>5.274</v>
      </c>
      <c r="P20" s="31">
        <f t="shared" si="5"/>
        <v>182</v>
      </c>
      <c r="Q20" s="34" t="s">
        <v>121</v>
      </c>
      <c r="R20" s="35">
        <v>-0.72215000000000007</v>
      </c>
      <c r="S20" s="1"/>
    </row>
    <row r="21" spans="1:19" ht="15.75" customHeight="1">
      <c r="A21" s="5">
        <v>2</v>
      </c>
      <c r="B21" s="5">
        <v>836</v>
      </c>
      <c r="C21" s="6" t="s">
        <v>100</v>
      </c>
      <c r="D21" s="6"/>
      <c r="E21" s="7">
        <f>VLOOKUP(B21,'Журнал наблюдений'!D537:H1325,4,0)</f>
        <v>1.4247099999999999</v>
      </c>
      <c r="F21" s="2">
        <f t="shared" si="3"/>
        <v>-0.15124999999999988</v>
      </c>
      <c r="G21" s="2">
        <f t="shared" si="6"/>
        <v>-0.15124999999999988</v>
      </c>
      <c r="H21" s="2">
        <f>IF(COUNTIF(C21,"*бол*"),"",G21) + '1й путь'!$J$1</f>
        <v>-0.15122272727272715</v>
      </c>
      <c r="I21" s="1">
        <f t="shared" si="10"/>
        <v>1</v>
      </c>
      <c r="K21" s="2">
        <f>VLOOKUP(C21,Q:R,2,0)</f>
        <v>-0.15240999999999993</v>
      </c>
      <c r="L21" s="2">
        <f>H21-K21</f>
        <v>1.1872727272727868E-3</v>
      </c>
      <c r="M21" s="1" t="str">
        <f>VLOOKUP(B21,'Журнал наблюдений'!D:J,7,0)</f>
        <v>50.744</v>
      </c>
      <c r="P21" s="31">
        <f t="shared" si="5"/>
        <v>183</v>
      </c>
      <c r="Q21" s="34" t="s">
        <v>112</v>
      </c>
      <c r="R21" s="35">
        <v>-1.55508</v>
      </c>
      <c r="S21" s="1"/>
    </row>
    <row r="22" spans="1:19" ht="15.75" hidden="1" customHeight="1">
      <c r="A22" s="5">
        <v>2</v>
      </c>
      <c r="B22" s="5">
        <v>837</v>
      </c>
      <c r="C22" s="6" t="s">
        <v>100</v>
      </c>
      <c r="D22" s="6"/>
      <c r="E22" s="7">
        <f>VLOOKUP(B22,'Журнал наблюдений'!D538:H1326,4,0)</f>
        <v>1.19085</v>
      </c>
      <c r="F22" s="2" t="str">
        <f t="shared" si="3"/>
        <v/>
      </c>
      <c r="G22" s="2" t="str">
        <f t="shared" si="6"/>
        <v/>
      </c>
      <c r="H22" s="2" t="str">
        <f>IF(COUNTIF(C22,"*бол*"),"",G22)</f>
        <v/>
      </c>
      <c r="I22" s="1" t="str">
        <f t="shared" si="10"/>
        <v/>
      </c>
      <c r="K22" s="1"/>
      <c r="L22" s="2"/>
      <c r="M22" s="1" t="str">
        <f>VLOOKUP(B22,'Журнал наблюдений'!D:J,7,0)</f>
        <v>28.183</v>
      </c>
      <c r="P22" s="31">
        <f t="shared" si="5"/>
        <v>184</v>
      </c>
      <c r="Q22" s="34" t="s">
        <v>124</v>
      </c>
      <c r="R22" s="35">
        <v>-0.62088999999999994</v>
      </c>
      <c r="S22" s="1"/>
    </row>
    <row r="23" spans="1:19" ht="15.75" customHeight="1">
      <c r="A23" s="5">
        <v>2</v>
      </c>
      <c r="B23" s="5">
        <v>838</v>
      </c>
      <c r="C23" s="6" t="s">
        <v>107</v>
      </c>
      <c r="D23" s="6"/>
      <c r="E23" s="7">
        <f>VLOOKUP(B23,'Журнал наблюдений'!D539:H1327,4,0)</f>
        <v>1.30484</v>
      </c>
      <c r="F23" s="2">
        <f t="shared" si="3"/>
        <v>-0.11399000000000004</v>
      </c>
      <c r="G23" s="2">
        <f t="shared" si="6"/>
        <v>-0.11399000000000004</v>
      </c>
      <c r="H23" s="2">
        <f>IF(COUNTIF(C23,"*бол*"),"",G23) + '1й путь'!$J$1</f>
        <v>-0.11396272727272731</v>
      </c>
      <c r="I23" s="1" t="str">
        <f t="shared" si="10"/>
        <v/>
      </c>
      <c r="K23" s="2">
        <f>VLOOKUP(C23,Q:R,2,0)</f>
        <v>-0.11513000000000018</v>
      </c>
      <c r="L23" s="2">
        <f>H23-K23</f>
        <v>1.1672727272728639E-3</v>
      </c>
      <c r="M23" s="1" t="str">
        <f>VLOOKUP(B23,'Журнал наблюдений'!D:J,7,0)</f>
        <v>9.972</v>
      </c>
      <c r="P23" s="31">
        <f t="shared" si="5"/>
        <v>185</v>
      </c>
      <c r="Q23" s="32" t="s">
        <v>129</v>
      </c>
      <c r="R23" s="35">
        <v>-0.74555000000000005</v>
      </c>
      <c r="S23" s="1"/>
    </row>
    <row r="24" spans="1:19" ht="15.75" hidden="1" customHeight="1">
      <c r="A24" s="5">
        <v>2</v>
      </c>
      <c r="B24" s="5">
        <v>839</v>
      </c>
      <c r="C24" s="6" t="s">
        <v>28</v>
      </c>
      <c r="D24" s="6"/>
      <c r="E24" s="7">
        <f>VLOOKUP(B24,'Журнал наблюдений'!D540:H1328,4,0)</f>
        <v>1.6552899999999999</v>
      </c>
      <c r="F24" s="2">
        <f t="shared" si="3"/>
        <v>-0.35044999999999993</v>
      </c>
      <c r="G24" s="2">
        <f t="shared" si="6"/>
        <v>-0.35044999999999993</v>
      </c>
      <c r="H24" s="2" t="str">
        <f t="shared" ref="H24:H25" si="11">IF(COUNTIF(C24,"*бол*"),"",G24)</f>
        <v/>
      </c>
      <c r="I24" s="1"/>
      <c r="K24" s="1"/>
      <c r="L24" s="2"/>
      <c r="M24" s="1" t="str">
        <f>VLOOKUP(B24,'Журнал наблюдений'!D:J,7,0)</f>
        <v>9.861</v>
      </c>
      <c r="N24" s="2">
        <f>SUM(L21:L27)</f>
        <v>2.7590909090911969E-3</v>
      </c>
      <c r="P24" s="31">
        <f t="shared" si="5"/>
        <v>186</v>
      </c>
      <c r="Q24" s="34" t="s">
        <v>131</v>
      </c>
      <c r="R24" s="35">
        <v>-0.67381000000000002</v>
      </c>
      <c r="S24" s="1"/>
    </row>
    <row r="25" spans="1:19" ht="15.75" hidden="1" customHeight="1">
      <c r="A25" s="5">
        <v>2</v>
      </c>
      <c r="B25" s="5">
        <v>840</v>
      </c>
      <c r="C25" s="6" t="s">
        <v>28</v>
      </c>
      <c r="D25" s="6"/>
      <c r="E25" s="7">
        <f>VLOOKUP(B25,'Журнал наблюдений'!D541:H1329,4,0)</f>
        <v>0.65420999999999996</v>
      </c>
      <c r="F25" s="2" t="str">
        <f t="shared" si="3"/>
        <v/>
      </c>
      <c r="G25" s="2" t="str">
        <f t="shared" si="6"/>
        <v/>
      </c>
      <c r="H25" s="2" t="str">
        <f t="shared" si="11"/>
        <v/>
      </c>
      <c r="I25" s="1" t="str">
        <f>IF(C25=C26,1,"")</f>
        <v/>
      </c>
      <c r="K25" s="1"/>
      <c r="L25" s="2"/>
      <c r="M25" s="1" t="str">
        <f>VLOOKUP(B25,'Журнал наблюдений'!D:J,7,0)</f>
        <v>34.307</v>
      </c>
      <c r="P25" s="31">
        <f t="shared" si="5"/>
        <v>187</v>
      </c>
      <c r="Q25" s="34" t="s">
        <v>134</v>
      </c>
      <c r="R25" s="35">
        <v>-1.34195</v>
      </c>
      <c r="S25" s="1"/>
    </row>
    <row r="26" spans="1:19" ht="15.75" customHeight="1">
      <c r="A26" s="5">
        <v>2</v>
      </c>
      <c r="B26" s="5">
        <v>841</v>
      </c>
      <c r="C26" s="6" t="s">
        <v>109</v>
      </c>
      <c r="D26" s="6"/>
      <c r="E26" s="7">
        <f>VLOOKUP(B26,'Журнал наблюдений'!D542:H1330,4,0)</f>
        <v>0.74277000000000004</v>
      </c>
      <c r="F26" s="2">
        <f t="shared" si="3"/>
        <v>-8.8560000000000083E-2</v>
      </c>
      <c r="G26" s="2">
        <f t="shared" si="6"/>
        <v>-0.43901000000000001</v>
      </c>
      <c r="H26" s="2">
        <f>IF(COUNTIF(C26,"*бол*"),"",G26) + '1й путь'!$J$1</f>
        <v>-0.4389827272727273</v>
      </c>
      <c r="I26" s="1">
        <v>1</v>
      </c>
      <c r="K26" s="2">
        <f t="shared" ref="K26:K27" si="12">VLOOKUP(C26,Q:R,2,0)</f>
        <v>-0.43957000000000002</v>
      </c>
      <c r="L26" s="2">
        <f t="shared" ref="L26:L27" si="13">H26-K26</f>
        <v>5.8727272727271407E-4</v>
      </c>
      <c r="M26" s="1" t="str">
        <f>VLOOKUP(B26,'Журнал наблюдений'!D:J,7,0)</f>
        <v>22.703</v>
      </c>
      <c r="P26" s="31">
        <f t="shared" si="5"/>
        <v>188</v>
      </c>
      <c r="Q26" s="34" t="s">
        <v>136</v>
      </c>
      <c r="R26" s="35">
        <v>-0.48655000000000004</v>
      </c>
      <c r="S26" s="1"/>
    </row>
    <row r="27" spans="1:19" ht="15.75" customHeight="1">
      <c r="A27" s="5">
        <v>2</v>
      </c>
      <c r="B27" s="5">
        <v>842</v>
      </c>
      <c r="C27" s="6" t="s">
        <v>111</v>
      </c>
      <c r="D27" s="6"/>
      <c r="E27" s="7">
        <f>VLOOKUP(B27,'Журнал наблюдений'!D543:H1331,4,0)</f>
        <v>1.2680899999999999</v>
      </c>
      <c r="F27" s="2">
        <f t="shared" si="3"/>
        <v>-0.5253199999999999</v>
      </c>
      <c r="G27" s="2">
        <f t="shared" si="6"/>
        <v>-0.5253199999999999</v>
      </c>
      <c r="H27" s="2">
        <f>IF(COUNTIF(C27,"*бол*"),"",G27) + '1й путь'!$J$1</f>
        <v>-0.52529272727272713</v>
      </c>
      <c r="I27" s="1" t="str">
        <f t="shared" ref="I27:I125" si="14">IF(C27=C28,1,"")</f>
        <v/>
      </c>
      <c r="K27" s="2">
        <f t="shared" si="12"/>
        <v>-0.52510999999999997</v>
      </c>
      <c r="L27" s="2">
        <f t="shared" si="13"/>
        <v>-1.8272727272716782E-4</v>
      </c>
      <c r="M27" s="1" t="str">
        <f>VLOOKUP(B27,'Журнал наблюдений'!D:J,7,0)</f>
        <v>3.543</v>
      </c>
      <c r="P27" s="31">
        <f t="shared" si="5"/>
        <v>189</v>
      </c>
      <c r="Q27" s="34" t="s">
        <v>138</v>
      </c>
      <c r="R27" s="35">
        <v>-0.49065999999999987</v>
      </c>
      <c r="S27" s="1"/>
    </row>
    <row r="28" spans="1:19" ht="15.75" customHeight="1">
      <c r="A28" s="5">
        <v>2</v>
      </c>
      <c r="B28" s="5">
        <v>843</v>
      </c>
      <c r="C28" s="6" t="s">
        <v>113</v>
      </c>
      <c r="D28" s="6"/>
      <c r="E28" s="7">
        <f>VLOOKUP(B28,'Журнал наблюдений'!D544:H1332,4,0)</f>
        <v>1.4333800000000001</v>
      </c>
      <c r="F28" s="2">
        <f t="shared" si="3"/>
        <v>-0.16529000000000016</v>
      </c>
      <c r="G28" s="2">
        <f t="shared" si="6"/>
        <v>-0.16529000000000016</v>
      </c>
      <c r="H28" s="2">
        <f>IF(COUNTIF(C28,"*бол*"),"",G28) + '1й путь'!$J$1</f>
        <v>-0.16526272727272742</v>
      </c>
      <c r="I28" s="1" t="str">
        <f t="shared" si="14"/>
        <v/>
      </c>
      <c r="K28" s="1"/>
      <c r="L28" s="2"/>
      <c r="M28" s="1" t="str">
        <f>VLOOKUP(B28,'Журнал наблюдений'!D:J,7,0)</f>
        <v>3.594</v>
      </c>
      <c r="P28" s="31">
        <f t="shared" si="5"/>
        <v>190</v>
      </c>
      <c r="Q28" s="34" t="s">
        <v>140</v>
      </c>
      <c r="R28" s="38">
        <v>-0.37294000000000005</v>
      </c>
      <c r="S28" s="1"/>
    </row>
    <row r="29" spans="1:19" ht="15.75" customHeight="1">
      <c r="A29" s="5">
        <v>2</v>
      </c>
      <c r="B29" s="5">
        <v>844</v>
      </c>
      <c r="C29" s="6" t="s">
        <v>115</v>
      </c>
      <c r="D29" s="6"/>
      <c r="E29" s="7">
        <f>VLOOKUP(B29,'Журнал наблюдений'!D545:H1333,4,0)</f>
        <v>1.93313</v>
      </c>
      <c r="F29" s="2">
        <f t="shared" si="3"/>
        <v>-0.49974999999999992</v>
      </c>
      <c r="G29" s="2">
        <f t="shared" si="6"/>
        <v>-0.49974999999999992</v>
      </c>
      <c r="H29" s="2">
        <f>IF(COUNTIF(C29,"*бол*"),"",G29) + '1й путь'!$J$1</f>
        <v>-0.49972272727272721</v>
      </c>
      <c r="I29" s="1">
        <f t="shared" si="14"/>
        <v>1</v>
      </c>
      <c r="K29" s="2">
        <f>VLOOKUP(C29,Q:R,2,0)</f>
        <v>-0.66504000000000008</v>
      </c>
      <c r="L29" s="2">
        <f>I29-K29</f>
        <v>1.6650400000000001</v>
      </c>
      <c r="M29" s="1" t="str">
        <f>VLOOKUP(B29,'Журнал наблюдений'!D:J,7,0)</f>
        <v>17.585</v>
      </c>
      <c r="P29" s="31">
        <f t="shared" si="5"/>
        <v>191</v>
      </c>
      <c r="Q29" s="34" t="s">
        <v>142</v>
      </c>
      <c r="R29" s="38">
        <v>-0.35668999999999995</v>
      </c>
      <c r="S29" s="1"/>
    </row>
    <row r="30" spans="1:19" ht="15.75" hidden="1" customHeight="1">
      <c r="A30" s="5">
        <v>2</v>
      </c>
      <c r="B30" s="5">
        <v>845</v>
      </c>
      <c r="C30" s="6" t="s">
        <v>115</v>
      </c>
      <c r="D30" s="6"/>
      <c r="E30" s="7">
        <f>VLOOKUP(B30,'Журнал наблюдений'!D546:H1334,4,0)</f>
        <v>0.26867000000000002</v>
      </c>
      <c r="F30" s="2" t="str">
        <f t="shared" si="3"/>
        <v/>
      </c>
      <c r="G30" s="2" t="str">
        <f t="shared" si="6"/>
        <v/>
      </c>
      <c r="H30" s="2" t="str">
        <f>IF(COUNTIF(C30,"*бол*"),"",G30)</f>
        <v/>
      </c>
      <c r="I30" s="1" t="str">
        <f t="shared" si="14"/>
        <v/>
      </c>
      <c r="K30" s="1"/>
      <c r="L30" s="2"/>
      <c r="M30" s="1" t="str">
        <f>VLOOKUP(B30,'Журнал наблюдений'!D:J,7,0)</f>
        <v>29.813</v>
      </c>
      <c r="P30" s="31">
        <f t="shared" si="5"/>
        <v>192</v>
      </c>
      <c r="Q30" s="34" t="s">
        <v>144</v>
      </c>
      <c r="R30" s="35">
        <v>-0.24746999999999997</v>
      </c>
      <c r="S30" s="1"/>
    </row>
    <row r="31" spans="1:19" ht="15.75" customHeight="1">
      <c r="A31" s="5">
        <v>2</v>
      </c>
      <c r="B31" s="5">
        <v>846</v>
      </c>
      <c r="C31" s="6" t="s">
        <v>117</v>
      </c>
      <c r="D31" s="6"/>
      <c r="E31" s="7">
        <f>VLOOKUP(B31,'Журнал наблюдений'!D547:H1335,4,0)</f>
        <v>0.61495</v>
      </c>
      <c r="F31" s="2">
        <f t="shared" si="3"/>
        <v>-0.34627999999999998</v>
      </c>
      <c r="G31" s="2">
        <f t="shared" si="6"/>
        <v>-0.34627999999999998</v>
      </c>
      <c r="H31" s="2">
        <f>IF(COUNTIF(C31,"*бол*"),"",G31) + '1й путь'!$J$1</f>
        <v>-0.34625272727272727</v>
      </c>
      <c r="I31" s="1" t="str">
        <f t="shared" si="14"/>
        <v/>
      </c>
      <c r="K31" s="1"/>
      <c r="L31" s="2"/>
      <c r="M31" s="1" t="str">
        <f>VLOOKUP(B31,'Журнал наблюдений'!D:J,7,0)</f>
        <v>20.121</v>
      </c>
      <c r="N31" s="2" t="e">
        <f>SUM(L28:L34)</f>
        <v>#VALUE!</v>
      </c>
      <c r="P31" s="31">
        <f t="shared" si="5"/>
        <v>193</v>
      </c>
      <c r="Q31" s="34" t="s">
        <v>146</v>
      </c>
      <c r="R31" s="35">
        <v>-0.15227999999999997</v>
      </c>
      <c r="S31" s="1"/>
    </row>
    <row r="32" spans="1:19" ht="15.75" customHeight="1">
      <c r="A32" s="5">
        <v>2</v>
      </c>
      <c r="B32" s="5">
        <v>847</v>
      </c>
      <c r="C32" s="6" t="s">
        <v>119</v>
      </c>
      <c r="D32" s="6"/>
      <c r="E32" s="7">
        <f>VLOOKUP(B32,'Журнал наблюдений'!D548:H1336,4,0)</f>
        <v>0.95540999999999998</v>
      </c>
      <c r="F32" s="2">
        <f t="shared" si="3"/>
        <v>-0.34045999999999998</v>
      </c>
      <c r="G32" s="2">
        <f t="shared" si="6"/>
        <v>-0.34045999999999998</v>
      </c>
      <c r="H32" s="2">
        <f>IF(COUNTIF(C32,"*бол*"),"",G32) + '1й путь'!$J$1</f>
        <v>-0.34043272727272728</v>
      </c>
      <c r="I32" s="1" t="str">
        <f t="shared" si="14"/>
        <v/>
      </c>
      <c r="K32" s="2">
        <f t="shared" ref="K32:K33" si="15">VLOOKUP(C32,Q:R,2,0)</f>
        <v>-0.68757000000000001</v>
      </c>
      <c r="L32" s="2" t="e">
        <f>I32-K32</f>
        <v>#VALUE!</v>
      </c>
      <c r="M32" s="1" t="str">
        <f>VLOOKUP(B32,'Журнал наблюдений'!D:J,7,0)</f>
        <v>10.283</v>
      </c>
      <c r="P32" s="31">
        <f t="shared" si="5"/>
        <v>194</v>
      </c>
      <c r="Q32" s="34" t="s">
        <v>135</v>
      </c>
      <c r="R32" s="35">
        <v>-8.6899999999999977E-2</v>
      </c>
      <c r="S32" s="1"/>
    </row>
    <row r="33" spans="1:19" ht="15.75" customHeight="1">
      <c r="A33" s="5">
        <v>2</v>
      </c>
      <c r="B33" s="5">
        <v>848</v>
      </c>
      <c r="C33" s="6" t="s">
        <v>121</v>
      </c>
      <c r="D33" s="6"/>
      <c r="E33" s="7">
        <f>VLOOKUP(B33,'Журнал наблюдений'!D549:H1337,4,0)</f>
        <v>1.6777599999999999</v>
      </c>
      <c r="F33" s="2">
        <f t="shared" si="3"/>
        <v>-0.72234999999999994</v>
      </c>
      <c r="G33" s="2">
        <f t="shared" si="6"/>
        <v>-0.72234999999999994</v>
      </c>
      <c r="H33" s="2">
        <f>IF(COUNTIF(C33,"*бол*"),"",G33) + '1й путь'!$J$1</f>
        <v>-0.72232272727272717</v>
      </c>
      <c r="I33" s="1">
        <f t="shared" si="14"/>
        <v>1</v>
      </c>
      <c r="K33" s="2">
        <f t="shared" si="15"/>
        <v>-0.72215000000000007</v>
      </c>
      <c r="L33" s="2">
        <f>H33-K33</f>
        <v>-1.7272727272710231E-4</v>
      </c>
      <c r="M33" s="1" t="str">
        <f>VLOOKUP(B33,'Журнал наблюдений'!D:J,7,0)</f>
        <v>10.277</v>
      </c>
      <c r="P33" s="31">
        <f t="shared" si="5"/>
        <v>195</v>
      </c>
      <c r="Q33" s="34" t="s">
        <v>137</v>
      </c>
      <c r="R33" s="35">
        <v>-1.5700000000000713E-3</v>
      </c>
      <c r="S33" s="1"/>
    </row>
    <row r="34" spans="1:19" ht="15.75" hidden="1" customHeight="1">
      <c r="A34" s="5">
        <v>2</v>
      </c>
      <c r="B34" s="5">
        <v>849</v>
      </c>
      <c r="C34" s="6" t="s">
        <v>121</v>
      </c>
      <c r="D34" s="6"/>
      <c r="E34" s="7">
        <f>VLOOKUP(B34,'Журнал наблюдений'!D550:H1338,4,0)</f>
        <v>0.35322999999999999</v>
      </c>
      <c r="F34" s="2" t="str">
        <f t="shared" si="3"/>
        <v/>
      </c>
      <c r="G34" s="2" t="str">
        <f t="shared" si="6"/>
        <v/>
      </c>
      <c r="H34" s="2" t="str">
        <f>IF(COUNTIF(C34,"*бол*"),"",G34)</f>
        <v/>
      </c>
      <c r="I34" s="1" t="str">
        <f t="shared" si="14"/>
        <v/>
      </c>
      <c r="K34" s="1"/>
      <c r="L34" s="2"/>
      <c r="M34" s="1" t="str">
        <f>VLOOKUP(B34,'Журнал наблюдений'!D:J,7,0)</f>
        <v>28.109</v>
      </c>
      <c r="P34" s="31">
        <f t="shared" si="5"/>
        <v>196</v>
      </c>
      <c r="Q34" s="34" t="s">
        <v>139</v>
      </c>
      <c r="R34" s="35">
        <v>3.7390000000000034E-2</v>
      </c>
      <c r="S34" s="1"/>
    </row>
    <row r="35" spans="1:19" ht="15.75" customHeight="1">
      <c r="A35" s="5">
        <v>2</v>
      </c>
      <c r="B35" s="5">
        <v>850</v>
      </c>
      <c r="C35" s="6" t="s">
        <v>112</v>
      </c>
      <c r="D35" s="6"/>
      <c r="E35" s="7">
        <f>VLOOKUP(B35,'Журнал наблюдений'!D551:H1339,4,0)</f>
        <v>1.9083600000000001</v>
      </c>
      <c r="F35" s="2">
        <f t="shared" si="3"/>
        <v>-1.5551300000000001</v>
      </c>
      <c r="G35" s="2">
        <f t="shared" si="6"/>
        <v>-1.5551300000000001</v>
      </c>
      <c r="H35" s="2">
        <f>IF(COUNTIF(C35,"*бол*"),"",G35) + '1й путь'!$J$1</f>
        <v>-1.5551027272727274</v>
      </c>
      <c r="I35" s="1">
        <f t="shared" si="14"/>
        <v>1</v>
      </c>
      <c r="K35" s="2">
        <f>VLOOKUP(C35,Q:R,2,0)</f>
        <v>-1.55508</v>
      </c>
      <c r="L35" s="2">
        <f>H35-K35</f>
        <v>-2.2727272727340875E-5</v>
      </c>
      <c r="M35" s="1" t="str">
        <f>VLOOKUP(B35,'Журнал наблюдений'!D:J,7,0)</f>
        <v>16.558</v>
      </c>
      <c r="P35" s="31">
        <f t="shared" si="5"/>
        <v>197</v>
      </c>
      <c r="Q35" s="34" t="s">
        <v>141</v>
      </c>
      <c r="R35" s="35">
        <v>6.2810000000000032E-2</v>
      </c>
      <c r="S35" s="1"/>
    </row>
    <row r="36" spans="1:19" ht="15.75" hidden="1" customHeight="1">
      <c r="A36" s="5">
        <v>2</v>
      </c>
      <c r="B36" s="5">
        <v>851</v>
      </c>
      <c r="C36" s="6" t="s">
        <v>112</v>
      </c>
      <c r="D36" s="6"/>
      <c r="E36" s="7">
        <f>VLOOKUP(B36,'Журнал наблюдений'!D552:H1340,4,0)</f>
        <v>0.22806000000000001</v>
      </c>
      <c r="F36" s="2" t="str">
        <f t="shared" si="3"/>
        <v/>
      </c>
      <c r="G36" s="2" t="str">
        <f t="shared" si="6"/>
        <v/>
      </c>
      <c r="H36" s="2" t="str">
        <f>IF(COUNTIF(C36,"*бол*"),"",G36)</f>
        <v/>
      </c>
      <c r="I36" s="1" t="str">
        <f t="shared" si="14"/>
        <v/>
      </c>
      <c r="K36" s="1"/>
      <c r="L36" s="2"/>
      <c r="M36" s="1" t="str">
        <f>VLOOKUP(B36,'Журнал наблюдений'!D:J,7,0)</f>
        <v>31.067</v>
      </c>
      <c r="P36" s="31">
        <f t="shared" si="5"/>
        <v>198</v>
      </c>
      <c r="Q36" s="34" t="s">
        <v>143</v>
      </c>
      <c r="R36" s="47">
        <v>0.14943999999999999</v>
      </c>
      <c r="S36" s="1"/>
    </row>
    <row r="37" spans="1:19" ht="15.75" customHeight="1">
      <c r="A37" s="5">
        <v>2</v>
      </c>
      <c r="B37" s="5">
        <v>852</v>
      </c>
      <c r="C37" s="6" t="s">
        <v>124</v>
      </c>
      <c r="D37" s="6"/>
      <c r="E37" s="7">
        <f>VLOOKUP(B37,'Журнал наблюдений'!D553:H1341,4,0)</f>
        <v>0.84789000000000003</v>
      </c>
      <c r="F37" s="2">
        <f t="shared" si="3"/>
        <v>-0.61982999999999999</v>
      </c>
      <c r="G37" s="2">
        <f t="shared" si="6"/>
        <v>-0.61982999999999999</v>
      </c>
      <c r="H37" s="2">
        <f>IF(COUNTIF(C37,"*бол*"),"",G37) + '1й путь'!$J$1</f>
        <v>-0.61980272727272723</v>
      </c>
      <c r="I37" s="1" t="str">
        <f t="shared" si="14"/>
        <v/>
      </c>
      <c r="K37" s="2">
        <f>VLOOKUP(C37,Q:R,2,0)</f>
        <v>-0.62088999999999994</v>
      </c>
      <c r="L37" s="2">
        <f>H37-K37</f>
        <v>1.0872727272727145E-3</v>
      </c>
      <c r="M37" s="1" t="str">
        <f>VLOOKUP(B37,'Журнал наблюдений'!D:J,7,0)</f>
        <v>13.310</v>
      </c>
      <c r="P37" s="31">
        <f t="shared" si="5"/>
        <v>199</v>
      </c>
      <c r="Q37" s="34" t="s">
        <v>145</v>
      </c>
      <c r="R37" s="35">
        <v>9.8979999999999846E-2</v>
      </c>
      <c r="S37" s="1"/>
    </row>
    <row r="38" spans="1:19" ht="15.75" customHeight="1">
      <c r="A38" s="5">
        <v>2</v>
      </c>
      <c r="B38" s="5">
        <v>853</v>
      </c>
      <c r="C38" s="6" t="s">
        <v>126</v>
      </c>
      <c r="D38" s="6"/>
      <c r="E38" s="7">
        <f>VLOOKUP(B38,'Журнал наблюдений'!D554:H1342,4,0)</f>
        <v>1.19469</v>
      </c>
      <c r="F38" s="2">
        <f t="shared" si="3"/>
        <v>-0.3468</v>
      </c>
      <c r="G38" s="2">
        <f t="shared" si="6"/>
        <v>-0.3468</v>
      </c>
      <c r="H38" s="2">
        <f>IF(COUNTIF(C38,"*бол*"),"",G38) + '1й путь'!$J$1</f>
        <v>-0.34677272727272729</v>
      </c>
      <c r="I38" s="1" t="str">
        <f t="shared" si="14"/>
        <v/>
      </c>
      <c r="K38" s="1"/>
      <c r="L38" s="2"/>
      <c r="M38" s="1" t="str">
        <f>VLOOKUP(B38,'Журнал наблюдений'!D:J,7,0)</f>
        <v>3.848</v>
      </c>
      <c r="N38" s="2">
        <f>SUM(L35:L41)</f>
        <v>1.7477018181818185</v>
      </c>
      <c r="P38" s="31">
        <f t="shared" si="5"/>
        <v>200</v>
      </c>
      <c r="Q38" s="34" t="s">
        <v>147</v>
      </c>
      <c r="R38" s="35">
        <v>5.4910000000000014E-2</v>
      </c>
      <c r="S38" s="1"/>
    </row>
    <row r="39" spans="1:19" ht="15.75" customHeight="1">
      <c r="A39" s="5">
        <v>2</v>
      </c>
      <c r="B39" s="5">
        <v>854</v>
      </c>
      <c r="C39" s="6" t="s">
        <v>129</v>
      </c>
      <c r="D39" s="6"/>
      <c r="E39" s="7">
        <f>VLOOKUP(B39,'Журнал наблюдений'!D555:H1343,4,0)</f>
        <v>1.59362</v>
      </c>
      <c r="F39" s="2">
        <f t="shared" si="3"/>
        <v>-0.39893000000000001</v>
      </c>
      <c r="G39" s="2">
        <f t="shared" si="6"/>
        <v>-0.39893000000000001</v>
      </c>
      <c r="H39" s="2">
        <f>IF(COUNTIF(C39,"*бол*"),"",G39) + '1й путь'!$J$1</f>
        <v>-0.3989027272727273</v>
      </c>
      <c r="I39" s="1">
        <f t="shared" si="14"/>
        <v>1</v>
      </c>
      <c r="K39" s="2">
        <f>VLOOKUP(C39,Q:R,2,0)</f>
        <v>-0.74555000000000005</v>
      </c>
      <c r="L39" s="2">
        <f>I39-K39</f>
        <v>1.7455500000000002</v>
      </c>
      <c r="M39" s="1" t="str">
        <f>VLOOKUP(B39,'Журнал наблюдений'!D:J,7,0)</f>
        <v>8.983</v>
      </c>
      <c r="P39" s="31">
        <f t="shared" si="5"/>
        <v>201</v>
      </c>
      <c r="Q39" s="34" t="s">
        <v>148</v>
      </c>
      <c r="R39" s="35">
        <v>5.7470000000000132E-2</v>
      </c>
      <c r="S39" s="1"/>
    </row>
    <row r="40" spans="1:19" ht="15.75" hidden="1" customHeight="1">
      <c r="A40" s="5">
        <v>2</v>
      </c>
      <c r="B40" s="5">
        <v>855</v>
      </c>
      <c r="C40" s="6" t="s">
        <v>129</v>
      </c>
      <c r="D40" s="6"/>
      <c r="E40" s="7">
        <f>VLOOKUP(B40,'Журнал наблюдений'!D556:H1344,4,0)</f>
        <v>0.26169999999999999</v>
      </c>
      <c r="F40" s="2" t="str">
        <f t="shared" si="3"/>
        <v/>
      </c>
      <c r="G40" s="2" t="str">
        <f t="shared" si="6"/>
        <v/>
      </c>
      <c r="H40" s="2" t="str">
        <f>IF(COUNTIF(C40,"*бол*"),"",G40)</f>
        <v/>
      </c>
      <c r="I40" s="1" t="str">
        <f t="shared" si="14"/>
        <v/>
      </c>
      <c r="K40" s="1"/>
      <c r="L40" s="2"/>
      <c r="M40" s="1" t="str">
        <f>VLOOKUP(B40,'Журнал наблюдений'!D:J,7,0)</f>
        <v>30.038</v>
      </c>
      <c r="P40" s="31">
        <f t="shared" si="5"/>
        <v>202</v>
      </c>
      <c r="Q40" s="34" t="s">
        <v>149</v>
      </c>
      <c r="R40" s="35">
        <v>6.5319999999999934E-2</v>
      </c>
      <c r="S40" s="1"/>
    </row>
    <row r="41" spans="1:19" ht="15.75" customHeight="1">
      <c r="A41" s="5">
        <v>2</v>
      </c>
      <c r="B41" s="5">
        <v>856</v>
      </c>
      <c r="C41" s="6" t="s">
        <v>131</v>
      </c>
      <c r="D41" s="6"/>
      <c r="E41" s="7">
        <f>VLOOKUP(B41,'Журнал наблюдений'!D557:H1345,4,0)</f>
        <v>0.93445</v>
      </c>
      <c r="F41" s="2">
        <f t="shared" si="3"/>
        <v>-0.67274999999999996</v>
      </c>
      <c r="G41" s="2">
        <f t="shared" si="6"/>
        <v>-0.67274999999999996</v>
      </c>
      <c r="H41" s="2">
        <f>IF(COUNTIF(C41,"*бол*"),"",G41) + '1й путь'!$J$1</f>
        <v>-0.67272272727272719</v>
      </c>
      <c r="I41" s="1" t="str">
        <f t="shared" si="14"/>
        <v/>
      </c>
      <c r="K41" s="2">
        <f>VLOOKUP(C41,Q:R,2,0)</f>
        <v>-0.67381000000000002</v>
      </c>
      <c r="L41" s="2">
        <f>H41-K41</f>
        <v>1.0872727272728255E-3</v>
      </c>
      <c r="M41" s="1" t="str">
        <f>VLOOKUP(B41,'Журнал наблюдений'!D:J,7,0)</f>
        <v>10.664</v>
      </c>
      <c r="P41" s="31">
        <f t="shared" si="5"/>
        <v>203</v>
      </c>
      <c r="Q41" s="34" t="s">
        <v>150</v>
      </c>
      <c r="R41" s="35">
        <v>5.934000000000017E-2</v>
      </c>
      <c r="S41" s="1"/>
    </row>
    <row r="42" spans="1:19" ht="15.75" customHeight="1">
      <c r="A42" s="5">
        <v>2</v>
      </c>
      <c r="B42" s="5">
        <v>857</v>
      </c>
      <c r="C42" s="6" t="s">
        <v>132</v>
      </c>
      <c r="D42" s="6"/>
      <c r="E42" s="7">
        <f>VLOOKUP(B42,'Журнал наблюдений'!D558:H1346,4,0)</f>
        <v>1.5841099999999999</v>
      </c>
      <c r="F42" s="2">
        <f t="shared" si="3"/>
        <v>-0.6496599999999999</v>
      </c>
      <c r="G42" s="2">
        <f t="shared" si="6"/>
        <v>-0.6496599999999999</v>
      </c>
      <c r="H42" s="2">
        <f>IF(COUNTIF(C42,"*бол*"),"",G42) + '1й путь'!$J$1</f>
        <v>-0.64963272727272714</v>
      </c>
      <c r="I42" s="1">
        <f t="shared" si="14"/>
        <v>1</v>
      </c>
      <c r="K42" s="1"/>
      <c r="L42" s="2"/>
      <c r="M42" s="1" t="str">
        <f>VLOOKUP(B42,'Журнал наблюдений'!D:J,7,0)</f>
        <v>9.301</v>
      </c>
      <c r="P42" s="31">
        <f t="shared" si="5"/>
        <v>204</v>
      </c>
      <c r="Q42" s="34" t="s">
        <v>159</v>
      </c>
      <c r="R42" s="35">
        <v>5.8489999999999931E-2</v>
      </c>
      <c r="S42" s="1"/>
    </row>
    <row r="43" spans="1:19" ht="15.75" hidden="1" customHeight="1">
      <c r="A43" s="5">
        <v>2</v>
      </c>
      <c r="B43" s="5">
        <v>858</v>
      </c>
      <c r="C43" s="6" t="s">
        <v>132</v>
      </c>
      <c r="D43" s="6"/>
      <c r="E43" s="7">
        <f>VLOOKUP(B43,'Журнал наблюдений'!D559:H1347,4,0)</f>
        <v>0.27855000000000002</v>
      </c>
      <c r="F43" s="2" t="str">
        <f t="shared" si="3"/>
        <v/>
      </c>
      <c r="G43" s="2" t="str">
        <f t="shared" si="6"/>
        <v/>
      </c>
      <c r="H43" s="2" t="str">
        <f>IF(COUNTIF(C43,"*бол*"),"",G43)</f>
        <v/>
      </c>
      <c r="I43" s="1" t="str">
        <f t="shared" si="14"/>
        <v/>
      </c>
      <c r="K43" s="1"/>
      <c r="L43" s="2"/>
      <c r="M43" s="1" t="str">
        <f>VLOOKUP(B43,'Журнал наблюдений'!D:J,7,0)</f>
        <v>27.094</v>
      </c>
      <c r="N43" s="2" t="e">
        <f>SUM(L41:L45)</f>
        <v>#VALUE!</v>
      </c>
      <c r="P43" s="31">
        <f t="shared" si="5"/>
        <v>205</v>
      </c>
      <c r="Q43" s="34" t="s">
        <v>161</v>
      </c>
      <c r="R43" s="35">
        <v>5.4179999999999895E-2</v>
      </c>
      <c r="S43" s="1"/>
    </row>
    <row r="44" spans="1:19" ht="15.75" customHeight="1">
      <c r="A44" s="5">
        <v>2</v>
      </c>
      <c r="B44" s="5">
        <v>859</v>
      </c>
      <c r="C44" s="6" t="s">
        <v>134</v>
      </c>
      <c r="D44" s="6"/>
      <c r="E44" s="7">
        <f>VLOOKUP(B44,'Журнал наблюдений'!D560:H1348,4,0)</f>
        <v>0.96960999999999997</v>
      </c>
      <c r="F44" s="2">
        <f t="shared" si="3"/>
        <v>-0.69106000000000001</v>
      </c>
      <c r="G44" s="2">
        <f t="shared" si="6"/>
        <v>-0.69106000000000001</v>
      </c>
      <c r="H44" s="2">
        <f>IF(COUNTIF(C44,"*бол*"),"",G44) + '1й путь'!$J$1</f>
        <v>-0.69103272727272724</v>
      </c>
      <c r="I44" s="1" t="str">
        <f t="shared" si="14"/>
        <v/>
      </c>
      <c r="K44" s="2">
        <f t="shared" ref="K44:K45" si="16">VLOOKUP(C44,Q:R,2,0)</f>
        <v>-1.34195</v>
      </c>
      <c r="L44" s="2" t="e">
        <f>I44-K44</f>
        <v>#VALUE!</v>
      </c>
      <c r="M44" s="1" t="str">
        <f>VLOOKUP(B44,'Журнал наблюдений'!D:J,7,0)</f>
        <v>5.717</v>
      </c>
      <c r="P44" s="31">
        <f t="shared" si="5"/>
        <v>206</v>
      </c>
      <c r="Q44" s="34" t="s">
        <v>163</v>
      </c>
      <c r="R44" s="35">
        <v>6.4700000000000202E-2</v>
      </c>
      <c r="S44" s="1"/>
    </row>
    <row r="45" spans="1:19" ht="15.75" customHeight="1">
      <c r="A45" s="5">
        <v>2</v>
      </c>
      <c r="B45" s="5">
        <v>860</v>
      </c>
      <c r="C45" s="6" t="s">
        <v>136</v>
      </c>
      <c r="D45" s="6"/>
      <c r="E45" s="7">
        <f>VLOOKUP(B45,'Журнал наблюдений'!D561:H1349,4,0)</f>
        <v>1.45652</v>
      </c>
      <c r="F45" s="2">
        <f t="shared" si="3"/>
        <v>-0.48691000000000006</v>
      </c>
      <c r="G45" s="2">
        <f t="shared" si="6"/>
        <v>-0.48691000000000006</v>
      </c>
      <c r="H45" s="2">
        <f>IF(COUNTIF(C45,"*бол*"),"",G45) + '1й путь'!$J$1</f>
        <v>-0.48688272727272736</v>
      </c>
      <c r="I45" s="1">
        <f t="shared" si="14"/>
        <v>1</v>
      </c>
      <c r="K45" s="2">
        <f t="shared" si="16"/>
        <v>-0.48655000000000004</v>
      </c>
      <c r="L45" s="2">
        <f>H45-K45</f>
        <v>-3.3272727272731784E-4</v>
      </c>
      <c r="M45" s="1" t="str">
        <f>VLOOKUP(B45,'Журнал наблюдений'!D:J,7,0)</f>
        <v>13.399</v>
      </c>
      <c r="P45" s="31">
        <f t="shared" si="5"/>
        <v>207</v>
      </c>
      <c r="Q45" s="34" t="s">
        <v>165</v>
      </c>
      <c r="R45" s="35">
        <v>6.0009999999999897E-2</v>
      </c>
      <c r="S45" s="1"/>
    </row>
    <row r="46" spans="1:19" ht="15.75" hidden="1" customHeight="1">
      <c r="A46" s="5">
        <v>2</v>
      </c>
      <c r="B46" s="5">
        <v>861</v>
      </c>
      <c r="C46" s="6" t="s">
        <v>136</v>
      </c>
      <c r="D46" s="6"/>
      <c r="E46" s="7">
        <f>VLOOKUP(B46,'Журнал наблюдений'!D562:H1350,4,0)</f>
        <v>0.67962999999999996</v>
      </c>
      <c r="F46" s="2" t="str">
        <f t="shared" si="3"/>
        <v/>
      </c>
      <c r="G46" s="2" t="str">
        <f t="shared" si="6"/>
        <v/>
      </c>
      <c r="H46" s="2" t="str">
        <f>IF(COUNTIF(C46,"*бол*"),"",G46)</f>
        <v/>
      </c>
      <c r="I46" s="1" t="str">
        <f t="shared" si="14"/>
        <v/>
      </c>
      <c r="K46" s="1"/>
      <c r="L46" s="2"/>
      <c r="M46" s="1" t="str">
        <f>VLOOKUP(B46,'Журнал наблюдений'!D:J,7,0)</f>
        <v>29.272</v>
      </c>
      <c r="P46" s="31">
        <f t="shared" si="5"/>
        <v>208</v>
      </c>
      <c r="Q46" s="34" t="s">
        <v>167</v>
      </c>
      <c r="R46" s="35">
        <v>6.1039999999999983E-2</v>
      </c>
      <c r="S46" s="1"/>
    </row>
    <row r="47" spans="1:19" ht="15.75" customHeight="1">
      <c r="A47" s="5">
        <v>2</v>
      </c>
      <c r="B47" s="5">
        <v>862</v>
      </c>
      <c r="C47" s="6" t="s">
        <v>138</v>
      </c>
      <c r="D47" s="6"/>
      <c r="E47" s="7">
        <f>VLOOKUP(B47,'Журнал наблюдений'!D563:H1351,4,0)</f>
        <v>1.16933</v>
      </c>
      <c r="F47" s="2">
        <f t="shared" si="3"/>
        <v>-0.48970000000000002</v>
      </c>
      <c r="G47" s="2">
        <f t="shared" si="6"/>
        <v>-0.48970000000000002</v>
      </c>
      <c r="H47" s="2">
        <f>IF(COUNTIF(C47,"*бол*"),"",G47) + '1й путь'!$J$1</f>
        <v>-0.48967272727272732</v>
      </c>
      <c r="I47" s="1" t="str">
        <f t="shared" si="14"/>
        <v/>
      </c>
      <c r="K47" s="2">
        <f t="shared" ref="K47:K48" si="17">VLOOKUP(C47,Q:R,2,0)</f>
        <v>-0.49065999999999987</v>
      </c>
      <c r="L47" s="2">
        <f>H47-K47</f>
        <v>9.8727272727255899E-4</v>
      </c>
      <c r="M47" s="1" t="str">
        <f>VLOOKUP(B47,'Журнал наблюдений'!D:J,7,0)</f>
        <v>8.581</v>
      </c>
      <c r="P47" s="31">
        <f t="shared" si="5"/>
        <v>209</v>
      </c>
      <c r="Q47" s="34" t="s">
        <v>169</v>
      </c>
      <c r="R47" s="39">
        <v>5.5050000000000043E-2</v>
      </c>
      <c r="S47" s="1"/>
    </row>
    <row r="48" spans="1:19" ht="15.75" customHeight="1">
      <c r="A48" s="5">
        <v>2</v>
      </c>
      <c r="B48" s="5">
        <v>863</v>
      </c>
      <c r="C48" s="6" t="s">
        <v>140</v>
      </c>
      <c r="D48" s="6"/>
      <c r="E48" s="7">
        <f>VLOOKUP(B48,'Журнал наблюдений'!D564:H1352,4,0)</f>
        <v>1.57619</v>
      </c>
      <c r="F48" s="2">
        <f t="shared" si="3"/>
        <v>-0.40686</v>
      </c>
      <c r="G48" s="2">
        <f t="shared" si="6"/>
        <v>-0.40686</v>
      </c>
      <c r="H48" s="2">
        <f>IF(COUNTIF(C48,"*бол*"),"",G48) + '1й путь'!$J$1</f>
        <v>-0.40683272727272729</v>
      </c>
      <c r="I48" s="1">
        <f t="shared" si="14"/>
        <v>1</v>
      </c>
      <c r="K48" s="2">
        <f t="shared" si="17"/>
        <v>-0.37294000000000005</v>
      </c>
      <c r="M48" s="1" t="str">
        <f>VLOOKUP(B48,'Журнал наблюдений'!D:J,7,0)</f>
        <v>11.866</v>
      </c>
      <c r="N48" s="2">
        <f>H48-K48</f>
        <v>-3.3892727272727241E-2</v>
      </c>
      <c r="P48" s="31">
        <f t="shared" si="5"/>
        <v>210</v>
      </c>
      <c r="Q48" s="34" t="s">
        <v>171</v>
      </c>
      <c r="R48" s="35">
        <v>5.6540000000000035E-2</v>
      </c>
      <c r="S48" s="1"/>
    </row>
    <row r="49" spans="1:19" ht="15.75" hidden="1" customHeight="1">
      <c r="A49" s="5">
        <v>2</v>
      </c>
      <c r="B49" s="5">
        <v>864</v>
      </c>
      <c r="C49" s="6" t="s">
        <v>140</v>
      </c>
      <c r="D49" s="6"/>
      <c r="E49" s="7">
        <f>VLOOKUP(B49,'Журнал наблюдений'!D565:H1353,4,0)</f>
        <v>0.91400000000000003</v>
      </c>
      <c r="F49" s="2" t="str">
        <f t="shared" si="3"/>
        <v/>
      </c>
      <c r="G49" s="2" t="str">
        <f t="shared" si="6"/>
        <v/>
      </c>
      <c r="H49" s="2" t="str">
        <f>IF(COUNTIF(C49,"*бол*"),"",G49)</f>
        <v/>
      </c>
      <c r="I49" s="1" t="str">
        <f t="shared" si="14"/>
        <v/>
      </c>
      <c r="K49" s="1"/>
      <c r="L49" s="2">
        <f>N48+N50</f>
        <v>-5.6545454545453566E-4</v>
      </c>
      <c r="M49" s="1" t="str">
        <f>VLOOKUP(B49,'Журнал наблюдений'!D:J,7,0)</f>
        <v>27.292</v>
      </c>
      <c r="P49" s="31">
        <f t="shared" si="5"/>
        <v>211</v>
      </c>
      <c r="Q49" s="34" t="s">
        <v>173</v>
      </c>
      <c r="R49" s="35">
        <v>6.3180000000000014E-2</v>
      </c>
      <c r="S49" s="1"/>
    </row>
    <row r="50" spans="1:19" ht="15.75" customHeight="1">
      <c r="A50" s="5">
        <v>2</v>
      </c>
      <c r="B50" s="5">
        <v>865</v>
      </c>
      <c r="C50" s="6" t="s">
        <v>142</v>
      </c>
      <c r="D50" s="6"/>
      <c r="E50" s="7">
        <f>VLOOKUP(B50,'Журнал наблюдений'!D566:H1354,4,0)</f>
        <v>1.23739</v>
      </c>
      <c r="F50" s="2">
        <f t="shared" si="3"/>
        <v>-0.32338999999999996</v>
      </c>
      <c r="G50" s="2">
        <f t="shared" si="6"/>
        <v>-0.32338999999999996</v>
      </c>
      <c r="H50" s="2">
        <f>IF(COUNTIF(C50,"*бол*"),"",G50) + '1й путь'!$J$1</f>
        <v>-0.32336272727272725</v>
      </c>
      <c r="I50" s="1" t="str">
        <f t="shared" si="14"/>
        <v/>
      </c>
      <c r="J50" s="2"/>
      <c r="K50" s="2">
        <f t="shared" ref="K50:K51" si="18">VLOOKUP(C50,Q:R,2,0)</f>
        <v>-0.35668999999999995</v>
      </c>
      <c r="M50" s="1" t="str">
        <f>VLOOKUP(B50,'Журнал наблюдений'!D:J,7,0)</f>
        <v>8.095</v>
      </c>
      <c r="N50" s="2">
        <f>H50-K50</f>
        <v>3.3327272727272705E-2</v>
      </c>
      <c r="P50" s="31">
        <f t="shared" si="5"/>
        <v>212</v>
      </c>
      <c r="Q50" s="34" t="s">
        <v>175</v>
      </c>
      <c r="R50" s="38">
        <v>6.4790000000000125E-2</v>
      </c>
      <c r="S50" s="1"/>
    </row>
    <row r="51" spans="1:19" ht="15.75" customHeight="1">
      <c r="A51" s="5">
        <v>2</v>
      </c>
      <c r="B51" s="5">
        <v>866</v>
      </c>
      <c r="C51" s="6" t="s">
        <v>144</v>
      </c>
      <c r="D51" s="6"/>
      <c r="E51" s="7">
        <f>VLOOKUP(B51,'Журнал наблюдений'!D567:H1355,4,0)</f>
        <v>1.48566</v>
      </c>
      <c r="F51" s="2">
        <f t="shared" si="3"/>
        <v>-0.24826999999999999</v>
      </c>
      <c r="G51" s="2">
        <f t="shared" si="6"/>
        <v>-0.24826999999999999</v>
      </c>
      <c r="H51" s="2">
        <f>IF(COUNTIF(C51,"*бол*"),"",G51) + '1й путь'!$J$1</f>
        <v>-0.24824272727272725</v>
      </c>
      <c r="I51" s="1">
        <f t="shared" si="14"/>
        <v>1</v>
      </c>
      <c r="J51" s="2">
        <f>SUM(H5:H51)</f>
        <v>-15.399471818181818</v>
      </c>
      <c r="K51" s="2">
        <f t="shared" si="18"/>
        <v>-0.24746999999999997</v>
      </c>
      <c r="L51" s="2">
        <f>H51-K51</f>
        <v>-7.7272727272728603E-4</v>
      </c>
      <c r="M51" s="1" t="str">
        <f>VLOOKUP(B51,'Журнал наблюдений'!D:J,7,0)</f>
        <v>13.826</v>
      </c>
      <c r="O51" s="14" t="e">
        <f>SUM(L4:L51)</f>
        <v>#VALUE!</v>
      </c>
      <c r="P51" s="31">
        <f t="shared" si="5"/>
        <v>213</v>
      </c>
      <c r="Q51" s="34" t="s">
        <v>177</v>
      </c>
      <c r="R51" s="35">
        <v>4.1809999999999903E-2</v>
      </c>
      <c r="S51" s="1"/>
    </row>
    <row r="52" spans="1:19" ht="15.75" hidden="1" customHeight="1">
      <c r="A52" s="5">
        <v>2</v>
      </c>
      <c r="B52" s="5">
        <v>20003</v>
      </c>
      <c r="C52" s="6" t="s">
        <v>144</v>
      </c>
      <c r="D52" s="6"/>
      <c r="E52" s="7">
        <f>VLOOKUP(B52,'Журнал наблюдений'!D568:H1356,4,0)</f>
        <v>1.0505500000000001</v>
      </c>
      <c r="F52" s="2" t="str">
        <f t="shared" si="3"/>
        <v/>
      </c>
      <c r="G52" s="2" t="str">
        <f t="shared" si="6"/>
        <v/>
      </c>
      <c r="H52" s="2" t="str">
        <f t="shared" ref="H52:H137" si="19">IF(COUNTIF(C52,"*бол*"),"",G52)</f>
        <v/>
      </c>
      <c r="I52" s="1" t="str">
        <f t="shared" si="14"/>
        <v/>
      </c>
      <c r="K52" s="1"/>
      <c r="L52" s="2"/>
      <c r="M52" s="1" t="str">
        <f>VLOOKUP(B52,'Журнал наблюдений'!D:J,7,0)</f>
        <v>46.302</v>
      </c>
      <c r="P52" s="31">
        <f t="shared" si="5"/>
        <v>214</v>
      </c>
      <c r="Q52" s="34" t="s">
        <v>179</v>
      </c>
      <c r="R52" s="38">
        <v>9.328000000000003E-2</v>
      </c>
      <c r="S52" s="1"/>
    </row>
    <row r="53" spans="1:19" ht="15.75" customHeight="1">
      <c r="A53" s="5">
        <v>2</v>
      </c>
      <c r="B53" s="5">
        <v>20004</v>
      </c>
      <c r="C53" s="6" t="s">
        <v>146</v>
      </c>
      <c r="D53" s="6"/>
      <c r="E53" s="7">
        <f>VLOOKUP(B53,'Журнал наблюдений'!D569:H1357,4,0)</f>
        <v>1.20248</v>
      </c>
      <c r="F53" s="2">
        <f t="shared" si="3"/>
        <v>-0.1519299999999999</v>
      </c>
      <c r="G53" s="2">
        <f t="shared" si="6"/>
        <v>-0.1519299999999999</v>
      </c>
      <c r="H53" s="2">
        <f t="shared" si="19"/>
        <v>-0.1519299999999999</v>
      </c>
      <c r="I53" s="1" t="str">
        <f t="shared" si="14"/>
        <v/>
      </c>
      <c r="K53" s="2">
        <f t="shared" ref="K53:K57" si="20">VLOOKUP(C53,Q:R,2,0)</f>
        <v>-0.15227999999999997</v>
      </c>
      <c r="L53" s="2">
        <f t="shared" ref="L53:L57" si="21">H53-K53</f>
        <v>3.5000000000007248E-4</v>
      </c>
      <c r="M53" s="1" t="str">
        <f>VLOOKUP(B53,'Журнал наблюдений'!D:J,7,0)</f>
        <v>28.015</v>
      </c>
      <c r="P53" s="31">
        <f t="shared" si="5"/>
        <v>215</v>
      </c>
      <c r="Q53" s="34" t="s">
        <v>181</v>
      </c>
      <c r="R53" s="38">
        <v>0.18984999999999996</v>
      </c>
      <c r="S53" s="1"/>
    </row>
    <row r="54" spans="1:19" ht="15.75" customHeight="1">
      <c r="A54" s="5">
        <v>2</v>
      </c>
      <c r="B54" s="5">
        <v>20005</v>
      </c>
      <c r="C54" s="6" t="s">
        <v>135</v>
      </c>
      <c r="D54" s="6"/>
      <c r="E54" s="7">
        <f>VLOOKUP(B54,'Журнал наблюдений'!D570:H1358,4,0)</f>
        <v>1.29217</v>
      </c>
      <c r="F54" s="2">
        <f t="shared" si="3"/>
        <v>-8.9690000000000047E-2</v>
      </c>
      <c r="G54" s="2">
        <f t="shared" si="6"/>
        <v>-8.9690000000000047E-2</v>
      </c>
      <c r="H54" s="2">
        <f t="shared" si="19"/>
        <v>-8.9690000000000047E-2</v>
      </c>
      <c r="I54" s="1" t="str">
        <f t="shared" si="14"/>
        <v/>
      </c>
      <c r="K54" s="2">
        <f t="shared" si="20"/>
        <v>-8.6899999999999977E-2</v>
      </c>
      <c r="L54" s="2">
        <f t="shared" si="21"/>
        <v>-2.7900000000000702E-3</v>
      </c>
      <c r="M54" s="1" t="str">
        <f>VLOOKUP(B54,'Журнал наблюдений'!D:J,7,0)</f>
        <v>7.360</v>
      </c>
      <c r="N54" s="2"/>
      <c r="P54" s="31">
        <f t="shared" si="5"/>
        <v>216</v>
      </c>
      <c r="Q54" s="34" t="s">
        <v>183</v>
      </c>
      <c r="R54" s="38">
        <v>0.22199000000000002</v>
      </c>
      <c r="S54" s="1"/>
    </row>
    <row r="55" spans="1:19" ht="15.75" customHeight="1">
      <c r="A55" s="5">
        <v>2</v>
      </c>
      <c r="B55" s="5">
        <v>20006</v>
      </c>
      <c r="C55" s="6" t="s">
        <v>137</v>
      </c>
      <c r="D55" s="6"/>
      <c r="E55" s="7">
        <f>VLOOKUP(B55,'Журнал наблюдений'!D571:H1359,4,0)</f>
        <v>1.29267</v>
      </c>
      <c r="F55" s="2">
        <f t="shared" si="3"/>
        <v>-4.9999999999994493E-4</v>
      </c>
      <c r="G55" s="2">
        <f t="shared" si="6"/>
        <v>-4.9999999999994493E-4</v>
      </c>
      <c r="H55" s="2">
        <f t="shared" si="19"/>
        <v>-4.9999999999994493E-4</v>
      </c>
      <c r="I55" s="1" t="str">
        <f t="shared" si="14"/>
        <v/>
      </c>
      <c r="K55" s="2">
        <f t="shared" si="20"/>
        <v>-1.5700000000000713E-3</v>
      </c>
      <c r="L55" s="2">
        <f t="shared" si="21"/>
        <v>1.0700000000001264E-3</v>
      </c>
      <c r="M55" s="1" t="str">
        <f>VLOOKUP(B55,'Журнал наблюдений'!D:J,7,0)</f>
        <v>12.935</v>
      </c>
      <c r="N55" s="2">
        <f>SUM(L53:L57)</f>
        <v>-2.0899999999999253E-3</v>
      </c>
      <c r="P55" s="31">
        <f t="shared" si="5"/>
        <v>217</v>
      </c>
      <c r="Q55" s="34" t="s">
        <v>185</v>
      </c>
      <c r="R55" s="35">
        <v>0.20007000000000019</v>
      </c>
      <c r="S55" s="1"/>
    </row>
    <row r="56" spans="1:19" ht="15" customHeight="1">
      <c r="A56" s="5">
        <v>2</v>
      </c>
      <c r="B56" s="5">
        <v>20007</v>
      </c>
      <c r="C56" s="6" t="s">
        <v>139</v>
      </c>
      <c r="D56" s="6"/>
      <c r="E56" s="7">
        <f>VLOOKUP(B56,'Журнал наблюдений'!D572:H1360,4,0)</f>
        <v>1.25613</v>
      </c>
      <c r="F56" s="2">
        <f t="shared" si="3"/>
        <v>3.6540000000000017E-2</v>
      </c>
      <c r="G56" s="2">
        <f t="shared" si="6"/>
        <v>3.6540000000000017E-2</v>
      </c>
      <c r="H56" s="2">
        <f t="shared" si="19"/>
        <v>3.6540000000000017E-2</v>
      </c>
      <c r="I56" s="1" t="str">
        <f t="shared" si="14"/>
        <v/>
      </c>
      <c r="K56" s="2">
        <f t="shared" si="20"/>
        <v>3.7390000000000034E-2</v>
      </c>
      <c r="L56" s="2">
        <f t="shared" si="21"/>
        <v>-8.5000000000001741E-4</v>
      </c>
      <c r="M56" s="1" t="str">
        <f>VLOOKUP(B56,'Журнал наблюдений'!D:J,7,0)</f>
        <v>32.830</v>
      </c>
      <c r="P56" s="31">
        <f t="shared" si="5"/>
        <v>218</v>
      </c>
      <c r="Q56" s="34" t="s">
        <v>187</v>
      </c>
      <c r="R56" s="35">
        <v>0.19712999999999981</v>
      </c>
      <c r="S56" s="1"/>
    </row>
    <row r="57" spans="1:19" ht="15.75" customHeight="1">
      <c r="A57" s="5">
        <v>2</v>
      </c>
      <c r="B57" s="5">
        <v>20008</v>
      </c>
      <c r="C57" s="6" t="s">
        <v>141</v>
      </c>
      <c r="D57" s="6"/>
      <c r="E57" s="7">
        <f>VLOOKUP(B57,'Журнал наблюдений'!D573:H1361,4,0)</f>
        <v>1.19319</v>
      </c>
      <c r="F57" s="2">
        <f t="shared" si="3"/>
        <v>6.2939999999999996E-2</v>
      </c>
      <c r="G57" s="2">
        <f t="shared" si="6"/>
        <v>6.2939999999999996E-2</v>
      </c>
      <c r="H57" s="2">
        <f t="shared" si="19"/>
        <v>6.2939999999999996E-2</v>
      </c>
      <c r="I57" s="1">
        <f t="shared" si="14"/>
        <v>1</v>
      </c>
      <c r="J57" s="1"/>
      <c r="K57" s="2">
        <f t="shared" si="20"/>
        <v>6.2810000000000032E-2</v>
      </c>
      <c r="L57" s="2">
        <f t="shared" si="21"/>
        <v>1.2999999999996348E-4</v>
      </c>
      <c r="M57" s="1" t="str">
        <f>VLOOKUP(B57,'Журнал наблюдений'!D:J,7,0)</f>
        <v>53.625</v>
      </c>
      <c r="P57" s="31">
        <f t="shared" si="5"/>
        <v>219</v>
      </c>
      <c r="Q57" s="34" t="s">
        <v>188</v>
      </c>
      <c r="R57" s="35">
        <v>0.20196000000000014</v>
      </c>
      <c r="S57" s="1"/>
    </row>
    <row r="58" spans="1:19" ht="15.75" hidden="1" customHeight="1">
      <c r="A58" s="5">
        <v>2</v>
      </c>
      <c r="B58" s="5">
        <v>20009</v>
      </c>
      <c r="C58" s="6" t="s">
        <v>141</v>
      </c>
      <c r="D58" s="6"/>
      <c r="E58" s="7">
        <f>VLOOKUP(B58,'Журнал наблюдений'!D574:H1362,4,0)</f>
        <v>1.4267099999999999</v>
      </c>
      <c r="F58" s="2" t="str">
        <f t="shared" si="3"/>
        <v/>
      </c>
      <c r="G58" s="2" t="str">
        <f t="shared" si="6"/>
        <v/>
      </c>
      <c r="H58" s="2" t="str">
        <f t="shared" si="19"/>
        <v/>
      </c>
      <c r="I58" s="1" t="str">
        <f t="shared" si="14"/>
        <v/>
      </c>
      <c r="J58" s="1"/>
      <c r="K58" s="1"/>
      <c r="L58" s="2"/>
      <c r="M58" s="1" t="str">
        <f>VLOOKUP(B58,'Журнал наблюдений'!D:J,7,0)</f>
        <v>50.951</v>
      </c>
      <c r="P58" s="31">
        <f t="shared" si="5"/>
        <v>220</v>
      </c>
      <c r="Q58" s="34" t="s">
        <v>190</v>
      </c>
      <c r="R58" s="35">
        <v>0.17792999999999992</v>
      </c>
      <c r="S58" s="1"/>
    </row>
    <row r="59" spans="1:19" ht="15.75" customHeight="1">
      <c r="A59" s="5">
        <v>2</v>
      </c>
      <c r="B59" s="5">
        <v>20010</v>
      </c>
      <c r="C59" s="6" t="s">
        <v>143</v>
      </c>
      <c r="D59" s="6"/>
      <c r="E59" s="7">
        <f>VLOOKUP(B59,'Журнал наблюдений'!D575:H1363,4,0)</f>
        <v>1.27362</v>
      </c>
      <c r="F59" s="2">
        <f t="shared" si="3"/>
        <v>0.15308999999999995</v>
      </c>
      <c r="G59" s="2">
        <f t="shared" si="6"/>
        <v>0.15308999999999995</v>
      </c>
      <c r="H59" s="2">
        <f t="shared" si="19"/>
        <v>0.15308999999999995</v>
      </c>
      <c r="I59" s="1" t="str">
        <f t="shared" si="14"/>
        <v/>
      </c>
      <c r="J59" s="1"/>
      <c r="K59" s="2">
        <f t="shared" ref="K59:K61" si="22">VLOOKUP(C59,Q:R,2,0)</f>
        <v>0.14943999999999999</v>
      </c>
      <c r="L59" s="48">
        <f t="shared" ref="L59:L61" si="23">H59-K59</f>
        <v>3.6499999999999588E-3</v>
      </c>
      <c r="M59" s="1" t="str">
        <f>VLOOKUP(B59,'Журнал наблюдений'!D:J,7,0)</f>
        <v>2.097</v>
      </c>
      <c r="P59" s="31">
        <f t="shared" si="5"/>
        <v>221</v>
      </c>
      <c r="Q59" s="34" t="s">
        <v>192</v>
      </c>
      <c r="R59" s="35">
        <v>0.22152000000000005</v>
      </c>
      <c r="S59" s="1"/>
    </row>
    <row r="60" spans="1:19" ht="15.75" customHeight="1">
      <c r="A60" s="5">
        <v>2</v>
      </c>
      <c r="B60" s="5">
        <v>20011</v>
      </c>
      <c r="C60" s="6" t="s">
        <v>145</v>
      </c>
      <c r="D60" s="6"/>
      <c r="E60" s="7">
        <f>VLOOKUP(B60,'Журнал наблюдений'!D576:H1364,4,0)</f>
        <v>1.1759200000000001</v>
      </c>
      <c r="F60" s="2">
        <f t="shared" si="3"/>
        <v>9.7699999999999898E-2</v>
      </c>
      <c r="G60" s="2">
        <f t="shared" si="6"/>
        <v>9.7699999999999898E-2</v>
      </c>
      <c r="H60" s="2">
        <f t="shared" si="19"/>
        <v>9.7699999999999898E-2</v>
      </c>
      <c r="I60" s="1" t="str">
        <f t="shared" si="14"/>
        <v/>
      </c>
      <c r="J60" s="1"/>
      <c r="K60" s="2">
        <f t="shared" si="22"/>
        <v>9.8979999999999846E-2</v>
      </c>
      <c r="L60" s="2">
        <f t="shared" si="23"/>
        <v>-1.2799999999999478E-3</v>
      </c>
      <c r="M60" s="1" t="str">
        <f>VLOOKUP(B60,'Журнал наблюдений'!D:J,7,0)</f>
        <v>31.018</v>
      </c>
      <c r="N60" s="2">
        <f>SUM(L58:L62)</f>
        <v>1.9599999999999895E-3</v>
      </c>
      <c r="P60" s="31">
        <f t="shared" si="5"/>
        <v>222</v>
      </c>
      <c r="Q60" s="34" t="s">
        <v>194</v>
      </c>
      <c r="R60" s="35">
        <v>0.20008999999999999</v>
      </c>
      <c r="S60" s="1"/>
    </row>
    <row r="61" spans="1:19" ht="15.75" customHeight="1">
      <c r="A61" s="5">
        <v>2</v>
      </c>
      <c r="B61" s="5">
        <v>20012</v>
      </c>
      <c r="C61" s="6" t="s">
        <v>147</v>
      </c>
      <c r="D61" s="6"/>
      <c r="E61" s="7">
        <f>VLOOKUP(B61,'Журнал наблюдений'!D577:H1365,4,0)</f>
        <v>1.1214200000000001</v>
      </c>
      <c r="F61" s="2">
        <f t="shared" si="3"/>
        <v>5.4499999999999993E-2</v>
      </c>
      <c r="G61" s="2">
        <f t="shared" si="6"/>
        <v>5.4499999999999993E-2</v>
      </c>
      <c r="H61" s="2">
        <f t="shared" si="19"/>
        <v>5.4499999999999993E-2</v>
      </c>
      <c r="I61" s="1">
        <f t="shared" si="14"/>
        <v>1</v>
      </c>
      <c r="J61" s="1"/>
      <c r="K61" s="2">
        <f t="shared" si="22"/>
        <v>5.4910000000000014E-2</v>
      </c>
      <c r="L61" s="2">
        <f t="shared" si="23"/>
        <v>-4.1000000000002146E-4</v>
      </c>
      <c r="M61" s="1" t="str">
        <f>VLOOKUP(B61,'Журнал наблюдений'!D:J,7,0)</f>
        <v>49.132</v>
      </c>
      <c r="P61" s="31">
        <f t="shared" si="5"/>
        <v>223</v>
      </c>
      <c r="Q61" s="34" t="s">
        <v>196</v>
      </c>
      <c r="R61" s="39">
        <v>0.20056999999999992</v>
      </c>
      <c r="S61" s="1"/>
    </row>
    <row r="62" spans="1:19" ht="15.75" hidden="1" customHeight="1">
      <c r="A62" s="5">
        <v>2</v>
      </c>
      <c r="B62" s="5">
        <v>20013</v>
      </c>
      <c r="C62" s="6" t="s">
        <v>147</v>
      </c>
      <c r="D62" s="6"/>
      <c r="E62" s="7">
        <f>VLOOKUP(B62,'Журнал наблюдений'!D578:H1366,4,0)</f>
        <v>1.44815</v>
      </c>
      <c r="F62" s="2" t="str">
        <f t="shared" si="3"/>
        <v/>
      </c>
      <c r="G62" s="2" t="str">
        <f t="shared" si="6"/>
        <v/>
      </c>
      <c r="H62" s="2" t="str">
        <f t="shared" si="19"/>
        <v/>
      </c>
      <c r="I62" s="1" t="str">
        <f t="shared" si="14"/>
        <v/>
      </c>
      <c r="J62" s="1"/>
      <c r="K62" s="1"/>
      <c r="L62" s="2"/>
      <c r="M62" s="1" t="str">
        <f>VLOOKUP(B62,'Журнал наблюдений'!D:J,7,0)</f>
        <v>50.550</v>
      </c>
      <c r="P62" s="31">
        <f t="shared" si="5"/>
        <v>224</v>
      </c>
      <c r="Q62" s="34" t="s">
        <v>198</v>
      </c>
      <c r="R62" s="39">
        <v>0.20202000000000009</v>
      </c>
      <c r="S62" s="1"/>
    </row>
    <row r="63" spans="1:19" ht="15.75" customHeight="1">
      <c r="A63" s="5">
        <v>2</v>
      </c>
      <c r="B63" s="5">
        <v>20014</v>
      </c>
      <c r="C63" s="6" t="s">
        <v>148</v>
      </c>
      <c r="D63" s="6"/>
      <c r="E63" s="7">
        <f>VLOOKUP(B63,'Журнал наблюдений'!D579:H1367,4,0)</f>
        <v>1.3915200000000001</v>
      </c>
      <c r="F63" s="2">
        <f t="shared" si="3"/>
        <v>5.6629999999999958E-2</v>
      </c>
      <c r="G63" s="2">
        <f t="shared" si="6"/>
        <v>5.6629999999999958E-2</v>
      </c>
      <c r="H63" s="2">
        <f t="shared" si="19"/>
        <v>5.6629999999999958E-2</v>
      </c>
      <c r="I63" s="1" t="str">
        <f t="shared" si="14"/>
        <v/>
      </c>
      <c r="J63" s="1"/>
      <c r="K63" s="2">
        <f t="shared" ref="K63:K67" si="24">VLOOKUP(C63,Q:R,2,0)</f>
        <v>5.7470000000000132E-2</v>
      </c>
      <c r="L63" s="2">
        <f t="shared" ref="L63:L67" si="25">H63-K63</f>
        <v>-8.4000000000017394E-4</v>
      </c>
      <c r="M63" s="1" t="str">
        <f>VLOOKUP(B63,'Журнал наблюдений'!D:J,7,0)</f>
        <v>28.718</v>
      </c>
      <c r="P63" s="31">
        <f t="shared" si="5"/>
        <v>225</v>
      </c>
      <c r="Q63" s="34" t="s">
        <v>200</v>
      </c>
      <c r="R63" s="39">
        <v>0.17659000000000002</v>
      </c>
      <c r="S63" s="1"/>
    </row>
    <row r="64" spans="1:19" ht="15.75" customHeight="1">
      <c r="A64" s="5">
        <v>2</v>
      </c>
      <c r="B64" s="5">
        <v>20015</v>
      </c>
      <c r="C64" s="6" t="s">
        <v>149</v>
      </c>
      <c r="D64" s="6"/>
      <c r="E64" s="7">
        <f>VLOOKUP(B64,'Журнал наблюдений'!D580:H1368,4,0)</f>
        <v>1.3225199999999999</v>
      </c>
      <c r="F64" s="2">
        <f t="shared" si="3"/>
        <v>6.9000000000000172E-2</v>
      </c>
      <c r="G64" s="2">
        <f t="shared" si="6"/>
        <v>6.9000000000000172E-2</v>
      </c>
      <c r="H64" s="2">
        <f t="shared" si="19"/>
        <v>6.9000000000000172E-2</v>
      </c>
      <c r="I64" s="1" t="str">
        <f t="shared" si="14"/>
        <v/>
      </c>
      <c r="J64" s="1"/>
      <c r="K64" s="2">
        <f t="shared" si="24"/>
        <v>6.5319999999999934E-2</v>
      </c>
      <c r="L64" s="2">
        <f t="shared" si="25"/>
        <v>3.6800000000002386E-3</v>
      </c>
      <c r="M64" s="1" t="str">
        <f>VLOOKUP(B64,'Журнал наблюдений'!D:J,7,0)</f>
        <v>8.879</v>
      </c>
      <c r="P64" s="31">
        <f t="shared" si="5"/>
        <v>226</v>
      </c>
      <c r="Q64" s="34" t="s">
        <v>202</v>
      </c>
      <c r="R64" s="39">
        <v>0.2290899999999999</v>
      </c>
      <c r="S64" s="1"/>
    </row>
    <row r="65" spans="1:19" ht="15.75" customHeight="1">
      <c r="A65" s="5">
        <v>2</v>
      </c>
      <c r="B65" s="5">
        <v>20016</v>
      </c>
      <c r="C65" s="6" t="s">
        <v>150</v>
      </c>
      <c r="D65" s="6"/>
      <c r="E65" s="7">
        <f>VLOOKUP(B65,'Журнал наблюдений'!D581:H1369,4,0)</f>
        <v>1.26363</v>
      </c>
      <c r="F65" s="2">
        <f t="shared" si="3"/>
        <v>5.8889999999999887E-2</v>
      </c>
      <c r="G65" s="2">
        <f t="shared" si="6"/>
        <v>5.8889999999999887E-2</v>
      </c>
      <c r="H65" s="2">
        <f t="shared" si="19"/>
        <v>5.8889999999999887E-2</v>
      </c>
      <c r="I65" s="1" t="str">
        <f t="shared" si="14"/>
        <v/>
      </c>
      <c r="J65" s="1"/>
      <c r="K65" s="2">
        <f t="shared" si="24"/>
        <v>5.934000000000017E-2</v>
      </c>
      <c r="L65" s="2">
        <f t="shared" si="25"/>
        <v>-4.5000000000028351E-4</v>
      </c>
      <c r="M65" s="1" t="str">
        <f>VLOOKUP(B65,'Журнал наблюдений'!D:J,7,0)</f>
        <v>11.440</v>
      </c>
      <c r="N65" s="2">
        <f>SUM(L63:L67)</f>
        <v>-8.7000000000003741E-4</v>
      </c>
      <c r="P65" s="31">
        <f t="shared" si="5"/>
        <v>227</v>
      </c>
      <c r="Q65" s="34" t="s">
        <v>205</v>
      </c>
      <c r="R65" s="35">
        <v>0.19796999999999998</v>
      </c>
      <c r="S65" s="1"/>
    </row>
    <row r="66" spans="1:19" ht="15.75" customHeight="1">
      <c r="A66" s="5">
        <v>2</v>
      </c>
      <c r="B66" s="5">
        <v>20017</v>
      </c>
      <c r="C66" s="6" t="s">
        <v>159</v>
      </c>
      <c r="D66" s="6"/>
      <c r="E66" s="7">
        <f>VLOOKUP(B66,'Журнал наблюдений'!D582:H1370,4,0)</f>
        <v>1.2070000000000001</v>
      </c>
      <c r="F66" s="2">
        <f t="shared" si="3"/>
        <v>5.6629999999999958E-2</v>
      </c>
      <c r="G66" s="2">
        <f t="shared" si="6"/>
        <v>5.6629999999999958E-2</v>
      </c>
      <c r="H66" s="2">
        <f t="shared" si="19"/>
        <v>5.6629999999999958E-2</v>
      </c>
      <c r="I66" s="1" t="str">
        <f t="shared" si="14"/>
        <v/>
      </c>
      <c r="J66" s="1"/>
      <c r="K66" s="2">
        <f t="shared" si="24"/>
        <v>5.8489999999999931E-2</v>
      </c>
      <c r="L66" s="2">
        <f t="shared" si="25"/>
        <v>-1.8599999999999728E-3</v>
      </c>
      <c r="M66" s="1" t="str">
        <f>VLOOKUP(B66,'Журнал наблюдений'!D:J,7,0)</f>
        <v>31.335</v>
      </c>
      <c r="P66" s="31">
        <f t="shared" si="5"/>
        <v>228</v>
      </c>
      <c r="Q66" s="34" t="s">
        <v>207</v>
      </c>
      <c r="R66" s="35">
        <v>0.20474000000000003</v>
      </c>
      <c r="S66" s="1"/>
    </row>
    <row r="67" spans="1:19" ht="15.75" customHeight="1">
      <c r="A67" s="5">
        <v>2</v>
      </c>
      <c r="B67" s="5">
        <v>20018</v>
      </c>
      <c r="C67" s="6" t="s">
        <v>161</v>
      </c>
      <c r="D67" s="6"/>
      <c r="E67" s="7">
        <f>VLOOKUP(B67,'Журнал наблюдений'!D583:H1371,4,0)</f>
        <v>1.15422</v>
      </c>
      <c r="F67" s="2">
        <f t="shared" si="3"/>
        <v>5.2780000000000049E-2</v>
      </c>
      <c r="G67" s="2">
        <f t="shared" si="6"/>
        <v>5.2780000000000049E-2</v>
      </c>
      <c r="H67" s="2">
        <f t="shared" si="19"/>
        <v>5.2780000000000049E-2</v>
      </c>
      <c r="I67" s="1">
        <f t="shared" si="14"/>
        <v>1</v>
      </c>
      <c r="J67" s="1"/>
      <c r="K67" s="2">
        <f t="shared" si="24"/>
        <v>5.4179999999999895E-2</v>
      </c>
      <c r="L67" s="2">
        <f t="shared" si="25"/>
        <v>-1.3999999999998458E-3</v>
      </c>
      <c r="M67" s="1" t="str">
        <f>VLOOKUP(B67,'Журнал наблюдений'!D:J,7,0)</f>
        <v>49.300</v>
      </c>
      <c r="P67" s="31">
        <f t="shared" si="5"/>
        <v>229</v>
      </c>
      <c r="Q67" s="34" t="s">
        <v>195</v>
      </c>
      <c r="R67" s="35">
        <v>0.18474999999999997</v>
      </c>
      <c r="S67" s="1"/>
    </row>
    <row r="68" spans="1:19" ht="15.75" hidden="1" customHeight="1">
      <c r="A68" s="5">
        <v>2</v>
      </c>
      <c r="B68" s="5">
        <v>20019</v>
      </c>
      <c r="C68" s="6" t="s">
        <v>161</v>
      </c>
      <c r="D68" s="6"/>
      <c r="E68" s="7">
        <f>VLOOKUP(B68,'Журнал наблюдений'!D584:H1372,4,0)</f>
        <v>1.4419</v>
      </c>
      <c r="F68" s="2" t="str">
        <f t="shared" si="3"/>
        <v/>
      </c>
      <c r="G68" s="2" t="str">
        <f t="shared" si="6"/>
        <v/>
      </c>
      <c r="H68" s="2" t="str">
        <f t="shared" si="19"/>
        <v/>
      </c>
      <c r="I68" s="1" t="str">
        <f t="shared" si="14"/>
        <v/>
      </c>
      <c r="K68" s="1"/>
      <c r="L68" s="2"/>
      <c r="M68" s="1" t="str">
        <f>VLOOKUP(B68,'Журнал наблюдений'!D:J,7,0)</f>
        <v>48.696</v>
      </c>
      <c r="P68" s="31">
        <f t="shared" si="5"/>
        <v>230</v>
      </c>
      <c r="Q68" s="34" t="s">
        <v>197</v>
      </c>
      <c r="R68" s="35">
        <v>0.15931000000000006</v>
      </c>
      <c r="S68" s="1"/>
    </row>
    <row r="69" spans="1:19" ht="15.75" customHeight="1">
      <c r="A69" s="5">
        <v>2</v>
      </c>
      <c r="B69" s="5">
        <v>20020</v>
      </c>
      <c r="C69" s="6" t="s">
        <v>163</v>
      </c>
      <c r="D69" s="6"/>
      <c r="E69" s="7">
        <f>VLOOKUP(B69,'Журнал наблюдений'!D585:H1373,4,0)</f>
        <v>1.37595</v>
      </c>
      <c r="F69" s="2">
        <f t="shared" si="3"/>
        <v>6.5949999999999953E-2</v>
      </c>
      <c r="G69" s="2">
        <f t="shared" si="6"/>
        <v>6.5949999999999953E-2</v>
      </c>
      <c r="H69" s="2">
        <f t="shared" si="19"/>
        <v>6.5949999999999953E-2</v>
      </c>
      <c r="I69" s="1" t="str">
        <f t="shared" si="14"/>
        <v/>
      </c>
      <c r="K69" s="2">
        <f t="shared" ref="K69:K73" si="26">VLOOKUP(C69,Q:R,2,0)</f>
        <v>6.4700000000000202E-2</v>
      </c>
      <c r="L69" s="2">
        <f t="shared" ref="L69:L73" si="27">H69-K69</f>
        <v>1.2499999999997513E-3</v>
      </c>
      <c r="M69" s="1" t="str">
        <f>VLOOKUP(B69,'Журнал наблюдений'!D:J,7,0)</f>
        <v>26.836</v>
      </c>
      <c r="P69" s="31">
        <f t="shared" si="5"/>
        <v>231</v>
      </c>
      <c r="Q69" s="32" t="s">
        <v>199</v>
      </c>
      <c r="R69" s="35">
        <v>7.997999999999994E-2</v>
      </c>
      <c r="S69" s="1"/>
    </row>
    <row r="70" spans="1:19" ht="15.75" customHeight="1">
      <c r="A70" s="5">
        <v>2</v>
      </c>
      <c r="B70" s="5">
        <v>20021</v>
      </c>
      <c r="C70" s="6" t="s">
        <v>165</v>
      </c>
      <c r="D70" s="6"/>
      <c r="E70" s="7">
        <f>VLOOKUP(B70,'Журнал наблюдений'!D586:H1374,4,0)</f>
        <v>1.31473</v>
      </c>
      <c r="F70" s="2">
        <f t="shared" si="3"/>
        <v>6.1220000000000052E-2</v>
      </c>
      <c r="G70" s="2">
        <f t="shared" si="6"/>
        <v>6.1220000000000052E-2</v>
      </c>
      <c r="H70" s="2">
        <f t="shared" si="19"/>
        <v>6.1220000000000052E-2</v>
      </c>
      <c r="I70" s="1" t="str">
        <f t="shared" si="14"/>
        <v/>
      </c>
      <c r="K70" s="2">
        <f t="shared" si="26"/>
        <v>6.0009999999999897E-2</v>
      </c>
      <c r="L70" s="2">
        <f t="shared" si="27"/>
        <v>1.2100000000001554E-3</v>
      </c>
      <c r="M70" s="1" t="str">
        <f>VLOOKUP(B70,'Журнал наблюдений'!D:J,7,0)</f>
        <v>7.073</v>
      </c>
      <c r="P70" s="31">
        <f t="shared" si="5"/>
        <v>232</v>
      </c>
      <c r="Q70" s="36" t="s">
        <v>201</v>
      </c>
      <c r="R70" s="35">
        <v>1.2000000000000011E-2</v>
      </c>
      <c r="S70" s="1"/>
    </row>
    <row r="71" spans="1:19" ht="15.75" customHeight="1">
      <c r="A71" s="5">
        <v>2</v>
      </c>
      <c r="B71" s="5">
        <v>20022</v>
      </c>
      <c r="C71" s="6" t="s">
        <v>167</v>
      </c>
      <c r="D71" s="6"/>
      <c r="E71" s="7">
        <f>VLOOKUP(B71,'Журнал наблюдений'!D587:H1375,4,0)</f>
        <v>1.25322</v>
      </c>
      <c r="F71" s="2">
        <f t="shared" si="3"/>
        <v>6.1509999999999954E-2</v>
      </c>
      <c r="G71" s="2">
        <f t="shared" si="6"/>
        <v>6.1509999999999954E-2</v>
      </c>
      <c r="H71" s="2">
        <f t="shared" si="19"/>
        <v>6.1509999999999954E-2</v>
      </c>
      <c r="I71" s="1" t="str">
        <f t="shared" si="14"/>
        <v/>
      </c>
      <c r="K71" s="2">
        <f t="shared" si="26"/>
        <v>6.1039999999999983E-2</v>
      </c>
      <c r="L71" s="2">
        <f t="shared" si="27"/>
        <v>4.6999999999997044E-4</v>
      </c>
      <c r="M71" s="1" t="str">
        <f>VLOOKUP(B71,'Журнал наблюдений'!D:J,7,0)</f>
        <v>13.330</v>
      </c>
      <c r="N71" s="2">
        <f>SUM(L69:L73)</f>
        <v>1.5199999999997438E-3</v>
      </c>
      <c r="P71" s="31">
        <f t="shared" si="5"/>
        <v>233</v>
      </c>
      <c r="Q71" s="36" t="s">
        <v>203</v>
      </c>
      <c r="R71" s="35">
        <v>-6.2829999999999941E-2</v>
      </c>
      <c r="S71" s="1"/>
    </row>
    <row r="72" spans="1:19" ht="15.75" customHeight="1">
      <c r="A72" s="5">
        <v>2</v>
      </c>
      <c r="B72" s="5">
        <v>20023</v>
      </c>
      <c r="C72" s="6" t="s">
        <v>169</v>
      </c>
      <c r="D72" s="6"/>
      <c r="E72" s="7">
        <f>VLOOKUP(B72,'Журнал наблюдений'!D588:H1376,4,0)</f>
        <v>1.1984300000000001</v>
      </c>
      <c r="F72" s="2">
        <f t="shared" si="3"/>
        <v>5.4789999999999894E-2</v>
      </c>
      <c r="G72" s="2">
        <f t="shared" si="6"/>
        <v>5.4789999999999894E-2</v>
      </c>
      <c r="H72" s="2">
        <f t="shared" si="19"/>
        <v>5.4789999999999894E-2</v>
      </c>
      <c r="I72" s="1" t="str">
        <f t="shared" si="14"/>
        <v/>
      </c>
      <c r="K72" s="2">
        <f t="shared" si="26"/>
        <v>5.5050000000000043E-2</v>
      </c>
      <c r="L72" s="2">
        <f t="shared" si="27"/>
        <v>-2.60000000000149E-4</v>
      </c>
      <c r="M72" s="1" t="str">
        <f>VLOOKUP(B72,'Журнал наблюдений'!D:J,7,0)</f>
        <v>33.230</v>
      </c>
      <c r="P72" s="31">
        <f t="shared" si="5"/>
        <v>234</v>
      </c>
      <c r="Q72" s="36" t="s">
        <v>204</v>
      </c>
      <c r="R72" s="35">
        <v>-0.21998000000000006</v>
      </c>
      <c r="S72" s="1"/>
    </row>
    <row r="73" spans="1:19" ht="15.75" customHeight="1">
      <c r="A73" s="5">
        <v>2</v>
      </c>
      <c r="B73" s="5">
        <v>20024</v>
      </c>
      <c r="C73" s="6" t="s">
        <v>171</v>
      </c>
      <c r="D73" s="6"/>
      <c r="E73" s="7">
        <f>VLOOKUP(B73,'Журнал наблюдений'!D589:H1377,4,0)</f>
        <v>1.1430400000000001</v>
      </c>
      <c r="F73" s="2">
        <f t="shared" si="3"/>
        <v>5.539000000000005E-2</v>
      </c>
      <c r="G73" s="2">
        <f t="shared" si="6"/>
        <v>5.539000000000005E-2</v>
      </c>
      <c r="H73" s="2">
        <f t="shared" si="19"/>
        <v>5.539000000000005E-2</v>
      </c>
      <c r="I73" s="1">
        <f t="shared" si="14"/>
        <v>1</v>
      </c>
      <c r="K73" s="2">
        <f t="shared" si="26"/>
        <v>5.6540000000000035E-2</v>
      </c>
      <c r="L73" s="2">
        <f t="shared" si="27"/>
        <v>-1.1499999999999844E-3</v>
      </c>
      <c r="M73" s="1" t="str">
        <f>VLOOKUP(B73,'Журнал наблюдений'!D:J,7,0)</f>
        <v>51.080</v>
      </c>
      <c r="P73" s="31">
        <f t="shared" si="5"/>
        <v>235</v>
      </c>
      <c r="Q73" s="36" t="s">
        <v>206</v>
      </c>
      <c r="R73" s="35">
        <v>-7.3649999999999993E-2</v>
      </c>
      <c r="S73" s="1"/>
    </row>
    <row r="74" spans="1:19" ht="15.75" hidden="1" customHeight="1">
      <c r="A74" s="5">
        <v>2</v>
      </c>
      <c r="B74" s="5">
        <v>20025</v>
      </c>
      <c r="C74" s="6" t="s">
        <v>171</v>
      </c>
      <c r="D74" s="6"/>
      <c r="E74" s="7">
        <f>VLOOKUP(B74,'Журнал наблюдений'!D590:H1378,4,0)</f>
        <v>1.4551700000000001</v>
      </c>
      <c r="F74" s="2" t="str">
        <f t="shared" si="3"/>
        <v/>
      </c>
      <c r="G74" s="2" t="str">
        <f t="shared" si="6"/>
        <v/>
      </c>
      <c r="H74" s="2" t="str">
        <f t="shared" si="19"/>
        <v/>
      </c>
      <c r="I74" s="1" t="str">
        <f t="shared" si="14"/>
        <v/>
      </c>
      <c r="K74" s="1"/>
      <c r="L74" s="2"/>
      <c r="M74" s="1" t="str">
        <f>VLOOKUP(B74,'Журнал наблюдений'!D:J,7,0)</f>
        <v>47.748</v>
      </c>
      <c r="P74" s="31">
        <f t="shared" si="5"/>
        <v>236</v>
      </c>
      <c r="Q74" s="36" t="s">
        <v>216</v>
      </c>
      <c r="R74" s="35">
        <v>-0.20669000000000004</v>
      </c>
    </row>
    <row r="75" spans="1:19" ht="15.75" customHeight="1">
      <c r="A75" s="5">
        <v>2</v>
      </c>
      <c r="B75" s="5">
        <v>20026</v>
      </c>
      <c r="C75" s="6" t="s">
        <v>173</v>
      </c>
      <c r="D75" s="6"/>
      <c r="E75" s="7">
        <f>VLOOKUP(B75,'Журнал наблюдений'!D591:H1379,4,0)</f>
        <v>1.3928199999999999</v>
      </c>
      <c r="F75" s="2">
        <f t="shared" si="3"/>
        <v>6.2350000000000128E-2</v>
      </c>
      <c r="G75" s="2">
        <f t="shared" si="6"/>
        <v>6.2350000000000128E-2</v>
      </c>
      <c r="H75" s="2">
        <f t="shared" si="19"/>
        <v>6.2350000000000128E-2</v>
      </c>
      <c r="I75" s="1" t="str">
        <f t="shared" si="14"/>
        <v/>
      </c>
      <c r="K75" s="2">
        <f t="shared" ref="K75:K79" si="28">VLOOKUP(C75,Q:R,2,0)</f>
        <v>6.3180000000000014E-2</v>
      </c>
      <c r="L75" s="2">
        <f t="shared" ref="L75:L79" si="29">H75-K75</f>
        <v>-8.2999999999988638E-4</v>
      </c>
      <c r="M75" s="1" t="str">
        <f>VLOOKUP(B75,'Журнал наблюдений'!D:J,7,0)</f>
        <v>25.863</v>
      </c>
      <c r="P75" s="31">
        <f t="shared" si="5"/>
        <v>237</v>
      </c>
      <c r="Q75" s="36" t="s">
        <v>218</v>
      </c>
      <c r="R75" s="35">
        <v>-0.10429999999999984</v>
      </c>
      <c r="S75" s="1"/>
    </row>
    <row r="76" spans="1:19" ht="15.75" customHeight="1">
      <c r="A76" s="5">
        <v>2</v>
      </c>
      <c r="B76" s="5">
        <v>20027</v>
      </c>
      <c r="C76" s="6" t="s">
        <v>175</v>
      </c>
      <c r="D76" s="6"/>
      <c r="E76" s="7">
        <f>VLOOKUP(B76,'Журнал наблюдений'!D592:H1380,4,0)</f>
        <v>1.3263400000000001</v>
      </c>
      <c r="F76" s="2">
        <f t="shared" si="3"/>
        <v>6.6479999999999873E-2</v>
      </c>
      <c r="G76" s="2">
        <f t="shared" si="6"/>
        <v>6.6479999999999873E-2</v>
      </c>
      <c r="H76" s="2">
        <f t="shared" si="19"/>
        <v>6.6479999999999873E-2</v>
      </c>
      <c r="I76" s="1" t="str">
        <f t="shared" si="14"/>
        <v/>
      </c>
      <c r="K76" s="2">
        <f t="shared" si="28"/>
        <v>6.4790000000000125E-2</v>
      </c>
      <c r="L76" s="2">
        <f t="shared" si="29"/>
        <v>1.6899999999997473E-3</v>
      </c>
      <c r="M76" s="1" t="str">
        <f>VLOOKUP(B76,'Журнал наблюдений'!D:J,7,0)</f>
        <v>6.104</v>
      </c>
      <c r="P76" s="31">
        <f t="shared" si="5"/>
        <v>238</v>
      </c>
      <c r="Q76" s="36" t="s">
        <v>220</v>
      </c>
      <c r="R76" s="35">
        <v>-0.12129000000000012</v>
      </c>
      <c r="S76" s="1"/>
    </row>
    <row r="77" spans="1:19" ht="15.75" customHeight="1">
      <c r="A77" s="5">
        <v>2</v>
      </c>
      <c r="B77" s="5">
        <v>20028</v>
      </c>
      <c r="C77" s="6" t="s">
        <v>177</v>
      </c>
      <c r="D77" s="6"/>
      <c r="E77" s="7">
        <f>VLOOKUP(B77,'Журнал наблюдений'!D593:H1381,4,0)</f>
        <v>1.28521</v>
      </c>
      <c r="F77" s="2">
        <f t="shared" si="3"/>
        <v>4.1130000000000111E-2</v>
      </c>
      <c r="G77" s="2">
        <f t="shared" si="6"/>
        <v>4.1130000000000111E-2</v>
      </c>
      <c r="H77" s="2">
        <f t="shared" si="19"/>
        <v>4.1130000000000111E-2</v>
      </c>
      <c r="I77" s="1" t="str">
        <f t="shared" si="14"/>
        <v/>
      </c>
      <c r="K77" s="2">
        <f t="shared" si="28"/>
        <v>4.1809999999999903E-2</v>
      </c>
      <c r="L77" s="2">
        <f t="shared" si="29"/>
        <v>-6.7999999999979188E-4</v>
      </c>
      <c r="M77" s="1" t="str">
        <f>VLOOKUP(B77,'Журнал наблюдений'!D:J,7,0)</f>
        <v>12.304</v>
      </c>
      <c r="N77" s="2">
        <f>SUM(L75:L79)</f>
        <v>-4.0999999999991044E-4</v>
      </c>
      <c r="P77" s="31">
        <f t="shared" si="5"/>
        <v>239</v>
      </c>
      <c r="Q77" s="36" t="s">
        <v>222</v>
      </c>
      <c r="R77" s="35">
        <v>-0.1735199999999999</v>
      </c>
      <c r="S77" s="1"/>
    </row>
    <row r="78" spans="1:19" ht="15.75" customHeight="1">
      <c r="A78" s="5">
        <v>2</v>
      </c>
      <c r="B78" s="5">
        <v>20029</v>
      </c>
      <c r="C78" s="6" t="s">
        <v>179</v>
      </c>
      <c r="D78" s="6"/>
      <c r="E78" s="7">
        <f>VLOOKUP(B78,'Журнал наблюдений'!D594:H1382,4,0)</f>
        <v>1.19249</v>
      </c>
      <c r="F78" s="2">
        <f t="shared" si="3"/>
        <v>9.2719999999999914E-2</v>
      </c>
      <c r="G78" s="2">
        <f t="shared" si="6"/>
        <v>9.2719999999999914E-2</v>
      </c>
      <c r="H78" s="2">
        <f t="shared" si="19"/>
        <v>9.2719999999999914E-2</v>
      </c>
      <c r="I78" s="1" t="str">
        <f t="shared" si="14"/>
        <v/>
      </c>
      <c r="K78" s="2">
        <f t="shared" si="28"/>
        <v>9.328000000000003E-2</v>
      </c>
      <c r="L78" s="2">
        <f t="shared" si="29"/>
        <v>-5.6000000000011596E-4</v>
      </c>
      <c r="M78" s="1" t="str">
        <f>VLOOKUP(B78,'Журнал наблюдений'!D:J,7,0)</f>
        <v>29.711</v>
      </c>
      <c r="P78" s="31">
        <f t="shared" si="5"/>
        <v>240</v>
      </c>
      <c r="Q78" s="36" t="s">
        <v>224</v>
      </c>
      <c r="R78" s="35">
        <v>-7.472000000000012E-2</v>
      </c>
      <c r="S78" s="1"/>
    </row>
    <row r="79" spans="1:19" ht="15.75" customHeight="1">
      <c r="A79" s="5">
        <v>2</v>
      </c>
      <c r="B79" s="5">
        <v>20030</v>
      </c>
      <c r="C79" s="6" t="s">
        <v>181</v>
      </c>
      <c r="D79" s="6"/>
      <c r="E79" s="7">
        <f>VLOOKUP(B79,'Журнал наблюдений'!D595:H1383,4,0)</f>
        <v>1.00267</v>
      </c>
      <c r="F79" s="2">
        <f t="shared" si="3"/>
        <v>0.1898200000000001</v>
      </c>
      <c r="G79" s="2">
        <f t="shared" si="6"/>
        <v>0.1898200000000001</v>
      </c>
      <c r="H79" s="2">
        <f t="shared" si="19"/>
        <v>0.1898200000000001</v>
      </c>
      <c r="I79" s="1">
        <f t="shared" si="14"/>
        <v>1</v>
      </c>
      <c r="K79" s="2">
        <f t="shared" si="28"/>
        <v>0.18984999999999996</v>
      </c>
      <c r="L79" s="2">
        <f t="shared" si="29"/>
        <v>-2.9999999999863469E-5</v>
      </c>
      <c r="M79" s="1" t="str">
        <f>VLOOKUP(B79,'Журнал наблюдений'!D:J,7,0)</f>
        <v>52.304</v>
      </c>
      <c r="P79" s="31">
        <f t="shared" si="5"/>
        <v>241</v>
      </c>
      <c r="Q79" s="36" t="s">
        <v>226</v>
      </c>
      <c r="R79" s="35">
        <v>4.7950000000000159E-2</v>
      </c>
      <c r="S79" s="1"/>
    </row>
    <row r="80" spans="1:19" ht="15.75" hidden="1" customHeight="1">
      <c r="A80" s="5">
        <v>2</v>
      </c>
      <c r="B80" s="5">
        <v>20031</v>
      </c>
      <c r="C80" s="6" t="s">
        <v>181</v>
      </c>
      <c r="D80" s="6"/>
      <c r="E80" s="7">
        <f>VLOOKUP(B80,'Журнал наблюдений'!D596:H1384,4,0)</f>
        <v>1.7649300000000001</v>
      </c>
      <c r="F80" s="2" t="str">
        <f t="shared" si="3"/>
        <v/>
      </c>
      <c r="G80" s="2" t="str">
        <f t="shared" si="6"/>
        <v/>
      </c>
      <c r="H80" s="2" t="str">
        <f t="shared" si="19"/>
        <v/>
      </c>
      <c r="I80" s="1" t="str">
        <f t="shared" si="14"/>
        <v/>
      </c>
      <c r="K80" s="1"/>
      <c r="L80" s="2"/>
      <c r="M80" s="1" t="str">
        <f>VLOOKUP(B80,'Журнал наблюдений'!D:J,7,0)</f>
        <v>47.921</v>
      </c>
      <c r="P80" s="31">
        <f t="shared" si="5"/>
        <v>242</v>
      </c>
      <c r="Q80" s="36" t="s">
        <v>228</v>
      </c>
      <c r="R80" s="35">
        <v>0.23482999999999987</v>
      </c>
      <c r="S80" s="1"/>
    </row>
    <row r="81" spans="1:19" ht="15.75" customHeight="1">
      <c r="A81" s="5">
        <v>2</v>
      </c>
      <c r="B81" s="5">
        <v>20032</v>
      </c>
      <c r="C81" s="6" t="s">
        <v>183</v>
      </c>
      <c r="D81" s="6"/>
      <c r="E81" s="7">
        <f>VLOOKUP(B81,'Журнал наблюдений'!D597:H1385,4,0)</f>
        <v>1.54108</v>
      </c>
      <c r="F81" s="2">
        <f t="shared" si="3"/>
        <v>0.2238500000000001</v>
      </c>
      <c r="G81" s="2">
        <f t="shared" si="6"/>
        <v>0.2238500000000001</v>
      </c>
      <c r="H81" s="2">
        <f t="shared" si="19"/>
        <v>0.2238500000000001</v>
      </c>
      <c r="I81" s="1" t="str">
        <f t="shared" si="14"/>
        <v/>
      </c>
      <c r="K81" s="2">
        <f t="shared" ref="K81:K85" si="30">VLOOKUP(C81,Q:R,2,0)</f>
        <v>0.22199000000000002</v>
      </c>
      <c r="L81" s="2">
        <f t="shared" ref="L81:L85" si="31">H81-K81</f>
        <v>1.8600000000000838E-3</v>
      </c>
      <c r="M81" s="1" t="str">
        <f>VLOOKUP(B81,'Журнал наблюдений'!D:J,7,0)</f>
        <v>26.106</v>
      </c>
      <c r="P81" s="31">
        <f t="shared" si="5"/>
        <v>243</v>
      </c>
      <c r="Q81" s="36" t="s">
        <v>229</v>
      </c>
      <c r="R81" s="35">
        <v>0.26955000000000007</v>
      </c>
      <c r="S81" s="1"/>
    </row>
    <row r="82" spans="1:19" ht="15.75" customHeight="1">
      <c r="A82" s="5">
        <v>2</v>
      </c>
      <c r="B82" s="5">
        <v>20033</v>
      </c>
      <c r="C82" s="6" t="s">
        <v>185</v>
      </c>
      <c r="D82" s="6"/>
      <c r="E82" s="7">
        <f>VLOOKUP(B82,'Журнал наблюдений'!D598:H1386,4,0)</f>
        <v>1.34101</v>
      </c>
      <c r="F82" s="2">
        <f t="shared" si="3"/>
        <v>0.20006999999999997</v>
      </c>
      <c r="G82" s="2">
        <f t="shared" si="6"/>
        <v>0.20006999999999997</v>
      </c>
      <c r="H82" s="2">
        <f t="shared" si="19"/>
        <v>0.20006999999999997</v>
      </c>
      <c r="I82" s="1" t="str">
        <f t="shared" si="14"/>
        <v/>
      </c>
      <c r="K82" s="2">
        <f t="shared" si="30"/>
        <v>0.20007000000000019</v>
      </c>
      <c r="L82" s="2">
        <f t="shared" si="31"/>
        <v>-2.2204460492503131E-16</v>
      </c>
      <c r="M82" s="1" t="str">
        <f>VLOOKUP(B82,'Журнал наблюдений'!D:J,7,0)</f>
        <v>6.346</v>
      </c>
      <c r="P82" s="31">
        <f t="shared" si="5"/>
        <v>244</v>
      </c>
      <c r="Q82" s="36" t="s">
        <v>231</v>
      </c>
      <c r="R82" s="35">
        <v>0.43520999999999987</v>
      </c>
      <c r="S82" s="1"/>
    </row>
    <row r="83" spans="1:19" ht="15.75" customHeight="1">
      <c r="A83" s="5">
        <v>2</v>
      </c>
      <c r="B83" s="5">
        <v>20034</v>
      </c>
      <c r="C83" s="6" t="s">
        <v>187</v>
      </c>
      <c r="D83" s="6"/>
      <c r="E83" s="7">
        <f>VLOOKUP(B83,'Журнал наблюдений'!D599:H1387,4,0)</f>
        <v>1.1441300000000001</v>
      </c>
      <c r="F83" s="2">
        <f t="shared" si="3"/>
        <v>0.19687999999999994</v>
      </c>
      <c r="G83" s="2">
        <f t="shared" si="6"/>
        <v>0.19687999999999994</v>
      </c>
      <c r="H83" s="2">
        <f t="shared" si="19"/>
        <v>0.19687999999999994</v>
      </c>
      <c r="I83" s="1" t="str">
        <f t="shared" si="14"/>
        <v/>
      </c>
      <c r="J83" s="1"/>
      <c r="K83" s="2">
        <f t="shared" si="30"/>
        <v>0.19712999999999981</v>
      </c>
      <c r="L83" s="2">
        <f t="shared" si="31"/>
        <v>-2.4999999999986144E-4</v>
      </c>
      <c r="M83" s="1" t="str">
        <f>VLOOKUP(B83,'Журнал наблюдений'!D:J,7,0)</f>
        <v>14.066</v>
      </c>
      <c r="N83" s="2">
        <f>SUM(L81:L85)</f>
        <v>-9.3999999999994088E-4</v>
      </c>
      <c r="P83" s="31">
        <f t="shared" si="5"/>
        <v>245</v>
      </c>
      <c r="Q83" s="36" t="s">
        <v>232</v>
      </c>
      <c r="R83" s="35">
        <v>0.50658000000000014</v>
      </c>
      <c r="S83" s="1"/>
    </row>
    <row r="84" spans="1:19" ht="15.75" customHeight="1">
      <c r="A84" s="5">
        <v>2</v>
      </c>
      <c r="B84" s="5">
        <v>20035</v>
      </c>
      <c r="C84" s="6" t="s">
        <v>188</v>
      </c>
      <c r="D84" s="6"/>
      <c r="E84" s="7">
        <f>VLOOKUP(B84,'Журнал наблюдений'!D600:H1388,4,0)</f>
        <v>0.94381000000000004</v>
      </c>
      <c r="F84" s="2">
        <f t="shared" si="3"/>
        <v>0.20032000000000005</v>
      </c>
      <c r="G84" s="2">
        <f t="shared" si="6"/>
        <v>0.20032000000000005</v>
      </c>
      <c r="H84" s="2">
        <f t="shared" si="19"/>
        <v>0.20032000000000005</v>
      </c>
      <c r="I84" s="1" t="str">
        <f t="shared" si="14"/>
        <v/>
      </c>
      <c r="J84" s="1"/>
      <c r="K84" s="2">
        <f t="shared" si="30"/>
        <v>0.20196000000000014</v>
      </c>
      <c r="L84" s="2">
        <f t="shared" si="31"/>
        <v>-1.6400000000000858E-3</v>
      </c>
      <c r="M84" s="1" t="str">
        <f>VLOOKUP(B84,'Журнал наблюдений'!D:J,7,0)</f>
        <v>33.987</v>
      </c>
      <c r="P84" s="31">
        <f t="shared" si="5"/>
        <v>246</v>
      </c>
      <c r="Q84" s="36" t="s">
        <v>233</v>
      </c>
      <c r="R84" s="30">
        <v>1.1075600000000001</v>
      </c>
      <c r="S84" s="1"/>
    </row>
    <row r="85" spans="1:19" ht="15.75" customHeight="1">
      <c r="A85" s="5">
        <v>2</v>
      </c>
      <c r="B85" s="5">
        <v>20036</v>
      </c>
      <c r="C85" s="6" t="s">
        <v>190</v>
      </c>
      <c r="D85" s="6"/>
      <c r="E85" s="7">
        <f>VLOOKUP(B85,'Журнал наблюдений'!D601:H1389,4,0)</f>
        <v>0.76678999999999997</v>
      </c>
      <c r="F85" s="2">
        <f t="shared" si="3"/>
        <v>0.17702000000000007</v>
      </c>
      <c r="G85" s="2">
        <f t="shared" si="6"/>
        <v>0.17702000000000007</v>
      </c>
      <c r="H85" s="2">
        <f t="shared" si="19"/>
        <v>0.17702000000000007</v>
      </c>
      <c r="I85" s="1">
        <f t="shared" si="14"/>
        <v>1</v>
      </c>
      <c r="J85" s="1"/>
      <c r="K85" s="2">
        <f t="shared" si="30"/>
        <v>0.17792999999999992</v>
      </c>
      <c r="L85" s="2">
        <f t="shared" si="31"/>
        <v>-9.0999999999985537E-4</v>
      </c>
      <c r="M85" s="1" t="str">
        <f>VLOOKUP(B85,'Журнал наблюдений'!D:J,7,0)</f>
        <v>51.901</v>
      </c>
      <c r="P85" s="31">
        <f t="shared" si="5"/>
        <v>247</v>
      </c>
      <c r="Q85" s="34" t="s">
        <v>227</v>
      </c>
      <c r="R85" s="30">
        <v>-0.80107999999999979</v>
      </c>
      <c r="S85" s="1"/>
    </row>
    <row r="86" spans="1:19" ht="15.75" hidden="1" customHeight="1">
      <c r="A86" s="5">
        <v>2</v>
      </c>
      <c r="B86" s="5">
        <v>20037</v>
      </c>
      <c r="C86" s="6" t="s">
        <v>190</v>
      </c>
      <c r="D86" s="6"/>
      <c r="E86" s="7">
        <f>VLOOKUP(B86,'Журнал наблюдений'!D602:H1390,4,0)</f>
        <v>1.79345</v>
      </c>
      <c r="F86" s="2" t="str">
        <f t="shared" si="3"/>
        <v/>
      </c>
      <c r="G86" s="2" t="str">
        <f t="shared" si="6"/>
        <v/>
      </c>
      <c r="H86" s="2" t="str">
        <f t="shared" si="19"/>
        <v/>
      </c>
      <c r="I86" s="1" t="str">
        <f t="shared" si="14"/>
        <v/>
      </c>
      <c r="J86" s="1"/>
      <c r="K86" s="1"/>
      <c r="L86" s="2"/>
      <c r="M86" s="1" t="str">
        <f>VLOOKUP(B86,'Журнал наблюдений'!D:J,7,0)</f>
        <v>48.462</v>
      </c>
      <c r="P86" s="31">
        <f t="shared" si="5"/>
        <v>248</v>
      </c>
      <c r="Q86" s="32" t="s">
        <v>2</v>
      </c>
      <c r="R86" s="35">
        <v>-0.55449000000000004</v>
      </c>
      <c r="S86" s="1"/>
    </row>
    <row r="87" spans="1:19" ht="15.75" customHeight="1">
      <c r="A87" s="49">
        <v>2</v>
      </c>
      <c r="B87" s="5">
        <v>20038</v>
      </c>
      <c r="C87" s="6" t="s">
        <v>192</v>
      </c>
      <c r="D87" s="6"/>
      <c r="E87" s="7">
        <f>VLOOKUP(B87,'Журнал наблюдений'!D603:H1391,4,0)</f>
        <v>1.56732</v>
      </c>
      <c r="F87" s="2">
        <f t="shared" si="3"/>
        <v>0.22612999999999994</v>
      </c>
      <c r="G87" s="2">
        <f t="shared" si="6"/>
        <v>0.22612999999999994</v>
      </c>
      <c r="H87" s="2">
        <f t="shared" si="19"/>
        <v>0.22612999999999994</v>
      </c>
      <c r="I87" s="1" t="str">
        <f t="shared" si="14"/>
        <v/>
      </c>
      <c r="J87" s="1"/>
      <c r="K87" s="2">
        <f t="shared" ref="K87:K91" si="32">VLOOKUP(C87,Q:R,2,0)</f>
        <v>0.22152000000000005</v>
      </c>
      <c r="L87" s="2">
        <f t="shared" ref="L87:L91" si="33">H87-K87</f>
        <v>4.609999999999892E-3</v>
      </c>
      <c r="M87" s="1" t="str">
        <f>VLOOKUP(B87,'Журнал наблюдений'!D:J,7,0)</f>
        <v>26.551</v>
      </c>
      <c r="P87" s="31"/>
      <c r="Q87" s="1"/>
      <c r="R87" s="30"/>
      <c r="S87" s="30"/>
    </row>
    <row r="88" spans="1:19" ht="15.75" customHeight="1">
      <c r="A88" s="5">
        <v>2</v>
      </c>
      <c r="B88" s="5">
        <v>20039</v>
      </c>
      <c r="C88" s="6" t="s">
        <v>194</v>
      </c>
      <c r="D88" s="6"/>
      <c r="E88" s="7">
        <f>VLOOKUP(B88,'Журнал наблюдений'!D604:H1392,4,0)</f>
        <v>1.36544</v>
      </c>
      <c r="F88" s="2">
        <f t="shared" si="3"/>
        <v>0.20188000000000006</v>
      </c>
      <c r="G88" s="2">
        <f t="shared" si="6"/>
        <v>0.20188000000000006</v>
      </c>
      <c r="H88" s="2">
        <f t="shared" si="19"/>
        <v>0.20188000000000006</v>
      </c>
      <c r="I88" s="1" t="str">
        <f t="shared" si="14"/>
        <v/>
      </c>
      <c r="J88" s="1"/>
      <c r="K88" s="2">
        <f t="shared" si="32"/>
        <v>0.20008999999999999</v>
      </c>
      <c r="L88" s="2">
        <f t="shared" si="33"/>
        <v>1.7900000000000693E-3</v>
      </c>
      <c r="M88" s="1" t="str">
        <f>VLOOKUP(B88,'Журнал наблюдений'!D:J,7,0)</f>
        <v>6.802</v>
      </c>
      <c r="P88" s="31"/>
      <c r="Q88" s="36"/>
      <c r="R88" s="30"/>
      <c r="S88" s="30"/>
    </row>
    <row r="89" spans="1:19" ht="15.75" customHeight="1">
      <c r="A89" s="5">
        <v>2</v>
      </c>
      <c r="B89" s="5">
        <v>20040</v>
      </c>
      <c r="C89" s="6" t="s">
        <v>196</v>
      </c>
      <c r="D89" s="6"/>
      <c r="E89" s="7">
        <f>VLOOKUP(B89,'Журнал наблюдений'!D605:H1393,4,0)</f>
        <v>1.16551</v>
      </c>
      <c r="F89" s="2">
        <f t="shared" si="3"/>
        <v>0.19992999999999994</v>
      </c>
      <c r="G89" s="2">
        <f t="shared" si="6"/>
        <v>0.19992999999999994</v>
      </c>
      <c r="H89" s="2">
        <f t="shared" si="19"/>
        <v>0.19992999999999994</v>
      </c>
      <c r="I89" s="1" t="str">
        <f t="shared" si="14"/>
        <v/>
      </c>
      <c r="J89" s="1"/>
      <c r="K89" s="2">
        <f t="shared" si="32"/>
        <v>0.20056999999999992</v>
      </c>
      <c r="L89" s="2">
        <f t="shared" si="33"/>
        <v>-6.3999999999997392E-4</v>
      </c>
      <c r="M89" s="1" t="str">
        <f>VLOOKUP(B89,'Журнал наблюдений'!D:J,7,0)</f>
        <v>13.560</v>
      </c>
      <c r="N89" s="2">
        <f>SUM(L87:L91)</f>
        <v>3.6299999999999111E-3</v>
      </c>
      <c r="P89" s="31"/>
      <c r="Q89" s="29" t="s">
        <v>249</v>
      </c>
      <c r="R89" s="30"/>
      <c r="S89" s="1"/>
    </row>
    <row r="90" spans="1:19" ht="15.75" customHeight="1">
      <c r="A90" s="5">
        <v>2</v>
      </c>
      <c r="B90" s="5">
        <v>20041</v>
      </c>
      <c r="C90" s="6" t="s">
        <v>198</v>
      </c>
      <c r="D90" s="6"/>
      <c r="E90" s="7">
        <f>VLOOKUP(B90,'Журнал наблюдений'!D606:H1394,4,0)</f>
        <v>0.96487999999999996</v>
      </c>
      <c r="F90" s="2">
        <f t="shared" si="3"/>
        <v>0.20063000000000009</v>
      </c>
      <c r="G90" s="2">
        <f t="shared" si="6"/>
        <v>0.20063000000000009</v>
      </c>
      <c r="H90" s="2">
        <f t="shared" si="19"/>
        <v>0.20063000000000009</v>
      </c>
      <c r="I90" s="1" t="str">
        <f t="shared" si="14"/>
        <v/>
      </c>
      <c r="J90" s="1"/>
      <c r="K90" s="2">
        <f t="shared" si="32"/>
        <v>0.20202000000000009</v>
      </c>
      <c r="L90" s="2">
        <f t="shared" si="33"/>
        <v>-1.3900000000000023E-3</v>
      </c>
      <c r="M90" s="1" t="str">
        <f>VLOOKUP(B90,'Журнал наблюдений'!D:J,7,0)</f>
        <v>33.406</v>
      </c>
    </row>
    <row r="91" spans="1:19" ht="15.75" customHeight="1">
      <c r="A91" s="5">
        <v>2</v>
      </c>
      <c r="B91" s="5">
        <v>20042</v>
      </c>
      <c r="C91" s="6" t="s">
        <v>200</v>
      </c>
      <c r="D91" s="6"/>
      <c r="E91" s="7">
        <f>VLOOKUP(B91,'Журнал наблюдений'!D607:H1395,4,0)</f>
        <v>0.78903000000000001</v>
      </c>
      <c r="F91" s="2">
        <f t="shared" si="3"/>
        <v>0.17584999999999995</v>
      </c>
      <c r="G91" s="2">
        <f t="shared" si="6"/>
        <v>0.17584999999999995</v>
      </c>
      <c r="H91" s="2">
        <f t="shared" si="19"/>
        <v>0.17584999999999995</v>
      </c>
      <c r="I91" s="1">
        <f t="shared" si="14"/>
        <v>1</v>
      </c>
      <c r="J91" s="1"/>
      <c r="K91" s="2">
        <f t="shared" si="32"/>
        <v>0.17659000000000002</v>
      </c>
      <c r="L91" s="2">
        <f t="shared" si="33"/>
        <v>-7.4000000000007393E-4</v>
      </c>
      <c r="M91" s="1" t="str">
        <f>VLOOKUP(B91,'Журнал наблюдений'!D:J,7,0)</f>
        <v>51.306</v>
      </c>
    </row>
    <row r="92" spans="1:19" ht="15.75" hidden="1" customHeight="1">
      <c r="A92" s="5">
        <v>2</v>
      </c>
      <c r="B92" s="5">
        <v>20043</v>
      </c>
      <c r="C92" s="6" t="s">
        <v>200</v>
      </c>
      <c r="D92" s="6"/>
      <c r="E92" s="7">
        <f>VLOOKUP(B92,'Журнал наблюдений'!D608:H1396,4,0)</f>
        <v>1.7698700000000001</v>
      </c>
      <c r="F92" s="2" t="str">
        <f t="shared" si="3"/>
        <v/>
      </c>
      <c r="G92" s="2" t="str">
        <f t="shared" si="6"/>
        <v/>
      </c>
      <c r="H92" s="2" t="str">
        <f t="shared" si="19"/>
        <v/>
      </c>
      <c r="I92" s="1" t="str">
        <f t="shared" si="14"/>
        <v/>
      </c>
      <c r="K92" s="1"/>
      <c r="L92" s="2"/>
      <c r="M92" s="1" t="str">
        <f>VLOOKUP(B92,'Журнал наблюдений'!D:J,7,0)</f>
        <v>48.638</v>
      </c>
    </row>
    <row r="93" spans="1:19" ht="15.75" customHeight="1">
      <c r="A93" s="5">
        <v>2</v>
      </c>
      <c r="B93" s="5">
        <v>20044</v>
      </c>
      <c r="C93" s="6" t="s">
        <v>202</v>
      </c>
      <c r="D93" s="6"/>
      <c r="E93" s="7">
        <f>VLOOKUP(B93,'Журнал наблюдений'!D609:H1397,4,0)</f>
        <v>1.5392600000000001</v>
      </c>
      <c r="F93" s="2">
        <f t="shared" si="3"/>
        <v>0.23060999999999998</v>
      </c>
      <c r="G93" s="2">
        <f t="shared" si="6"/>
        <v>0.23060999999999998</v>
      </c>
      <c r="H93" s="2">
        <f t="shared" si="19"/>
        <v>0.23060999999999998</v>
      </c>
      <c r="I93" s="1" t="str">
        <f t="shared" si="14"/>
        <v/>
      </c>
      <c r="K93" s="2">
        <f t="shared" ref="K93:K97" si="34">VLOOKUP(C93,Q:R,2,0)</f>
        <v>0.2290899999999999</v>
      </c>
      <c r="L93" s="2">
        <f t="shared" ref="L93:L97" si="35">H93-K93</f>
        <v>1.5200000000000768E-3</v>
      </c>
      <c r="M93" s="1" t="str">
        <f>VLOOKUP(B93,'Журнал наблюдений'!D:J,7,0)</f>
        <v>26.712</v>
      </c>
    </row>
    <row r="94" spans="1:19" ht="15.75" customHeight="1">
      <c r="A94" s="5">
        <v>2</v>
      </c>
      <c r="B94" s="5">
        <v>20045</v>
      </c>
      <c r="C94" s="6" t="s">
        <v>205</v>
      </c>
      <c r="D94" s="6"/>
      <c r="E94" s="7">
        <f>VLOOKUP(B94,'Журнал наблюдений'!D610:H1398,4,0)</f>
        <v>1.3398600000000001</v>
      </c>
      <c r="F94" s="2">
        <f t="shared" si="3"/>
        <v>0.19940000000000002</v>
      </c>
      <c r="G94" s="2">
        <f t="shared" si="6"/>
        <v>0.19940000000000002</v>
      </c>
      <c r="H94" s="2">
        <f t="shared" si="19"/>
        <v>0.19940000000000002</v>
      </c>
      <c r="I94" s="1" t="str">
        <f t="shared" si="14"/>
        <v/>
      </c>
      <c r="K94" s="2">
        <f t="shared" si="34"/>
        <v>0.19796999999999998</v>
      </c>
      <c r="L94" s="2">
        <f t="shared" si="35"/>
        <v>1.4300000000000423E-3</v>
      </c>
      <c r="M94" s="1" t="str">
        <f>VLOOKUP(B94,'Журнал наблюдений'!D:J,7,0)</f>
        <v>6.931</v>
      </c>
    </row>
    <row r="95" spans="1:19" ht="15.75" customHeight="1">
      <c r="A95" s="5">
        <v>2</v>
      </c>
      <c r="B95" s="5">
        <v>20046</v>
      </c>
      <c r="C95" s="6" t="s">
        <v>207</v>
      </c>
      <c r="D95" s="6"/>
      <c r="E95" s="7">
        <f>VLOOKUP(B95,'Журнал наблюдений'!D611:H1399,4,0)</f>
        <v>1.135</v>
      </c>
      <c r="F95" s="2">
        <f t="shared" si="3"/>
        <v>0.20486000000000004</v>
      </c>
      <c r="G95" s="2">
        <f t="shared" si="6"/>
        <v>0.20486000000000004</v>
      </c>
      <c r="H95" s="2">
        <f t="shared" si="19"/>
        <v>0.20486000000000004</v>
      </c>
      <c r="I95" s="1" t="str">
        <f t="shared" si="14"/>
        <v/>
      </c>
      <c r="K95" s="2">
        <f t="shared" si="34"/>
        <v>0.20474000000000003</v>
      </c>
      <c r="L95" s="2">
        <f t="shared" si="35"/>
        <v>1.2000000000000899E-4</v>
      </c>
      <c r="M95" s="1" t="str">
        <f>VLOOKUP(B95,'Журнал наблюдений'!D:J,7,0)</f>
        <v>13.405</v>
      </c>
      <c r="N95" s="2">
        <f>SUM(L93:L97)</f>
        <v>-2.9999999999863469E-5</v>
      </c>
    </row>
    <row r="96" spans="1:19" ht="15.75" customHeight="1">
      <c r="A96" s="5">
        <v>2</v>
      </c>
      <c r="B96" s="5">
        <v>20047</v>
      </c>
      <c r="C96" s="6" t="s">
        <v>195</v>
      </c>
      <c r="D96" s="6"/>
      <c r="E96" s="7">
        <f>VLOOKUP(B96,'Журнал наблюдений'!D612:H1400,4,0)</f>
        <v>0.95118999999999998</v>
      </c>
      <c r="F96" s="2">
        <f t="shared" si="3"/>
        <v>0.18381000000000003</v>
      </c>
      <c r="G96" s="2">
        <f t="shared" si="6"/>
        <v>0.18381000000000003</v>
      </c>
      <c r="H96" s="2">
        <f t="shared" si="19"/>
        <v>0.18381000000000003</v>
      </c>
      <c r="I96" s="1" t="str">
        <f t="shared" si="14"/>
        <v/>
      </c>
      <c r="K96" s="2">
        <f t="shared" si="34"/>
        <v>0.18474999999999997</v>
      </c>
      <c r="L96" s="2">
        <f t="shared" si="35"/>
        <v>-9.3999999999994088E-4</v>
      </c>
      <c r="M96" s="1" t="str">
        <f>VLOOKUP(B96,'Журнал наблюдений'!D:J,7,0)</f>
        <v>31.752</v>
      </c>
    </row>
    <row r="97" spans="1:16" ht="15.75" customHeight="1">
      <c r="A97" s="5">
        <v>2</v>
      </c>
      <c r="B97" s="5">
        <v>20048</v>
      </c>
      <c r="C97" s="6" t="s">
        <v>197</v>
      </c>
      <c r="D97" s="6"/>
      <c r="E97" s="7">
        <f>VLOOKUP(B97,'Журнал наблюдений'!D613:H1401,4,0)</f>
        <v>0.79403999999999997</v>
      </c>
      <c r="F97" s="2">
        <f t="shared" si="3"/>
        <v>0.15715000000000001</v>
      </c>
      <c r="G97" s="2">
        <f t="shared" si="6"/>
        <v>0.15715000000000001</v>
      </c>
      <c r="H97" s="2">
        <f t="shared" si="19"/>
        <v>0.15715000000000001</v>
      </c>
      <c r="I97" s="1">
        <f t="shared" si="14"/>
        <v>1</v>
      </c>
      <c r="K97" s="2">
        <f t="shared" si="34"/>
        <v>0.15931000000000006</v>
      </c>
      <c r="L97" s="2">
        <f t="shared" si="35"/>
        <v>-2.1600000000000508E-3</v>
      </c>
      <c r="M97" s="1" t="str">
        <f>VLOOKUP(B97,'Журнал наблюдений'!D:J,7,0)</f>
        <v>51.253</v>
      </c>
    </row>
    <row r="98" spans="1:16" ht="15.75" hidden="1" customHeight="1">
      <c r="A98" s="5">
        <v>2</v>
      </c>
      <c r="B98" s="5">
        <v>20049</v>
      </c>
      <c r="C98" s="6" t="s">
        <v>197</v>
      </c>
      <c r="D98" s="6"/>
      <c r="E98" s="7">
        <f>VLOOKUP(B98,'Журнал наблюдений'!D614:H1402,4,0)</f>
        <v>1.36276</v>
      </c>
      <c r="F98" s="2" t="str">
        <f t="shared" si="3"/>
        <v/>
      </c>
      <c r="G98" s="2" t="str">
        <f t="shared" si="6"/>
        <v/>
      </c>
      <c r="H98" s="2" t="str">
        <f t="shared" si="19"/>
        <v/>
      </c>
      <c r="I98" s="1" t="str">
        <f t="shared" si="14"/>
        <v/>
      </c>
      <c r="J98" s="2">
        <f>SUM(H41:H99)</f>
        <v>0.29852818181818264</v>
      </c>
      <c r="K98" s="1"/>
      <c r="L98" s="2"/>
      <c r="M98" s="1" t="str">
        <f>VLOOKUP(B98,'Журнал наблюдений'!D:J,7,0)</f>
        <v>46.321</v>
      </c>
    </row>
    <row r="99" spans="1:16" ht="15.75" customHeight="1">
      <c r="A99" s="5">
        <v>2</v>
      </c>
      <c r="B99" s="5">
        <v>20050</v>
      </c>
      <c r="C99" s="6" t="s">
        <v>199</v>
      </c>
      <c r="D99" s="7" t="str">
        <f>VLOOKUP(B99,'Журнал наблюдений'!D:J,7,0)</f>
        <v>28.001</v>
      </c>
      <c r="E99" s="7">
        <f>VLOOKUP(B99,'Журнал наблюдений'!D615:H1403,4,0)</f>
        <v>1.2821800000000001</v>
      </c>
      <c r="F99" s="2">
        <f t="shared" si="3"/>
        <v>8.0579999999999874E-2</v>
      </c>
      <c r="G99" s="2">
        <f t="shared" si="6"/>
        <v>8.0579999999999874E-2</v>
      </c>
      <c r="H99" s="2">
        <f t="shared" si="19"/>
        <v>8.0579999999999874E-2</v>
      </c>
      <c r="I99" s="1" t="str">
        <f t="shared" si="14"/>
        <v/>
      </c>
      <c r="J99" s="2">
        <f>SUM(H53:H99)</f>
        <v>4.2669100000000011</v>
      </c>
      <c r="K99" s="2">
        <f t="shared" ref="K99:K102" si="36">VLOOKUP(C99,Q:R,2,0)</f>
        <v>7.997999999999994E-2</v>
      </c>
      <c r="L99" s="2">
        <f t="shared" ref="L99:L101" si="37">H99-K99</f>
        <v>5.9999999999993392E-4</v>
      </c>
      <c r="M99" s="1" t="str">
        <f>VLOOKUP(B99,'Журнал наблюдений'!D:J,7,0)</f>
        <v>28.001</v>
      </c>
      <c r="N99" s="2"/>
    </row>
    <row r="100" spans="1:16" ht="15.75" customHeight="1">
      <c r="A100" s="5">
        <v>2</v>
      </c>
      <c r="B100" s="5">
        <v>20051</v>
      </c>
      <c r="C100" s="6" t="s">
        <v>201</v>
      </c>
      <c r="D100" s="7" t="str">
        <f>VLOOKUP(B100,'Журнал наблюдений'!D:J,7,0)</f>
        <v>11.135</v>
      </c>
      <c r="E100" s="7">
        <f>VLOOKUP(B100,'Журнал наблюдений'!D616:H1404,4,0)</f>
        <v>1.26868</v>
      </c>
      <c r="F100" s="2">
        <f t="shared" si="3"/>
        <v>1.3500000000000068E-2</v>
      </c>
      <c r="G100" s="2">
        <f t="shared" si="6"/>
        <v>1.3500000000000068E-2</v>
      </c>
      <c r="H100" s="2">
        <f t="shared" si="19"/>
        <v>1.3500000000000068E-2</v>
      </c>
      <c r="I100" s="1" t="str">
        <f t="shared" si="14"/>
        <v/>
      </c>
      <c r="K100" s="2">
        <f t="shared" si="36"/>
        <v>1.2000000000000011E-2</v>
      </c>
      <c r="L100" s="2">
        <f t="shared" si="37"/>
        <v>1.5000000000000568E-3</v>
      </c>
      <c r="M100" s="1" t="str">
        <f>VLOOKUP(B100,'Журнал наблюдений'!D:J,7,0)</f>
        <v>11.135</v>
      </c>
    </row>
    <row r="101" spans="1:16" ht="15.75" customHeight="1">
      <c r="A101" s="5">
        <v>2</v>
      </c>
      <c r="B101" s="5">
        <v>20052</v>
      </c>
      <c r="C101" s="6" t="s">
        <v>203</v>
      </c>
      <c r="D101" s="7" t="str">
        <f>VLOOKUP(B101,'Журнал наблюдений'!D:J,7,0)</f>
        <v>9.726</v>
      </c>
      <c r="E101" s="7">
        <f>VLOOKUP(B101,'Журнал наблюдений'!D617:H1405,4,0)</f>
        <v>1.33111</v>
      </c>
      <c r="F101" s="2">
        <f t="shared" si="3"/>
        <v>-6.2429999999999986E-2</v>
      </c>
      <c r="G101" s="2">
        <f t="shared" si="6"/>
        <v>-6.2429999999999986E-2</v>
      </c>
      <c r="H101" s="2">
        <f t="shared" si="19"/>
        <v>-6.2429999999999986E-2</v>
      </c>
      <c r="I101" s="1" t="str">
        <f t="shared" si="14"/>
        <v/>
      </c>
      <c r="K101" s="2">
        <f t="shared" si="36"/>
        <v>-6.2829999999999941E-2</v>
      </c>
      <c r="L101" s="2">
        <f t="shared" si="37"/>
        <v>3.9999999999995595E-4</v>
      </c>
      <c r="M101" s="1" t="str">
        <f>VLOOKUP(B101,'Журнал наблюдений'!D:J,7,0)</f>
        <v>9.726</v>
      </c>
    </row>
    <row r="102" spans="1:16" ht="15.75" customHeight="1">
      <c r="A102" s="5">
        <v>2</v>
      </c>
      <c r="B102" s="5">
        <v>20053</v>
      </c>
      <c r="C102" s="6" t="s">
        <v>204</v>
      </c>
      <c r="D102" s="7" t="str">
        <f>VLOOKUP(B102,'Журнал наблюдений'!D:J,7,0)</f>
        <v>53.691</v>
      </c>
      <c r="E102" s="7">
        <f>VLOOKUP(B102,'Журнал наблюдений'!D618:H1406,4,0)</f>
        <v>1.5552900000000001</v>
      </c>
      <c r="F102" s="2">
        <f t="shared" si="3"/>
        <v>-0.22418000000000005</v>
      </c>
      <c r="G102" s="2">
        <f t="shared" si="6"/>
        <v>-0.22418000000000005</v>
      </c>
      <c r="H102" s="2">
        <f t="shared" si="19"/>
        <v>-0.22418000000000005</v>
      </c>
      <c r="I102" s="1">
        <f t="shared" si="14"/>
        <v>1</v>
      </c>
      <c r="K102" s="2">
        <f t="shared" si="36"/>
        <v>-0.21998000000000006</v>
      </c>
      <c r="M102" s="1" t="str">
        <f>VLOOKUP(B102,'Журнал наблюдений'!D:J,7,0)</f>
        <v>53.691</v>
      </c>
      <c r="N102" s="2">
        <f>H102-K102</f>
        <v>-4.1999999999999815E-3</v>
      </c>
    </row>
    <row r="103" spans="1:16" ht="15.75" hidden="1" customHeight="1">
      <c r="A103" s="5">
        <v>2</v>
      </c>
      <c r="B103" s="5">
        <v>20054</v>
      </c>
      <c r="C103" s="6" t="s">
        <v>204</v>
      </c>
      <c r="D103" s="7" t="str">
        <f>VLOOKUP(B103,'Журнал наблюдений'!D:J,7,0)</f>
        <v>50.451</v>
      </c>
      <c r="E103" s="7">
        <f>VLOOKUP(B103,'Журнал наблюдений'!D619:H1407,4,0)</f>
        <v>1.06829</v>
      </c>
      <c r="F103" s="2" t="str">
        <f t="shared" si="3"/>
        <v/>
      </c>
      <c r="G103" s="2" t="str">
        <f t="shared" si="6"/>
        <v/>
      </c>
      <c r="H103" s="2" t="str">
        <f t="shared" si="19"/>
        <v/>
      </c>
      <c r="I103" s="1" t="str">
        <f t="shared" si="14"/>
        <v/>
      </c>
      <c r="K103" s="1"/>
      <c r="L103" s="25"/>
      <c r="M103" s="1" t="str">
        <f>VLOOKUP(B103,'Журнал наблюдений'!D:J,7,0)</f>
        <v>50.451</v>
      </c>
      <c r="P103" s="1"/>
    </row>
    <row r="104" spans="1:16" ht="15.75" customHeight="1">
      <c r="A104" s="5">
        <v>2</v>
      </c>
      <c r="B104" s="5">
        <v>20055</v>
      </c>
      <c r="C104" s="6" t="s">
        <v>206</v>
      </c>
      <c r="D104" s="7" t="str">
        <f>VLOOKUP(B104,'Журнал наблюдений'!D:J,7,0)</f>
        <v>14.643</v>
      </c>
      <c r="E104" s="7">
        <f>VLOOKUP(B104,'Журнал наблюдений'!D620:H1408,4,0)</f>
        <v>1.24183</v>
      </c>
      <c r="F104" s="2">
        <f t="shared" si="3"/>
        <v>-0.17354000000000003</v>
      </c>
      <c r="G104" s="2">
        <f t="shared" si="6"/>
        <v>-0.17354000000000003</v>
      </c>
      <c r="H104" s="2">
        <f t="shared" si="19"/>
        <v>-0.17354000000000003</v>
      </c>
      <c r="I104" s="1" t="str">
        <f t="shared" si="14"/>
        <v/>
      </c>
      <c r="K104" s="2">
        <f t="shared" ref="K104:K107" si="38">VLOOKUP(C104,Q:R,2,0)</f>
        <v>-7.3649999999999993E-2</v>
      </c>
      <c r="M104" s="1" t="str">
        <f>VLOOKUP(B104,'Журнал наблюдений'!D:J,7,0)</f>
        <v>14.643</v>
      </c>
      <c r="O104" s="2">
        <f t="shared" ref="O104:O105" si="39">H104-K104</f>
        <v>-9.9890000000000034E-2</v>
      </c>
    </row>
    <row r="105" spans="1:16" ht="15.75" customHeight="1">
      <c r="A105" s="5">
        <v>2</v>
      </c>
      <c r="B105" s="5">
        <v>20056</v>
      </c>
      <c r="C105" s="6" t="s">
        <v>216</v>
      </c>
      <c r="D105" s="7" t="str">
        <f>VLOOKUP(B105,'Журнал наблюдений'!D:J,7,0)</f>
        <v>5.835</v>
      </c>
      <c r="E105" s="7">
        <f>VLOOKUP(B105,'Журнал наблюдений'!D621:H1409,4,0)</f>
        <v>1.34555</v>
      </c>
      <c r="F105" s="2">
        <f t="shared" si="3"/>
        <v>-0.10372000000000003</v>
      </c>
      <c r="G105" s="2">
        <f t="shared" si="6"/>
        <v>-0.10372000000000003</v>
      </c>
      <c r="H105" s="2">
        <f t="shared" si="19"/>
        <v>-0.10372000000000003</v>
      </c>
      <c r="I105" s="1" t="str">
        <f t="shared" si="14"/>
        <v/>
      </c>
      <c r="J105" s="2"/>
      <c r="K105" s="2">
        <f t="shared" si="38"/>
        <v>-0.20669000000000004</v>
      </c>
      <c r="L105" s="2">
        <f>N102+N105</f>
        <v>-1.1200000000000099E-3</v>
      </c>
      <c r="M105" s="1" t="str">
        <f>VLOOKUP(B105,'Журнал наблюдений'!D:J,7,0)</f>
        <v>5.835</v>
      </c>
      <c r="N105" s="2">
        <f>O104+O105</f>
        <v>3.0799999999999716E-3</v>
      </c>
      <c r="O105" s="2">
        <f t="shared" si="39"/>
        <v>0.10297000000000001</v>
      </c>
      <c r="P105" s="2">
        <f>SUM(L99:L107)</f>
        <v>-1.8000000000006899E-4</v>
      </c>
    </row>
    <row r="106" spans="1:16" ht="15.75" customHeight="1">
      <c r="A106" s="5">
        <v>2</v>
      </c>
      <c r="B106" s="5">
        <v>20057</v>
      </c>
      <c r="C106" s="6" t="s">
        <v>218</v>
      </c>
      <c r="D106" s="7" t="str">
        <f>VLOOKUP(B106,'Журнал наблюдений'!D:J,7,0)</f>
        <v>25.600</v>
      </c>
      <c r="E106" s="7">
        <f>VLOOKUP(B106,'Журнал наблюдений'!D622:H1410,4,0)</f>
        <v>1.4505699999999999</v>
      </c>
      <c r="F106" s="2">
        <f t="shared" si="3"/>
        <v>-0.10501999999999989</v>
      </c>
      <c r="G106" s="2">
        <f t="shared" si="6"/>
        <v>-0.10501999999999989</v>
      </c>
      <c r="H106" s="2">
        <f t="shared" si="19"/>
        <v>-0.10501999999999989</v>
      </c>
      <c r="I106" s="1" t="str">
        <f t="shared" si="14"/>
        <v/>
      </c>
      <c r="K106" s="2">
        <f t="shared" si="38"/>
        <v>-0.10429999999999984</v>
      </c>
      <c r="L106" s="2">
        <f t="shared" ref="L106:L107" si="40">H106-K106</f>
        <v>-7.2000000000005393E-4</v>
      </c>
      <c r="M106" s="1" t="str">
        <f>VLOOKUP(B106,'Журнал наблюдений'!D:J,7,0)</f>
        <v>25.600</v>
      </c>
    </row>
    <row r="107" spans="1:16" ht="15.75" customHeight="1">
      <c r="A107" s="5">
        <v>2</v>
      </c>
      <c r="B107" s="5">
        <v>20058</v>
      </c>
      <c r="C107" s="6" t="s">
        <v>220</v>
      </c>
      <c r="D107" s="7" t="str">
        <f>VLOOKUP(B107,'Журнал наблюдений'!D:J,7,0)</f>
        <v>49.776</v>
      </c>
      <c r="E107" s="7">
        <f>VLOOKUP(B107,'Журнал наблюдений'!D623:H1411,4,0)</f>
        <v>1.5727</v>
      </c>
      <c r="F107" s="2">
        <f t="shared" si="3"/>
        <v>-0.12213000000000007</v>
      </c>
      <c r="G107" s="2">
        <f t="shared" si="6"/>
        <v>-0.12213000000000007</v>
      </c>
      <c r="H107" s="2">
        <f t="shared" si="19"/>
        <v>-0.12213000000000007</v>
      </c>
      <c r="I107" s="1">
        <f t="shared" si="14"/>
        <v>1</v>
      </c>
      <c r="K107" s="2">
        <f t="shared" si="38"/>
        <v>-0.12129000000000012</v>
      </c>
      <c r="L107" s="2">
        <f t="shared" si="40"/>
        <v>-8.399999999999519E-4</v>
      </c>
      <c r="M107" s="1" t="str">
        <f>VLOOKUP(B107,'Журнал наблюдений'!D:J,7,0)</f>
        <v>49.776</v>
      </c>
    </row>
    <row r="108" spans="1:16" ht="15.75" hidden="1" customHeight="1">
      <c r="A108" s="5">
        <v>2</v>
      </c>
      <c r="B108" s="5">
        <v>20059</v>
      </c>
      <c r="C108" s="6" t="s">
        <v>220</v>
      </c>
      <c r="D108" s="7" t="str">
        <f>VLOOKUP(B108,'Журнал наблюдений'!D:J,7,0)</f>
        <v>49.251</v>
      </c>
      <c r="E108" s="7">
        <f>VLOOKUP(B108,'Журнал наблюдений'!D624:H1412,4,0)</f>
        <v>1.0662799999999999</v>
      </c>
      <c r="F108" s="2" t="str">
        <f t="shared" si="3"/>
        <v/>
      </c>
      <c r="G108" s="2" t="str">
        <f t="shared" si="6"/>
        <v/>
      </c>
      <c r="H108" s="2" t="str">
        <f t="shared" si="19"/>
        <v/>
      </c>
      <c r="I108" s="1" t="str">
        <f t="shared" si="14"/>
        <v/>
      </c>
      <c r="K108" s="1"/>
      <c r="L108" s="2"/>
      <c r="M108" s="1" t="str">
        <f>VLOOKUP(B108,'Журнал наблюдений'!D:J,7,0)</f>
        <v>49.251</v>
      </c>
    </row>
    <row r="109" spans="1:16" ht="15.75" customHeight="1">
      <c r="A109" s="5">
        <v>2</v>
      </c>
      <c r="B109" s="5">
        <v>20060</v>
      </c>
      <c r="C109" s="6" t="s">
        <v>222</v>
      </c>
      <c r="D109" s="7" t="str">
        <f>VLOOKUP(B109,'Журнал наблюдений'!D:J,7,0)</f>
        <v>13.518</v>
      </c>
      <c r="E109" s="7">
        <f>VLOOKUP(B109,'Журнал наблюдений'!D625:H1413,4,0)</f>
        <v>1.23881</v>
      </c>
      <c r="F109" s="2">
        <f t="shared" si="3"/>
        <v>-0.17253000000000007</v>
      </c>
      <c r="G109" s="2">
        <f t="shared" si="6"/>
        <v>-0.17253000000000007</v>
      </c>
      <c r="H109" s="2">
        <f t="shared" si="19"/>
        <v>-0.17253000000000007</v>
      </c>
      <c r="I109" s="1" t="str">
        <f t="shared" si="14"/>
        <v/>
      </c>
      <c r="K109" s="2">
        <f t="shared" ref="K109:K112" si="41">VLOOKUP(C109,Q:R,2,0)</f>
        <v>-0.1735199999999999</v>
      </c>
      <c r="L109" s="2">
        <f t="shared" ref="L109:L112" si="42">H109-K109</f>
        <v>9.8999999999982435E-4</v>
      </c>
      <c r="M109" s="1" t="str">
        <f>VLOOKUP(B109,'Журнал наблюдений'!D:J,7,0)</f>
        <v>13.518</v>
      </c>
    </row>
    <row r="110" spans="1:16" ht="15.75" customHeight="1">
      <c r="A110" s="5">
        <v>2</v>
      </c>
      <c r="B110" s="5">
        <v>20061</v>
      </c>
      <c r="C110" s="6" t="s">
        <v>224</v>
      </c>
      <c r="D110" s="7" t="str">
        <f>VLOOKUP(B110,'Журнал наблюдений'!D:J,7,0)</f>
        <v>6.910</v>
      </c>
      <c r="E110" s="7">
        <f>VLOOKUP(B110,'Журнал наблюдений'!D626:H1414,4,0)</f>
        <v>1.3139099999999999</v>
      </c>
      <c r="F110" s="2">
        <f t="shared" si="3"/>
        <v>-7.5099999999999945E-2</v>
      </c>
      <c r="G110" s="2">
        <f t="shared" si="6"/>
        <v>-7.5099999999999945E-2</v>
      </c>
      <c r="H110" s="2">
        <f t="shared" si="19"/>
        <v>-7.5099999999999945E-2</v>
      </c>
      <c r="I110" s="1" t="str">
        <f t="shared" si="14"/>
        <v/>
      </c>
      <c r="K110" s="2">
        <f t="shared" si="41"/>
        <v>-7.472000000000012E-2</v>
      </c>
      <c r="L110" s="2">
        <f t="shared" si="42"/>
        <v>-3.7999999999982492E-4</v>
      </c>
      <c r="M110" s="1" t="str">
        <f>VLOOKUP(B110,'Журнал наблюдений'!D:J,7,0)</f>
        <v>6.910</v>
      </c>
    </row>
    <row r="111" spans="1:16" ht="15.75" customHeight="1">
      <c r="A111" s="5">
        <v>2</v>
      </c>
      <c r="B111" s="5">
        <v>20062</v>
      </c>
      <c r="C111" s="6" t="s">
        <v>226</v>
      </c>
      <c r="D111" s="7" t="str">
        <f>VLOOKUP(B111,'Журнал наблюдений'!D:J,7,0)</f>
        <v>26.730</v>
      </c>
      <c r="E111" s="7">
        <f>VLOOKUP(B111,'Журнал наблюдений'!D627:H1415,4,0)</f>
        <v>1.26631</v>
      </c>
      <c r="F111" s="2">
        <f t="shared" si="3"/>
        <v>4.7599999999999865E-2</v>
      </c>
      <c r="G111" s="2">
        <f t="shared" si="6"/>
        <v>4.7599999999999865E-2</v>
      </c>
      <c r="H111" s="2">
        <f t="shared" si="19"/>
        <v>4.7599999999999865E-2</v>
      </c>
      <c r="I111" s="1" t="str">
        <f t="shared" si="14"/>
        <v/>
      </c>
      <c r="K111" s="2">
        <f t="shared" si="41"/>
        <v>4.7950000000000159E-2</v>
      </c>
      <c r="L111" s="2">
        <f t="shared" si="42"/>
        <v>-3.5000000000029452E-4</v>
      </c>
      <c r="M111" s="1" t="str">
        <f>VLOOKUP(B111,'Журнал наблюдений'!D:J,7,0)</f>
        <v>26.730</v>
      </c>
    </row>
    <row r="112" spans="1:16" ht="15.75" customHeight="1">
      <c r="A112" s="5">
        <v>2</v>
      </c>
      <c r="B112" s="5">
        <v>20063</v>
      </c>
      <c r="C112" s="6" t="s">
        <v>228</v>
      </c>
      <c r="D112" s="7" t="str">
        <f>VLOOKUP(B112,'Журнал наблюдений'!D:J,7,0)</f>
        <v>50.882</v>
      </c>
      <c r="E112" s="7">
        <f>VLOOKUP(B112,'Журнал наблюдений'!D628:H1416,4,0)</f>
        <v>1.0309900000000001</v>
      </c>
      <c r="F112" s="2">
        <f t="shared" si="3"/>
        <v>0.23531999999999997</v>
      </c>
      <c r="G112" s="2">
        <f t="shared" si="6"/>
        <v>0.23531999999999997</v>
      </c>
      <c r="H112" s="2">
        <f t="shared" si="19"/>
        <v>0.23531999999999997</v>
      </c>
      <c r="I112" s="1">
        <f t="shared" si="14"/>
        <v>1</v>
      </c>
      <c r="K112" s="2">
        <f t="shared" si="41"/>
        <v>0.23482999999999987</v>
      </c>
      <c r="L112" s="2">
        <f t="shared" si="42"/>
        <v>4.9000000000010147E-4</v>
      </c>
      <c r="M112" s="1" t="str">
        <f>VLOOKUP(B112,'Журнал наблюдений'!D:J,7,0)</f>
        <v>50.882</v>
      </c>
    </row>
    <row r="113" spans="1:13" ht="15.75" hidden="1" customHeight="1">
      <c r="A113" s="5">
        <v>2</v>
      </c>
      <c r="B113" s="5">
        <v>20064</v>
      </c>
      <c r="C113" s="6" t="s">
        <v>228</v>
      </c>
      <c r="D113" s="7" t="str">
        <f>VLOOKUP(B113,'Журнал наблюдений'!D:J,7,0)</f>
        <v>29.854</v>
      </c>
      <c r="E113" s="7">
        <f>VLOOKUP(B113,'Журнал наблюдений'!D629:H1417,4,0)</f>
        <v>1.82368</v>
      </c>
      <c r="F113" s="2" t="str">
        <f t="shared" si="3"/>
        <v/>
      </c>
      <c r="G113" s="2" t="str">
        <f t="shared" si="6"/>
        <v/>
      </c>
      <c r="H113" s="2" t="str">
        <f t="shared" si="19"/>
        <v/>
      </c>
      <c r="I113" s="1" t="str">
        <f t="shared" si="14"/>
        <v/>
      </c>
      <c r="K113" s="1"/>
      <c r="L113" s="2"/>
      <c r="M113" s="1" t="str">
        <f>VLOOKUP(B113,'Журнал наблюдений'!D:J,7,0)</f>
        <v>29.854</v>
      </c>
    </row>
    <row r="114" spans="1:13" ht="15.75" customHeight="1">
      <c r="A114" s="5">
        <v>2</v>
      </c>
      <c r="B114" s="5">
        <v>20065</v>
      </c>
      <c r="C114" s="6" t="s">
        <v>229</v>
      </c>
      <c r="D114" s="7" t="str">
        <f>VLOOKUP(B114,'Журнал наблюдений'!D:J,7,0)</f>
        <v>14.124</v>
      </c>
      <c r="E114" s="7">
        <f>VLOOKUP(B114,'Журнал наблюдений'!D630:H1418,4,0)</f>
        <v>1.5535300000000001</v>
      </c>
      <c r="F114" s="2">
        <f t="shared" si="3"/>
        <v>0.27014999999999989</v>
      </c>
      <c r="G114" s="2">
        <f t="shared" si="6"/>
        <v>0.27014999999999989</v>
      </c>
      <c r="H114" s="2">
        <f t="shared" si="19"/>
        <v>0.27014999999999989</v>
      </c>
      <c r="I114" s="1" t="str">
        <f t="shared" si="14"/>
        <v/>
      </c>
      <c r="K114" s="2">
        <f t="shared" ref="K114:K116" si="43">VLOOKUP(C114,Q:R,2,0)</f>
        <v>0.26955000000000007</v>
      </c>
      <c r="L114" s="2">
        <f t="shared" ref="L114:L116" si="44">H114-K114</f>
        <v>5.999999999998229E-4</v>
      </c>
      <c r="M114" s="1" t="str">
        <f>VLOOKUP(B114,'Журнал наблюдений'!D:J,7,0)</f>
        <v>14.124</v>
      </c>
    </row>
    <row r="115" spans="1:13" ht="15.75" customHeight="1">
      <c r="A115" s="5">
        <v>2</v>
      </c>
      <c r="B115" s="5">
        <v>20066</v>
      </c>
      <c r="C115" s="6" t="s">
        <v>231</v>
      </c>
      <c r="D115" s="7" t="str">
        <f>VLOOKUP(B115,'Журнал наблюдений'!D:J,7,0)</f>
        <v>6.264</v>
      </c>
      <c r="E115" s="7">
        <f>VLOOKUP(B115,'Журнал наблюдений'!D631:H1419,4,0)</f>
        <v>1.11873</v>
      </c>
      <c r="F115" s="2">
        <f t="shared" si="3"/>
        <v>0.43480000000000008</v>
      </c>
      <c r="G115" s="2">
        <f t="shared" si="6"/>
        <v>0.43480000000000008</v>
      </c>
      <c r="H115" s="2">
        <f t="shared" si="19"/>
        <v>0.43480000000000008</v>
      </c>
      <c r="I115" s="1" t="str">
        <f t="shared" si="14"/>
        <v/>
      </c>
      <c r="K115" s="2">
        <f t="shared" si="43"/>
        <v>0.43520999999999987</v>
      </c>
      <c r="L115" s="2">
        <f t="shared" si="44"/>
        <v>-4.0999999999979941E-4</v>
      </c>
      <c r="M115" s="1" t="str">
        <f>VLOOKUP(B115,'Журнал наблюдений'!D:J,7,0)</f>
        <v>6.264</v>
      </c>
    </row>
    <row r="116" spans="1:13" ht="15.75" customHeight="1">
      <c r="A116" s="5">
        <v>2</v>
      </c>
      <c r="B116" s="5">
        <v>20067</v>
      </c>
      <c r="C116" s="6" t="s">
        <v>232</v>
      </c>
      <c r="D116" s="7" t="str">
        <f>VLOOKUP(B116,'Журнал наблюдений'!D:J,7,0)</f>
        <v>26.054</v>
      </c>
      <c r="E116" s="7">
        <f>VLOOKUP(B116,'Журнал наблюдений'!D632:H1420,4,0)</f>
        <v>0.61338999999999999</v>
      </c>
      <c r="F116" s="2">
        <f t="shared" si="3"/>
        <v>0.50534000000000001</v>
      </c>
      <c r="G116" s="2">
        <f t="shared" si="6"/>
        <v>0.50534000000000001</v>
      </c>
      <c r="H116" s="2">
        <f t="shared" si="19"/>
        <v>0.50534000000000001</v>
      </c>
      <c r="I116" s="1">
        <f t="shared" si="14"/>
        <v>1</v>
      </c>
      <c r="K116" s="2">
        <f t="shared" si="43"/>
        <v>0.50658000000000014</v>
      </c>
      <c r="L116" s="2">
        <f t="shared" si="44"/>
        <v>-1.2400000000001299E-3</v>
      </c>
      <c r="M116" s="1" t="str">
        <f>VLOOKUP(B116,'Журнал наблюдений'!D:J,7,0)</f>
        <v>26.054</v>
      </c>
    </row>
    <row r="117" spans="1:13" ht="15.75" hidden="1" customHeight="1">
      <c r="A117" s="5">
        <v>2</v>
      </c>
      <c r="B117" s="5">
        <v>20068</v>
      </c>
      <c r="C117" s="6" t="s">
        <v>232</v>
      </c>
      <c r="D117" s="7" t="str">
        <f>VLOOKUP(B117,'Журнал наблюдений'!D:J,7,0)</f>
        <v>22.047</v>
      </c>
      <c r="E117" s="7">
        <f>VLOOKUP(B117,'Журнал наблюдений'!D633:H1421,4,0)</f>
        <v>1.8664000000000001</v>
      </c>
      <c r="F117" s="2" t="str">
        <f t="shared" si="3"/>
        <v/>
      </c>
      <c r="G117" s="2" t="str">
        <f t="shared" si="6"/>
        <v/>
      </c>
      <c r="H117" s="2" t="str">
        <f t="shared" si="19"/>
        <v/>
      </c>
      <c r="I117" s="1" t="str">
        <f t="shared" si="14"/>
        <v/>
      </c>
      <c r="K117" s="1"/>
      <c r="L117" s="2"/>
      <c r="M117" s="1" t="str">
        <f>VLOOKUP(B117,'Журнал наблюдений'!D:J,7,0)</f>
        <v>22.047</v>
      </c>
    </row>
    <row r="118" spans="1:13" ht="15.75" customHeight="1">
      <c r="A118" s="5">
        <v>2</v>
      </c>
      <c r="B118" s="5">
        <v>20069</v>
      </c>
      <c r="C118" s="6" t="s">
        <v>233</v>
      </c>
      <c r="D118" s="7" t="str">
        <f>VLOOKUP(B118,'Журнал наблюдений'!D:J,7,0)</f>
        <v>22.333</v>
      </c>
      <c r="E118" s="7">
        <f>VLOOKUP(B118,'Журнал наблюдений'!D634:H1422,4,0)</f>
        <v>0.75907000000000002</v>
      </c>
      <c r="F118" s="2">
        <f t="shared" si="3"/>
        <v>1.1073300000000001</v>
      </c>
      <c r="G118" s="2">
        <f t="shared" si="6"/>
        <v>1.1073300000000001</v>
      </c>
      <c r="H118" s="2">
        <f t="shared" si="19"/>
        <v>1.1073300000000001</v>
      </c>
      <c r="I118" s="1">
        <f t="shared" si="14"/>
        <v>1</v>
      </c>
      <c r="K118" s="2">
        <f>VLOOKUP(C118,Q:R,2,0)</f>
        <v>1.1075600000000001</v>
      </c>
      <c r="L118" s="2">
        <f>H118-K118</f>
        <v>-2.2999999999995246E-4</v>
      </c>
      <c r="M118" s="1" t="str">
        <f>VLOOKUP(B118,'Журнал наблюдений'!D:J,7,0)</f>
        <v>22.333</v>
      </c>
    </row>
    <row r="119" spans="1:13" ht="15.75" hidden="1" customHeight="1">
      <c r="A119" s="5">
        <v>2</v>
      </c>
      <c r="B119" s="5">
        <v>20070</v>
      </c>
      <c r="C119" s="6" t="s">
        <v>233</v>
      </c>
      <c r="D119" s="7" t="str">
        <f>VLOOKUP(B119,'Журнал наблюдений'!D:J,7,0)</f>
        <v>20.988</v>
      </c>
      <c r="E119" s="7">
        <f>VLOOKUP(B119,'Журнал наблюдений'!D635:H1423,4,0)</f>
        <v>1.8022400000000001</v>
      </c>
      <c r="F119" s="2" t="str">
        <f t="shared" si="3"/>
        <v/>
      </c>
      <c r="G119" s="2" t="str">
        <f t="shared" si="6"/>
        <v/>
      </c>
      <c r="H119" s="2" t="str">
        <f t="shared" si="19"/>
        <v/>
      </c>
      <c r="I119" s="1" t="str">
        <f t="shared" si="14"/>
        <v/>
      </c>
      <c r="K119" s="1"/>
      <c r="L119" s="2"/>
      <c r="M119" s="1" t="str">
        <f>VLOOKUP(B119,'Журнал наблюдений'!D:J,7,0)</f>
        <v>20.988</v>
      </c>
    </row>
    <row r="120" spans="1:13" ht="15.75" customHeight="1">
      <c r="A120" s="5">
        <v>2</v>
      </c>
      <c r="B120" s="5">
        <v>20071</v>
      </c>
      <c r="C120" s="6" t="s">
        <v>234</v>
      </c>
      <c r="D120" s="7" t="str">
        <f>VLOOKUP(B120,'Журнал наблюдений'!D:J,7,0)</f>
        <v>2.437</v>
      </c>
      <c r="E120" s="7">
        <f>VLOOKUP(B120,'Журнал наблюдений'!D636:H1424,4,0)</f>
        <v>1.32294</v>
      </c>
      <c r="F120" s="2">
        <f t="shared" si="3"/>
        <v>0.47930000000000006</v>
      </c>
      <c r="G120" s="2">
        <f t="shared" si="6"/>
        <v>0.47930000000000006</v>
      </c>
      <c r="H120" s="2">
        <f t="shared" si="19"/>
        <v>0.47930000000000006</v>
      </c>
      <c r="I120" s="1" t="str">
        <f t="shared" si="14"/>
        <v/>
      </c>
      <c r="K120" s="1"/>
      <c r="L120" s="2"/>
      <c r="M120" s="1" t="str">
        <f>VLOOKUP(B120,'Журнал наблюдений'!D:J,7,0)</f>
        <v>2.437</v>
      </c>
    </row>
    <row r="121" spans="1:13" ht="15.75" customHeight="1">
      <c r="A121" s="5">
        <v>2</v>
      </c>
      <c r="B121" s="5">
        <v>20072</v>
      </c>
      <c r="C121" s="6" t="s">
        <v>235</v>
      </c>
      <c r="D121" s="7" t="str">
        <f>VLOOKUP(B121,'Журнал наблюдений'!D:J,7,0)</f>
        <v>18.655</v>
      </c>
      <c r="E121" s="7">
        <f>VLOOKUP(B121,'Журнал наблюдений'!D637:H1425,4,0)</f>
        <v>0.93081999999999998</v>
      </c>
      <c r="F121" s="2">
        <f t="shared" si="3"/>
        <v>0.39212000000000002</v>
      </c>
      <c r="G121" s="2">
        <f t="shared" si="6"/>
        <v>0.39212000000000002</v>
      </c>
      <c r="H121" s="2">
        <f t="shared" si="19"/>
        <v>0.39212000000000002</v>
      </c>
      <c r="I121" s="1" t="str">
        <f t="shared" si="14"/>
        <v/>
      </c>
      <c r="K121" s="1"/>
      <c r="L121" s="2"/>
      <c r="M121" s="1" t="str">
        <f>VLOOKUP(B121,'Журнал наблюдений'!D:J,7,0)</f>
        <v>18.655</v>
      </c>
    </row>
    <row r="122" spans="1:13" ht="15.75" customHeight="1">
      <c r="A122" s="5">
        <v>2</v>
      </c>
      <c r="B122" s="5">
        <v>20073</v>
      </c>
      <c r="C122" s="6" t="s">
        <v>236</v>
      </c>
      <c r="D122" s="7" t="str">
        <f>VLOOKUP(B122,'Журнал наблюдений'!D:J,7,0)</f>
        <v>38.546</v>
      </c>
      <c r="E122" s="7">
        <f>VLOOKUP(B122,'Журнал наблюдений'!D638:H1426,4,0)</f>
        <v>0.67125999999999997</v>
      </c>
      <c r="F122" s="2">
        <f t="shared" si="3"/>
        <v>0.25956000000000001</v>
      </c>
      <c r="G122" s="2">
        <f t="shared" si="6"/>
        <v>0.25956000000000001</v>
      </c>
      <c r="H122" s="2">
        <f t="shared" si="19"/>
        <v>0.25956000000000001</v>
      </c>
      <c r="I122" s="1">
        <f t="shared" si="14"/>
        <v>1</v>
      </c>
      <c r="K122" s="1"/>
      <c r="L122" s="2"/>
      <c r="M122" s="1" t="str">
        <f>VLOOKUP(B122,'Журнал наблюдений'!D:J,7,0)</f>
        <v>38.546</v>
      </c>
    </row>
    <row r="123" spans="1:13" ht="15.75" hidden="1" customHeight="1">
      <c r="A123" s="5">
        <v>2</v>
      </c>
      <c r="B123" s="5">
        <v>20074</v>
      </c>
      <c r="C123" s="6" t="s">
        <v>236</v>
      </c>
      <c r="D123" s="7" t="str">
        <f>VLOOKUP(B123,'Журнал наблюдений'!D:J,7,0)</f>
        <v>51.341</v>
      </c>
      <c r="E123" s="7">
        <f>VLOOKUP(B123,'Журнал наблюдений'!D639:H1427,4,0)</f>
        <v>1.4774799999999999</v>
      </c>
      <c r="F123" s="2" t="str">
        <f t="shared" si="3"/>
        <v/>
      </c>
      <c r="G123" s="2" t="str">
        <f t="shared" si="6"/>
        <v/>
      </c>
      <c r="H123" s="2" t="str">
        <f t="shared" si="19"/>
        <v/>
      </c>
      <c r="I123" s="1" t="str">
        <f t="shared" si="14"/>
        <v/>
      </c>
      <c r="K123" s="1"/>
      <c r="L123" s="2"/>
      <c r="M123" s="1" t="str">
        <f>VLOOKUP(B123,'Журнал наблюдений'!D:J,7,0)</f>
        <v>51.341</v>
      </c>
    </row>
    <row r="124" spans="1:13" ht="15.75" customHeight="1">
      <c r="A124" s="5">
        <v>2</v>
      </c>
      <c r="B124" s="5">
        <v>20075</v>
      </c>
      <c r="C124" s="6" t="s">
        <v>237</v>
      </c>
      <c r="D124" s="7" t="str">
        <f>VLOOKUP(B124,'Журнал наблюдений'!D:J,7,0)</f>
        <v>10.645</v>
      </c>
      <c r="E124" s="7">
        <f>VLOOKUP(B124,'Журнал наблюдений'!D640:H1428,4,0)</f>
        <v>1.28478</v>
      </c>
      <c r="F124" s="2">
        <f t="shared" si="3"/>
        <v>0.19269999999999987</v>
      </c>
      <c r="G124" s="2">
        <f t="shared" si="6"/>
        <v>0.19269999999999987</v>
      </c>
      <c r="H124" s="2">
        <f t="shared" si="19"/>
        <v>0.19269999999999987</v>
      </c>
      <c r="I124" s="1" t="str">
        <f t="shared" si="14"/>
        <v/>
      </c>
      <c r="K124" s="1"/>
      <c r="L124" s="2"/>
      <c r="M124" s="1" t="str">
        <f>VLOOKUP(B124,'Журнал наблюдений'!D:J,7,0)</f>
        <v>10.645</v>
      </c>
    </row>
    <row r="125" spans="1:13" ht="15.75" customHeight="1">
      <c r="A125" s="5">
        <v>2</v>
      </c>
      <c r="B125" s="5">
        <v>20076</v>
      </c>
      <c r="C125" s="6" t="s">
        <v>238</v>
      </c>
      <c r="D125" s="7" t="str">
        <f>VLOOKUP(B125,'Журнал наблюдений'!D:J,7,0)</f>
        <v>5.848</v>
      </c>
      <c r="E125" s="7">
        <f>VLOOKUP(B125,'Журнал наблюдений'!D641:H1429,4,0)</f>
        <v>1.23872</v>
      </c>
      <c r="F125" s="2">
        <f t="shared" si="3"/>
        <v>4.605999999999999E-2</v>
      </c>
      <c r="G125" s="2">
        <f t="shared" si="6"/>
        <v>4.605999999999999E-2</v>
      </c>
      <c r="H125" s="2">
        <f t="shared" si="19"/>
        <v>4.605999999999999E-2</v>
      </c>
      <c r="I125" s="1" t="str">
        <f t="shared" si="14"/>
        <v/>
      </c>
      <c r="K125" s="1"/>
      <c r="L125" s="2"/>
      <c r="M125" s="1" t="str">
        <f>VLOOKUP(B125,'Журнал наблюдений'!D:J,7,0)</f>
        <v>5.848</v>
      </c>
    </row>
    <row r="126" spans="1:13" ht="15.75" hidden="1" customHeight="1">
      <c r="A126" s="5">
        <v>2</v>
      </c>
      <c r="B126" s="5">
        <v>20077</v>
      </c>
      <c r="C126" s="6" t="s">
        <v>28</v>
      </c>
      <c r="D126" s="7" t="str">
        <f>VLOOKUP(B126,'Журнал наблюдений'!D:J,7,0)</f>
        <v>45.825</v>
      </c>
      <c r="E126" s="7">
        <f>VLOOKUP(B126,'Журнал наблюдений'!D642:H1430,4,0)</f>
        <v>1.2559899999999999</v>
      </c>
      <c r="F126" s="2">
        <f t="shared" si="3"/>
        <v>-1.7269999999999897E-2</v>
      </c>
      <c r="G126" s="2">
        <f t="shared" si="6"/>
        <v>-1.7269999999999897E-2</v>
      </c>
      <c r="H126" s="2" t="str">
        <f t="shared" si="19"/>
        <v/>
      </c>
      <c r="I126" s="1"/>
      <c r="K126" s="1"/>
      <c r="L126" s="2"/>
      <c r="M126" s="1" t="str">
        <f>VLOOKUP(B126,'Журнал наблюдений'!D:J,7,0)</f>
        <v>45.825</v>
      </c>
    </row>
    <row r="127" spans="1:13" ht="15.75" hidden="1" customHeight="1">
      <c r="A127" s="5">
        <v>2</v>
      </c>
      <c r="B127" s="5">
        <v>20078</v>
      </c>
      <c r="C127" s="6" t="s">
        <v>28</v>
      </c>
      <c r="D127" s="7" t="str">
        <f>VLOOKUP(B127,'Журнал наблюдений'!D:J,7,0)</f>
        <v>37.271</v>
      </c>
      <c r="E127" s="7">
        <f>VLOOKUP(B127,'Журнал наблюдений'!D643:H1431,4,0)</f>
        <v>1.51529</v>
      </c>
      <c r="F127" s="2" t="str">
        <f t="shared" si="3"/>
        <v/>
      </c>
      <c r="G127" s="2" t="str">
        <f t="shared" si="6"/>
        <v/>
      </c>
      <c r="H127" s="2" t="str">
        <f t="shared" si="19"/>
        <v/>
      </c>
      <c r="I127" s="1" t="str">
        <f>IF(C127=C128,1,"")</f>
        <v/>
      </c>
      <c r="K127" s="1"/>
      <c r="L127" s="2"/>
      <c r="M127" s="1" t="str">
        <f>VLOOKUP(B127,'Журнал наблюдений'!D:J,7,0)</f>
        <v>37.271</v>
      </c>
    </row>
    <row r="128" spans="1:13" ht="15.75" customHeight="1">
      <c r="A128" s="5">
        <v>2</v>
      </c>
      <c r="B128" s="5">
        <v>20079</v>
      </c>
      <c r="C128" s="6" t="s">
        <v>239</v>
      </c>
      <c r="D128" s="7" t="str">
        <f>VLOOKUP(B128,'Журнал наблюдений'!D:J,7,0)</f>
        <v>7.734</v>
      </c>
      <c r="E128" s="7">
        <f>VLOOKUP(B128,'Журнал наблюдений'!D644:H1432,4,0)</f>
        <v>1.2535099999999999</v>
      </c>
      <c r="F128" s="2">
        <f t="shared" si="3"/>
        <v>0.26178000000000012</v>
      </c>
      <c r="G128" s="2">
        <f t="shared" si="6"/>
        <v>0.24451000000000023</v>
      </c>
      <c r="H128" s="2">
        <f t="shared" si="19"/>
        <v>0.24451000000000023</v>
      </c>
      <c r="I128" s="1">
        <v>1</v>
      </c>
      <c r="K128" s="1"/>
      <c r="L128" s="2"/>
      <c r="M128" s="1" t="str">
        <f>VLOOKUP(B128,'Журнал наблюдений'!D:J,7,0)</f>
        <v>7.734</v>
      </c>
    </row>
    <row r="129" spans="1:14" ht="15.75" customHeight="1">
      <c r="A129" s="5">
        <v>2</v>
      </c>
      <c r="B129" s="5">
        <v>20080</v>
      </c>
      <c r="C129" s="6" t="s">
        <v>240</v>
      </c>
      <c r="D129" s="7" t="str">
        <f>VLOOKUP(B129,'Журнал наблюдений'!D:J,7,0)</f>
        <v>56.747</v>
      </c>
      <c r="E129" s="7">
        <f>VLOOKUP(B129,'Журнал наблюдений'!D645:H1433,4,0)</f>
        <v>1.0974999999999999</v>
      </c>
      <c r="F129" s="2">
        <f t="shared" si="3"/>
        <v>0.15600999999999998</v>
      </c>
      <c r="G129" s="2">
        <f t="shared" si="6"/>
        <v>0.15600999999999998</v>
      </c>
      <c r="H129" s="2">
        <f t="shared" si="19"/>
        <v>0.15600999999999998</v>
      </c>
      <c r="I129" s="1">
        <f t="shared" ref="I129:I137" si="45">IF(C129=C130,1,"")</f>
        <v>1</v>
      </c>
      <c r="K129" s="1"/>
      <c r="L129" s="2"/>
      <c r="M129" s="1" t="str">
        <f>VLOOKUP(B129,'Журнал наблюдений'!D:J,7,0)</f>
        <v>56.747</v>
      </c>
    </row>
    <row r="130" spans="1:14" ht="15.75" hidden="1" customHeight="1">
      <c r="A130" s="5">
        <v>2</v>
      </c>
      <c r="B130" s="5">
        <v>20081</v>
      </c>
      <c r="C130" s="6" t="s">
        <v>240</v>
      </c>
      <c r="D130" s="7" t="str">
        <f>VLOOKUP(B130,'Журнал наблюдений'!D:J,7,0)</f>
        <v>50.075</v>
      </c>
      <c r="E130" s="7">
        <f>VLOOKUP(B130,'Журнал наблюдений'!D646:H1434,4,0)</f>
        <v>1.13297</v>
      </c>
      <c r="F130" s="2" t="str">
        <f t="shared" si="3"/>
        <v/>
      </c>
      <c r="G130" s="2" t="str">
        <f t="shared" si="6"/>
        <v/>
      </c>
      <c r="H130" s="2" t="str">
        <f t="shared" si="19"/>
        <v/>
      </c>
      <c r="I130" s="1" t="str">
        <f t="shared" si="45"/>
        <v/>
      </c>
      <c r="K130" s="1"/>
      <c r="L130" s="2"/>
      <c r="M130" s="1" t="str">
        <f>VLOOKUP(B130,'Журнал наблюдений'!D:J,7,0)</f>
        <v>50.075</v>
      </c>
    </row>
    <row r="131" spans="1:14" ht="15.75" customHeight="1">
      <c r="A131" s="5">
        <v>2</v>
      </c>
      <c r="B131" s="5">
        <v>20082</v>
      </c>
      <c r="C131" s="6" t="s">
        <v>241</v>
      </c>
      <c r="D131" s="7" t="str">
        <f>VLOOKUP(B131,'Журнал наблюдений'!D:J,7,0)</f>
        <v>2.625</v>
      </c>
      <c r="E131" s="7">
        <f>VLOOKUP(B131,'Журнал наблюдений'!D647:H1435,4,0)</f>
        <v>1.25949</v>
      </c>
      <c r="F131" s="2">
        <f t="shared" si="3"/>
        <v>-0.12651999999999997</v>
      </c>
      <c r="G131" s="2">
        <f t="shared" si="6"/>
        <v>-0.12651999999999997</v>
      </c>
      <c r="H131" s="2">
        <f t="shared" si="19"/>
        <v>-0.12651999999999997</v>
      </c>
      <c r="I131" s="1" t="str">
        <f t="shared" si="45"/>
        <v/>
      </c>
      <c r="K131" s="1"/>
      <c r="L131" s="2"/>
      <c r="M131" s="1" t="str">
        <f>VLOOKUP(B131,'Журнал наблюдений'!D:J,7,0)</f>
        <v>2.625</v>
      </c>
    </row>
    <row r="132" spans="1:14" ht="15.75" customHeight="1">
      <c r="A132" s="5">
        <v>2</v>
      </c>
      <c r="B132" s="5">
        <v>20083</v>
      </c>
      <c r="C132" s="6" t="s">
        <v>242</v>
      </c>
      <c r="D132" s="7" t="str">
        <f>VLOOKUP(B132,'Журнал наблюдений'!D:J,7,0)</f>
        <v>18.022</v>
      </c>
      <c r="E132" s="7">
        <f>VLOOKUP(B132,'Журнал наблюдений'!D648:H1436,4,0)</f>
        <v>1.50902</v>
      </c>
      <c r="F132" s="2">
        <f t="shared" si="3"/>
        <v>-0.24953000000000003</v>
      </c>
      <c r="G132" s="2">
        <f t="shared" si="6"/>
        <v>-0.24953000000000003</v>
      </c>
      <c r="H132" s="2">
        <f t="shared" si="19"/>
        <v>-0.24953000000000003</v>
      </c>
      <c r="I132" s="1" t="str">
        <f t="shared" si="45"/>
        <v/>
      </c>
      <c r="K132" s="1"/>
      <c r="L132" s="2"/>
      <c r="M132" s="1" t="str">
        <f>VLOOKUP(B132,'Журнал наблюдений'!D:J,7,0)</f>
        <v>18.022</v>
      </c>
    </row>
    <row r="133" spans="1:14" ht="15.75" customHeight="1">
      <c r="A133" s="5">
        <v>2</v>
      </c>
      <c r="B133" s="5">
        <v>20084</v>
      </c>
      <c r="C133" s="6" t="s">
        <v>243</v>
      </c>
      <c r="D133" s="7" t="str">
        <f>VLOOKUP(B133,'Журнал наблюдений'!D:J,7,0)</f>
        <v>37.847</v>
      </c>
      <c r="E133" s="7">
        <f>VLOOKUP(B133,'Журнал наблюдений'!D649:H1437,4,0)</f>
        <v>1.90899</v>
      </c>
      <c r="F133" s="2">
        <f t="shared" si="3"/>
        <v>-0.39996999999999994</v>
      </c>
      <c r="G133" s="2">
        <f t="shared" si="6"/>
        <v>-0.39996999999999994</v>
      </c>
      <c r="H133" s="2">
        <f t="shared" si="19"/>
        <v>-0.39996999999999994</v>
      </c>
      <c r="I133" s="1">
        <f t="shared" si="45"/>
        <v>1</v>
      </c>
      <c r="K133" s="1"/>
      <c r="L133" s="2"/>
      <c r="M133" s="1" t="str">
        <f>VLOOKUP(B133,'Журнал наблюдений'!D:J,7,0)</f>
        <v>37.847</v>
      </c>
    </row>
    <row r="134" spans="1:14" ht="15.75" hidden="1" customHeight="1">
      <c r="A134" s="5">
        <v>2</v>
      </c>
      <c r="B134" s="5">
        <v>20085</v>
      </c>
      <c r="C134" s="6" t="s">
        <v>243</v>
      </c>
      <c r="D134" s="7" t="str">
        <f>VLOOKUP(B134,'Журнал наблюдений'!D:J,7,0)</f>
        <v>40.412</v>
      </c>
      <c r="E134" s="7">
        <f>VLOOKUP(B134,'Журнал наблюдений'!D650:H1438,4,0)</f>
        <v>0.12876000000000001</v>
      </c>
      <c r="F134" s="2" t="str">
        <f t="shared" si="3"/>
        <v/>
      </c>
      <c r="G134" s="2" t="str">
        <f t="shared" si="6"/>
        <v/>
      </c>
      <c r="H134" s="2" t="str">
        <f t="shared" si="19"/>
        <v/>
      </c>
      <c r="I134" s="1" t="str">
        <f t="shared" si="45"/>
        <v/>
      </c>
      <c r="K134" s="1"/>
      <c r="L134" s="2"/>
      <c r="M134" s="1" t="str">
        <f>VLOOKUP(B134,'Журнал наблюдений'!D:J,7,0)</f>
        <v>40.412</v>
      </c>
    </row>
    <row r="135" spans="1:14" ht="15.75" customHeight="1">
      <c r="A135" s="5">
        <v>2</v>
      </c>
      <c r="B135" s="5">
        <v>20086</v>
      </c>
      <c r="C135" s="6" t="s">
        <v>227</v>
      </c>
      <c r="D135" s="7" t="str">
        <f>VLOOKUP(B135,'Журнал наблюдений'!D:J,7,0)</f>
        <v>21.422</v>
      </c>
      <c r="E135" s="7">
        <f>VLOOKUP(B135,'Журнал наблюдений'!D651:H1439,4,0)</f>
        <v>1.9219599999999999</v>
      </c>
      <c r="F135" s="2">
        <f t="shared" si="3"/>
        <v>-1.7931999999999999</v>
      </c>
      <c r="G135" s="2">
        <f t="shared" si="6"/>
        <v>-1.7931999999999999</v>
      </c>
      <c r="H135" s="2">
        <f t="shared" si="19"/>
        <v>-1.7931999999999999</v>
      </c>
      <c r="I135" s="1">
        <f t="shared" si="45"/>
        <v>1</v>
      </c>
      <c r="K135" s="2">
        <f>VLOOKUP(C135,Q:R,2,0)</f>
        <v>-0.80107999999999979</v>
      </c>
      <c r="L135" s="2">
        <f>I135-K135</f>
        <v>1.8010799999999998</v>
      </c>
      <c r="M135" s="1" t="str">
        <f>VLOOKUP(B135,'Журнал наблюдений'!D:J,7,0)</f>
        <v>21.422</v>
      </c>
    </row>
    <row r="136" spans="1:14" ht="15.75" hidden="1" customHeight="1">
      <c r="A136" s="5">
        <v>2</v>
      </c>
      <c r="B136" s="5">
        <v>20087</v>
      </c>
      <c r="C136" s="6" t="s">
        <v>227</v>
      </c>
      <c r="D136" s="7" t="str">
        <f>VLOOKUP(B136,'Журнал наблюдений'!D:J,7,0)</f>
        <v>8.770</v>
      </c>
      <c r="E136" s="7">
        <f>VLOOKUP(B136,'Журнал наблюдений'!D652:H1440,4,0)</f>
        <v>1.0121500000000001</v>
      </c>
      <c r="F136" s="2" t="str">
        <f t="shared" si="3"/>
        <v/>
      </c>
      <c r="G136" s="2" t="str">
        <f t="shared" si="6"/>
        <v/>
      </c>
      <c r="H136" s="2" t="str">
        <f t="shared" si="19"/>
        <v/>
      </c>
      <c r="I136" s="1" t="str">
        <f t="shared" si="45"/>
        <v/>
      </c>
      <c r="K136" s="1"/>
      <c r="L136" s="2"/>
      <c r="M136" s="1" t="str">
        <f>VLOOKUP(B136,'Журнал наблюдений'!D:J,7,0)</f>
        <v>8.770</v>
      </c>
    </row>
    <row r="137" spans="1:14" ht="15.75" customHeight="1">
      <c r="A137" s="5">
        <v>2</v>
      </c>
      <c r="B137" s="5">
        <v>20088</v>
      </c>
      <c r="C137" s="6" t="s">
        <v>2</v>
      </c>
      <c r="D137" s="7" t="str">
        <f>VLOOKUP(B137,'Журнал наблюдений'!D:J,7,0)</f>
        <v>10.513</v>
      </c>
      <c r="E137" s="7">
        <f>VLOOKUP(B137,'Журнал наблюдений'!D653:H1441,4,0)</f>
        <v>1.56623</v>
      </c>
      <c r="F137" s="2">
        <f t="shared" si="3"/>
        <v>-0.55407999999999991</v>
      </c>
      <c r="G137" s="2">
        <f t="shared" si="6"/>
        <v>-0.55407999999999991</v>
      </c>
      <c r="H137" s="2">
        <f t="shared" si="19"/>
        <v>-0.55407999999999991</v>
      </c>
      <c r="I137" s="1" t="str">
        <f t="shared" si="45"/>
        <v/>
      </c>
      <c r="J137" s="2">
        <f>SUM(H100:H137)</f>
        <v>0.22235000000000027</v>
      </c>
      <c r="K137" s="2">
        <f>VLOOKUP(C137,Q:R,2,0)</f>
        <v>-0.55449000000000004</v>
      </c>
      <c r="L137" s="2">
        <f>H137-K137</f>
        <v>4.1000000000013248E-4</v>
      </c>
      <c r="M137" s="1" t="str">
        <f>VLOOKUP(B137,'Журнал наблюдений'!D:J,7,0)</f>
        <v>10.513</v>
      </c>
      <c r="N137" s="2">
        <f>SUM(L52:L137)</f>
        <v>1.8035499999999995</v>
      </c>
    </row>
    <row r="138" spans="1:14" ht="15.75" customHeight="1">
      <c r="A138" s="1"/>
      <c r="D138" s="1"/>
      <c r="G138" s="1"/>
      <c r="H138" s="1"/>
      <c r="I138" s="2"/>
    </row>
    <row r="139" spans="1:14" ht="15.75" customHeight="1">
      <c r="A139" s="1"/>
      <c r="D139" s="1"/>
      <c r="G139" s="1"/>
      <c r="H139" s="1"/>
      <c r="I139" s="1"/>
    </row>
    <row r="140" spans="1:14" ht="15.75" customHeight="1">
      <c r="A140" s="1"/>
      <c r="D140" s="1"/>
      <c r="G140" s="1"/>
      <c r="H140" s="1"/>
      <c r="I140" s="1"/>
    </row>
    <row r="141" spans="1:14" ht="15.75" customHeight="1">
      <c r="A141" s="1"/>
      <c r="D141" s="1"/>
      <c r="G141" s="1"/>
      <c r="H141" s="1"/>
      <c r="I141" s="1"/>
    </row>
    <row r="142" spans="1:14" ht="15.75" customHeight="1">
      <c r="A142" s="1"/>
      <c r="D142" s="1"/>
      <c r="G142" s="1"/>
      <c r="H142" s="1"/>
      <c r="I142" s="1"/>
    </row>
    <row r="143" spans="1:14" ht="15.75" customHeight="1">
      <c r="A143" s="1"/>
      <c r="D143" s="1"/>
      <c r="G143" s="1"/>
      <c r="H143" s="1"/>
      <c r="I143" s="1"/>
    </row>
    <row r="144" spans="1:14" ht="15.75" customHeight="1">
      <c r="A144" s="1"/>
      <c r="D144" s="1"/>
      <c r="G144" s="1"/>
      <c r="H144" s="1"/>
      <c r="I144" s="1"/>
    </row>
    <row r="145" spans="1:9" ht="15.75" customHeight="1">
      <c r="A145" s="1"/>
      <c r="D145" s="1"/>
      <c r="G145" s="1"/>
      <c r="H145" s="1"/>
      <c r="I145" s="1"/>
    </row>
    <row r="146" spans="1:9" ht="15.75" customHeight="1">
      <c r="A146" s="1"/>
      <c r="D146" s="1"/>
      <c r="G146" s="1"/>
      <c r="H146" s="1"/>
      <c r="I146" s="1"/>
    </row>
    <row r="147" spans="1:9" ht="15.75" customHeight="1">
      <c r="A147" s="1"/>
      <c r="D147" s="1"/>
      <c r="G147" s="1"/>
      <c r="H147" s="1"/>
      <c r="I147" s="1"/>
    </row>
    <row r="148" spans="1:9" ht="15.75" customHeight="1">
      <c r="A148" s="1"/>
      <c r="D148" s="1"/>
      <c r="G148" s="1"/>
      <c r="H148" s="1"/>
      <c r="I148" s="1"/>
    </row>
    <row r="149" spans="1:9" ht="15.75" customHeight="1">
      <c r="A149" s="1"/>
      <c r="D149" s="1"/>
      <c r="G149" s="1"/>
      <c r="H149" s="1"/>
      <c r="I149" s="1"/>
    </row>
    <row r="150" spans="1:9" ht="15.75" customHeight="1">
      <c r="A150" s="1"/>
      <c r="D150" s="1"/>
      <c r="G150" s="1"/>
      <c r="H150" s="1"/>
      <c r="I150" s="1"/>
    </row>
    <row r="151" spans="1:9" ht="15.75" customHeight="1">
      <c r="A151" s="1"/>
      <c r="D151" s="1"/>
      <c r="G151" s="1"/>
      <c r="H151" s="1"/>
      <c r="I151" s="1"/>
    </row>
    <row r="152" spans="1:9" ht="15.75" customHeight="1">
      <c r="A152" s="1"/>
      <c r="D152" s="1"/>
      <c r="G152" s="1"/>
      <c r="H152" s="1"/>
      <c r="I152" s="1"/>
    </row>
    <row r="153" spans="1:9" ht="15.75" customHeight="1">
      <c r="A153" s="1"/>
      <c r="D153" s="1"/>
      <c r="G153" s="1"/>
      <c r="H153" s="1"/>
      <c r="I153" s="1"/>
    </row>
    <row r="154" spans="1:9" ht="15.75" customHeight="1">
      <c r="A154" s="1"/>
      <c r="D154" s="1"/>
      <c r="G154" s="1"/>
      <c r="H154" s="1"/>
      <c r="I154" s="1"/>
    </row>
    <row r="155" spans="1:9" ht="15.75" customHeight="1">
      <c r="A155" s="1"/>
      <c r="D155" s="1"/>
      <c r="G155" s="1"/>
      <c r="H155" s="1"/>
      <c r="I155" s="1"/>
    </row>
    <row r="156" spans="1:9" ht="15.75" customHeight="1">
      <c r="A156" s="1"/>
      <c r="D156" s="1"/>
      <c r="G156" s="1"/>
      <c r="H156" s="1"/>
      <c r="I156" s="1"/>
    </row>
    <row r="157" spans="1:9" ht="15.75" customHeight="1">
      <c r="A157" s="1"/>
      <c r="D157" s="1"/>
      <c r="G157" s="1"/>
      <c r="H157" s="1"/>
      <c r="I157" s="1"/>
    </row>
    <row r="158" spans="1:9" ht="15.75" customHeight="1">
      <c r="A158" s="1"/>
      <c r="D158" s="1"/>
      <c r="G158" s="1"/>
      <c r="H158" s="1"/>
      <c r="I158" s="1"/>
    </row>
    <row r="159" spans="1:9" ht="15.75" customHeight="1">
      <c r="A159" s="1"/>
      <c r="D159" s="1"/>
      <c r="G159" s="1"/>
      <c r="H159" s="1"/>
      <c r="I159" s="1"/>
    </row>
    <row r="160" spans="1:9" ht="15.75" customHeight="1">
      <c r="A160" s="1"/>
      <c r="D160" s="1"/>
      <c r="G160" s="1"/>
      <c r="H160" s="1"/>
      <c r="I160" s="1"/>
    </row>
    <row r="161" spans="1:9" ht="15.75" customHeight="1">
      <c r="A161" s="1"/>
      <c r="D161" s="1"/>
      <c r="G161" s="1"/>
      <c r="H161" s="1"/>
      <c r="I161" s="1"/>
    </row>
    <row r="162" spans="1:9" ht="15.75" customHeight="1">
      <c r="A162" s="1"/>
      <c r="D162" s="1"/>
      <c r="G162" s="1"/>
      <c r="H162" s="1"/>
      <c r="I162" s="1"/>
    </row>
    <row r="163" spans="1:9" ht="15.75" customHeight="1">
      <c r="A163" s="1"/>
      <c r="D163" s="1"/>
      <c r="G163" s="1"/>
      <c r="H163" s="1"/>
      <c r="I163" s="1"/>
    </row>
    <row r="164" spans="1:9" ht="15.75" customHeight="1">
      <c r="A164" s="1"/>
      <c r="D164" s="1"/>
      <c r="G164" s="1"/>
      <c r="H164" s="1"/>
      <c r="I164" s="1"/>
    </row>
    <row r="165" spans="1:9" ht="15.75" customHeight="1">
      <c r="A165" s="1"/>
      <c r="D165" s="1"/>
      <c r="G165" s="1"/>
      <c r="H165" s="1"/>
      <c r="I165" s="1"/>
    </row>
    <row r="166" spans="1:9" ht="15.75" customHeight="1">
      <c r="A166" s="1"/>
      <c r="D166" s="1"/>
      <c r="G166" s="1"/>
      <c r="H166" s="1"/>
      <c r="I166" s="1"/>
    </row>
    <row r="167" spans="1:9" ht="15.75" customHeight="1">
      <c r="A167" s="1"/>
      <c r="D167" s="1"/>
      <c r="G167" s="1"/>
      <c r="H167" s="1"/>
      <c r="I167" s="1"/>
    </row>
    <row r="168" spans="1:9" ht="15.75" customHeight="1">
      <c r="A168" s="1"/>
      <c r="D168" s="1"/>
      <c r="G168" s="1"/>
      <c r="H168" s="1"/>
      <c r="I168" s="1"/>
    </row>
    <row r="169" spans="1:9" ht="15.75" customHeight="1">
      <c r="A169" s="1"/>
      <c r="D169" s="1"/>
      <c r="G169" s="1"/>
      <c r="H169" s="1"/>
      <c r="I169" s="1"/>
    </row>
    <row r="170" spans="1:9" ht="15.75" customHeight="1">
      <c r="A170" s="1"/>
      <c r="D170" s="1"/>
      <c r="G170" s="1"/>
      <c r="H170" s="1"/>
      <c r="I170" s="1"/>
    </row>
    <row r="171" spans="1:9" ht="15.75" customHeight="1">
      <c r="A171" s="1"/>
      <c r="D171" s="1"/>
      <c r="G171" s="1"/>
      <c r="H171" s="1"/>
      <c r="I171" s="1"/>
    </row>
    <row r="172" spans="1:9" ht="15.75" customHeight="1">
      <c r="A172" s="1"/>
      <c r="D172" s="1"/>
      <c r="G172" s="1"/>
      <c r="H172" s="1"/>
      <c r="I172" s="1"/>
    </row>
    <row r="173" spans="1:9" ht="15.75" customHeight="1">
      <c r="A173" s="1"/>
      <c r="D173" s="1"/>
      <c r="G173" s="1"/>
      <c r="H173" s="1"/>
      <c r="I173" s="1"/>
    </row>
    <row r="174" spans="1:9" ht="15.75" customHeight="1">
      <c r="A174" s="1"/>
      <c r="D174" s="1"/>
      <c r="G174" s="1"/>
      <c r="H174" s="1"/>
      <c r="I174" s="1"/>
    </row>
    <row r="175" spans="1:9" ht="15.75" customHeight="1">
      <c r="A175" s="1"/>
      <c r="D175" s="1"/>
      <c r="G175" s="1"/>
      <c r="H175" s="1"/>
      <c r="I175" s="1"/>
    </row>
    <row r="176" spans="1:9" ht="15.75" customHeight="1">
      <c r="A176" s="1"/>
      <c r="D176" s="1"/>
      <c r="G176" s="1"/>
      <c r="H176" s="1"/>
      <c r="I176" s="1"/>
    </row>
    <row r="177" spans="1:9" ht="15.75" customHeight="1">
      <c r="A177" s="1"/>
      <c r="D177" s="1"/>
      <c r="G177" s="1"/>
      <c r="H177" s="1"/>
      <c r="I177" s="1"/>
    </row>
    <row r="178" spans="1:9" ht="15.75" customHeight="1">
      <c r="A178" s="1"/>
      <c r="D178" s="1"/>
      <c r="G178" s="1"/>
      <c r="H178" s="1"/>
      <c r="I178" s="1"/>
    </row>
    <row r="179" spans="1:9" ht="15.75" customHeight="1">
      <c r="A179" s="1"/>
      <c r="D179" s="1"/>
      <c r="G179" s="1"/>
      <c r="H179" s="1"/>
      <c r="I179" s="1"/>
    </row>
    <row r="180" spans="1:9" ht="15.75" customHeight="1">
      <c r="A180" s="1"/>
      <c r="D180" s="1"/>
      <c r="G180" s="1"/>
      <c r="H180" s="1"/>
      <c r="I180" s="1"/>
    </row>
    <row r="181" spans="1:9" ht="15.75" customHeight="1">
      <c r="A181" s="1"/>
      <c r="D181" s="1"/>
      <c r="G181" s="1"/>
      <c r="H181" s="1"/>
      <c r="I181" s="1"/>
    </row>
    <row r="182" spans="1:9" ht="15.75" customHeight="1">
      <c r="A182" s="1"/>
      <c r="D182" s="1"/>
      <c r="G182" s="1"/>
      <c r="H182" s="1"/>
      <c r="I182" s="1"/>
    </row>
    <row r="183" spans="1:9" ht="15.75" customHeight="1">
      <c r="A183" s="1"/>
      <c r="D183" s="1"/>
      <c r="G183" s="1"/>
      <c r="H183" s="1"/>
      <c r="I183" s="1"/>
    </row>
    <row r="184" spans="1:9" ht="15.75" customHeight="1">
      <c r="A184" s="1"/>
      <c r="D184" s="1"/>
      <c r="G184" s="1"/>
      <c r="H184" s="1"/>
      <c r="I184" s="1"/>
    </row>
    <row r="185" spans="1:9" ht="15.75" customHeight="1">
      <c r="A185" s="1"/>
      <c r="D185" s="1"/>
      <c r="G185" s="1"/>
      <c r="H185" s="1"/>
      <c r="I185" s="1"/>
    </row>
    <row r="186" spans="1:9" ht="15.75" customHeight="1">
      <c r="A186" s="1"/>
      <c r="D186" s="1"/>
      <c r="G186" s="1"/>
      <c r="H186" s="1"/>
      <c r="I186" s="1"/>
    </row>
    <row r="187" spans="1:9" ht="15.75" customHeight="1">
      <c r="A187" s="1"/>
      <c r="D187" s="1"/>
      <c r="G187" s="1"/>
      <c r="H187" s="1"/>
      <c r="I187" s="1"/>
    </row>
    <row r="188" spans="1:9" ht="15.75" customHeight="1">
      <c r="A188" s="1"/>
      <c r="D188" s="1"/>
      <c r="G188" s="1"/>
      <c r="H188" s="1"/>
      <c r="I188" s="1"/>
    </row>
    <row r="189" spans="1:9" ht="15.75" customHeight="1">
      <c r="A189" s="1"/>
      <c r="D189" s="1"/>
      <c r="G189" s="1"/>
      <c r="H189" s="1"/>
      <c r="I189" s="1"/>
    </row>
    <row r="190" spans="1:9" ht="15.75" customHeight="1">
      <c r="A190" s="1"/>
      <c r="D190" s="1"/>
      <c r="G190" s="1"/>
      <c r="H190" s="1"/>
      <c r="I190" s="1"/>
    </row>
    <row r="191" spans="1:9" ht="15.75" customHeight="1">
      <c r="A191" s="1"/>
      <c r="D191" s="1"/>
      <c r="G191" s="1"/>
      <c r="H191" s="1"/>
      <c r="I191" s="1"/>
    </row>
    <row r="192" spans="1:9" ht="15.75" customHeight="1">
      <c r="A192" s="1"/>
      <c r="D192" s="1"/>
      <c r="G192" s="1"/>
      <c r="H192" s="1"/>
      <c r="I192" s="1"/>
    </row>
    <row r="193" spans="1:9" ht="15.75" customHeight="1">
      <c r="A193" s="1"/>
      <c r="D193" s="1"/>
      <c r="G193" s="1"/>
      <c r="H193" s="1"/>
      <c r="I193" s="1"/>
    </row>
    <row r="194" spans="1:9" ht="15.75" customHeight="1">
      <c r="A194" s="1"/>
      <c r="D194" s="1"/>
      <c r="G194" s="1"/>
      <c r="H194" s="1"/>
      <c r="I194" s="1"/>
    </row>
    <row r="195" spans="1:9" ht="15.75" customHeight="1">
      <c r="A195" s="1"/>
      <c r="D195" s="1"/>
      <c r="G195" s="1"/>
      <c r="H195" s="1"/>
      <c r="I195" s="1"/>
    </row>
    <row r="196" spans="1:9" ht="15.75" customHeight="1">
      <c r="A196" s="1"/>
      <c r="D196" s="1"/>
      <c r="G196" s="1"/>
      <c r="H196" s="1"/>
      <c r="I196" s="1"/>
    </row>
    <row r="197" spans="1:9" ht="15.75" customHeight="1">
      <c r="A197" s="1"/>
      <c r="D197" s="1"/>
      <c r="G197" s="1"/>
      <c r="H197" s="1"/>
      <c r="I197" s="1"/>
    </row>
    <row r="198" spans="1:9" ht="15.75" customHeight="1">
      <c r="A198" s="1"/>
      <c r="D198" s="1"/>
      <c r="G198" s="1"/>
      <c r="H198" s="1"/>
      <c r="I198" s="1"/>
    </row>
    <row r="199" spans="1:9" ht="15.75" customHeight="1">
      <c r="A199" s="1"/>
      <c r="D199" s="1"/>
      <c r="G199" s="1"/>
      <c r="H199" s="1"/>
      <c r="I199" s="1"/>
    </row>
    <row r="200" spans="1:9" ht="15.75" customHeight="1">
      <c r="A200" s="1"/>
      <c r="D200" s="1"/>
      <c r="G200" s="1"/>
      <c r="H200" s="1"/>
      <c r="I200" s="1"/>
    </row>
    <row r="201" spans="1:9" ht="15.75" customHeight="1">
      <c r="A201" s="1"/>
      <c r="D201" s="1"/>
      <c r="G201" s="1"/>
      <c r="H201" s="1"/>
      <c r="I201" s="1"/>
    </row>
    <row r="202" spans="1:9" ht="15.75" customHeight="1">
      <c r="A202" s="1"/>
      <c r="D202" s="1"/>
      <c r="G202" s="1"/>
      <c r="H202" s="1"/>
      <c r="I202" s="1"/>
    </row>
    <row r="203" spans="1:9" ht="15.75" customHeight="1">
      <c r="A203" s="1"/>
      <c r="D203" s="1"/>
      <c r="G203" s="1"/>
      <c r="H203" s="1"/>
      <c r="I203" s="1"/>
    </row>
    <row r="204" spans="1:9" ht="15.75" customHeight="1">
      <c r="A204" s="1"/>
      <c r="D204" s="1"/>
      <c r="G204" s="1"/>
      <c r="H204" s="1"/>
      <c r="I204" s="1"/>
    </row>
    <row r="205" spans="1:9" ht="15.75" customHeight="1">
      <c r="A205" s="1"/>
      <c r="D205" s="1"/>
      <c r="G205" s="1"/>
      <c r="H205" s="1"/>
      <c r="I205" s="1"/>
    </row>
    <row r="206" spans="1:9" ht="15.75" customHeight="1">
      <c r="A206" s="1"/>
      <c r="D206" s="1"/>
      <c r="G206" s="1"/>
      <c r="H206" s="1"/>
      <c r="I206" s="1"/>
    </row>
    <row r="207" spans="1:9" ht="15.75" customHeight="1">
      <c r="A207" s="1"/>
      <c r="D207" s="1"/>
      <c r="G207" s="1"/>
      <c r="H207" s="1"/>
      <c r="I207" s="1"/>
    </row>
    <row r="208" spans="1:9" ht="15.75" customHeight="1">
      <c r="A208" s="1"/>
      <c r="D208" s="1"/>
      <c r="G208" s="1"/>
      <c r="H208" s="1"/>
      <c r="I208" s="1"/>
    </row>
    <row r="209" spans="1:9" ht="15.75" customHeight="1">
      <c r="A209" s="1"/>
      <c r="D209" s="1"/>
      <c r="G209" s="1"/>
      <c r="H209" s="1"/>
      <c r="I209" s="1"/>
    </row>
    <row r="210" spans="1:9" ht="15.75" customHeight="1">
      <c r="A210" s="1"/>
      <c r="D210" s="1"/>
      <c r="G210" s="1"/>
      <c r="H210" s="1"/>
      <c r="I210" s="1"/>
    </row>
    <row r="211" spans="1:9" ht="15.75" customHeight="1">
      <c r="A211" s="1"/>
      <c r="D211" s="1"/>
      <c r="G211" s="1"/>
      <c r="H211" s="1"/>
      <c r="I211" s="1"/>
    </row>
    <row r="212" spans="1:9" ht="15.75" customHeight="1">
      <c r="A212" s="1"/>
      <c r="D212" s="1"/>
      <c r="G212" s="1"/>
      <c r="H212" s="1"/>
      <c r="I212" s="1"/>
    </row>
    <row r="213" spans="1:9" ht="15.75" customHeight="1">
      <c r="A213" s="1"/>
      <c r="D213" s="1"/>
      <c r="G213" s="1"/>
      <c r="H213" s="1"/>
      <c r="I213" s="1"/>
    </row>
    <row r="214" spans="1:9" ht="15.75" customHeight="1">
      <c r="A214" s="1"/>
      <c r="D214" s="1"/>
      <c r="G214" s="1"/>
      <c r="H214" s="1"/>
      <c r="I214" s="1"/>
    </row>
    <row r="215" spans="1:9" ht="15.75" customHeight="1">
      <c r="A215" s="1"/>
      <c r="D215" s="1"/>
      <c r="G215" s="1"/>
      <c r="H215" s="1"/>
      <c r="I215" s="1"/>
    </row>
    <row r="216" spans="1:9" ht="15.75" customHeight="1">
      <c r="A216" s="1"/>
      <c r="D216" s="1"/>
      <c r="G216" s="1"/>
      <c r="H216" s="1"/>
      <c r="I216" s="1"/>
    </row>
    <row r="217" spans="1:9" ht="15.75" customHeight="1">
      <c r="A217" s="1"/>
      <c r="D217" s="1"/>
      <c r="G217" s="1"/>
      <c r="H217" s="1"/>
      <c r="I217" s="1"/>
    </row>
    <row r="218" spans="1:9" ht="15.75" customHeight="1">
      <c r="A218" s="1"/>
      <c r="D218" s="1"/>
      <c r="G218" s="1"/>
      <c r="H218" s="1"/>
      <c r="I218" s="1"/>
    </row>
    <row r="219" spans="1:9" ht="15.75" customHeight="1">
      <c r="A219" s="1"/>
      <c r="D219" s="1"/>
      <c r="G219" s="1"/>
      <c r="H219" s="1"/>
      <c r="I219" s="1"/>
    </row>
    <row r="220" spans="1:9" ht="15.75" customHeight="1">
      <c r="A220" s="1"/>
      <c r="D220" s="1"/>
      <c r="G220" s="1"/>
      <c r="H220" s="1"/>
      <c r="I220" s="1"/>
    </row>
    <row r="221" spans="1:9" ht="15.75" customHeight="1">
      <c r="A221" s="1"/>
      <c r="D221" s="1"/>
      <c r="G221" s="1"/>
      <c r="H221" s="1"/>
      <c r="I221" s="1"/>
    </row>
    <row r="222" spans="1:9" ht="15.75" customHeight="1">
      <c r="A222" s="1"/>
      <c r="D222" s="1"/>
      <c r="G222" s="1"/>
      <c r="H222" s="1"/>
      <c r="I222" s="1"/>
    </row>
    <row r="223" spans="1:9" ht="15.75" customHeight="1">
      <c r="A223" s="1"/>
      <c r="D223" s="1"/>
      <c r="G223" s="1"/>
      <c r="H223" s="1"/>
      <c r="I223" s="1"/>
    </row>
    <row r="224" spans="1:9" ht="15.75" customHeight="1">
      <c r="A224" s="1"/>
      <c r="D224" s="1"/>
      <c r="G224" s="1"/>
      <c r="H224" s="1"/>
      <c r="I224" s="1"/>
    </row>
    <row r="225" spans="1:9" ht="15.75" customHeight="1">
      <c r="A225" s="1"/>
      <c r="D225" s="1"/>
      <c r="G225" s="1"/>
      <c r="H225" s="1"/>
      <c r="I225" s="1"/>
    </row>
    <row r="226" spans="1:9" ht="15.75" customHeight="1">
      <c r="A226" s="1"/>
      <c r="D226" s="1"/>
      <c r="G226" s="1"/>
      <c r="H226" s="1"/>
      <c r="I226" s="1"/>
    </row>
    <row r="227" spans="1:9" ht="15.75" customHeight="1">
      <c r="A227" s="1"/>
      <c r="D227" s="1"/>
      <c r="G227" s="1"/>
      <c r="H227" s="1"/>
      <c r="I227" s="1"/>
    </row>
    <row r="228" spans="1:9" ht="15.75" customHeight="1">
      <c r="A228" s="1"/>
      <c r="D228" s="1"/>
      <c r="G228" s="1"/>
      <c r="H228" s="1"/>
      <c r="I228" s="1"/>
    </row>
    <row r="229" spans="1:9" ht="15.75" customHeight="1">
      <c r="A229" s="1"/>
      <c r="D229" s="1"/>
      <c r="G229" s="1"/>
      <c r="H229" s="1"/>
      <c r="I229" s="1"/>
    </row>
    <row r="230" spans="1:9" ht="15.75" customHeight="1">
      <c r="A230" s="1"/>
      <c r="D230" s="1"/>
      <c r="G230" s="1"/>
      <c r="H230" s="1"/>
      <c r="I230" s="1"/>
    </row>
    <row r="231" spans="1:9" ht="15.75" customHeight="1">
      <c r="A231" s="1"/>
      <c r="D231" s="1"/>
      <c r="G231" s="1"/>
      <c r="H231" s="1"/>
      <c r="I231" s="1"/>
    </row>
    <row r="232" spans="1:9" ht="15.75" customHeight="1">
      <c r="A232" s="1"/>
      <c r="D232" s="1"/>
      <c r="G232" s="1"/>
      <c r="H232" s="1"/>
      <c r="I232" s="1"/>
    </row>
    <row r="233" spans="1:9" ht="15.75" customHeight="1">
      <c r="A233" s="1"/>
      <c r="D233" s="1"/>
      <c r="G233" s="1"/>
      <c r="H233" s="1"/>
      <c r="I233" s="1"/>
    </row>
    <row r="234" spans="1:9" ht="15.75" customHeight="1">
      <c r="A234" s="1"/>
      <c r="D234" s="1"/>
      <c r="G234" s="1"/>
      <c r="H234" s="1"/>
      <c r="I234" s="1"/>
    </row>
    <row r="235" spans="1:9" ht="15.75" customHeight="1">
      <c r="A235" s="1"/>
      <c r="D235" s="1"/>
      <c r="G235" s="1"/>
      <c r="H235" s="1"/>
      <c r="I235" s="1"/>
    </row>
    <row r="236" spans="1:9" ht="15.75" customHeight="1">
      <c r="A236" s="1"/>
      <c r="D236" s="1"/>
      <c r="G236" s="1"/>
      <c r="H236" s="1"/>
      <c r="I236" s="1"/>
    </row>
    <row r="237" spans="1:9" ht="15.75" customHeight="1">
      <c r="A237" s="1"/>
      <c r="D237" s="1"/>
      <c r="G237" s="1"/>
      <c r="H237" s="1"/>
      <c r="I237" s="1"/>
    </row>
    <row r="238" spans="1:9" ht="15.75" customHeight="1">
      <c r="A238" s="1"/>
      <c r="D238" s="1"/>
      <c r="G238" s="1"/>
      <c r="H238" s="1"/>
      <c r="I238" s="1"/>
    </row>
    <row r="239" spans="1:9" ht="15.75" customHeight="1">
      <c r="A239" s="1"/>
      <c r="D239" s="1"/>
      <c r="G239" s="1"/>
      <c r="H239" s="1"/>
      <c r="I239" s="1"/>
    </row>
    <row r="240" spans="1:9" ht="15.75" customHeight="1">
      <c r="A240" s="1"/>
      <c r="D240" s="1"/>
      <c r="G240" s="1"/>
      <c r="H240" s="1"/>
      <c r="I240" s="1"/>
    </row>
    <row r="241" spans="1:9" ht="15.75" customHeight="1">
      <c r="A241" s="1"/>
      <c r="D241" s="1"/>
      <c r="G241" s="1"/>
      <c r="H241" s="1"/>
      <c r="I241" s="1"/>
    </row>
    <row r="242" spans="1:9" ht="15.75" customHeight="1">
      <c r="A242" s="1"/>
      <c r="D242" s="1"/>
      <c r="G242" s="1"/>
      <c r="H242" s="1"/>
      <c r="I242" s="1"/>
    </row>
    <row r="243" spans="1:9" ht="15.75" customHeight="1">
      <c r="A243" s="1"/>
      <c r="D243" s="1"/>
      <c r="G243" s="1"/>
      <c r="H243" s="1"/>
      <c r="I243" s="1"/>
    </row>
    <row r="244" spans="1:9" ht="15.75" customHeight="1">
      <c r="A244" s="1"/>
      <c r="D244" s="1"/>
      <c r="G244" s="1"/>
      <c r="H244" s="1"/>
      <c r="I244" s="1"/>
    </row>
    <row r="245" spans="1:9" ht="15.75" customHeight="1">
      <c r="A245" s="1"/>
      <c r="D245" s="1"/>
      <c r="G245" s="1"/>
      <c r="H245" s="1"/>
      <c r="I245" s="1"/>
    </row>
    <row r="246" spans="1:9" ht="15.75" customHeight="1">
      <c r="A246" s="1"/>
      <c r="D246" s="1"/>
      <c r="G246" s="1"/>
      <c r="H246" s="1"/>
      <c r="I246" s="1"/>
    </row>
    <row r="247" spans="1:9" ht="15.75" customHeight="1">
      <c r="A247" s="1"/>
      <c r="D247" s="1"/>
      <c r="G247" s="1"/>
      <c r="H247" s="1"/>
      <c r="I247" s="1"/>
    </row>
    <row r="248" spans="1:9" ht="15.75" customHeight="1">
      <c r="A248" s="1"/>
      <c r="D248" s="1"/>
      <c r="G248" s="1"/>
      <c r="H248" s="1"/>
      <c r="I248" s="1"/>
    </row>
    <row r="249" spans="1:9" ht="15.75" customHeight="1">
      <c r="A249" s="1"/>
      <c r="D249" s="1"/>
      <c r="G249" s="1"/>
      <c r="H249" s="1"/>
      <c r="I249" s="1"/>
    </row>
    <row r="250" spans="1:9" ht="15.75" customHeight="1">
      <c r="A250" s="1"/>
      <c r="D250" s="1"/>
      <c r="G250" s="1"/>
      <c r="H250" s="1"/>
      <c r="I250" s="1"/>
    </row>
    <row r="251" spans="1:9" ht="15.75" customHeight="1">
      <c r="A251" s="1"/>
      <c r="D251" s="1"/>
      <c r="G251" s="1"/>
      <c r="H251" s="1"/>
      <c r="I251" s="1"/>
    </row>
    <row r="252" spans="1:9" ht="15.75" customHeight="1">
      <c r="A252" s="1"/>
      <c r="D252" s="1"/>
      <c r="G252" s="1"/>
      <c r="H252" s="1"/>
      <c r="I252" s="1"/>
    </row>
    <row r="253" spans="1:9" ht="15.75" customHeight="1">
      <c r="A253" s="1"/>
      <c r="D253" s="1"/>
      <c r="G253" s="1"/>
      <c r="H253" s="1"/>
      <c r="I253" s="1"/>
    </row>
    <row r="254" spans="1:9" ht="15.75" customHeight="1">
      <c r="A254" s="1"/>
      <c r="D254" s="1"/>
      <c r="G254" s="1"/>
      <c r="H254" s="1"/>
      <c r="I254" s="1"/>
    </row>
    <row r="255" spans="1:9" ht="15.75" customHeight="1">
      <c r="A255" s="1"/>
      <c r="D255" s="1"/>
      <c r="G255" s="1"/>
      <c r="H255" s="1"/>
      <c r="I255" s="1"/>
    </row>
    <row r="256" spans="1:9" ht="15.75" customHeight="1">
      <c r="A256" s="1"/>
      <c r="D256" s="1"/>
      <c r="G256" s="1"/>
      <c r="H256" s="1"/>
      <c r="I256" s="1"/>
    </row>
    <row r="257" spans="1:9" ht="15.75" customHeight="1">
      <c r="A257" s="1"/>
      <c r="D257" s="1"/>
      <c r="G257" s="1"/>
      <c r="H257" s="1"/>
      <c r="I257" s="1"/>
    </row>
    <row r="258" spans="1:9" ht="15.75" customHeight="1">
      <c r="A258" s="1"/>
      <c r="D258" s="1"/>
      <c r="G258" s="1"/>
      <c r="H258" s="1"/>
      <c r="I258" s="1"/>
    </row>
    <row r="259" spans="1:9" ht="15.75" customHeight="1">
      <c r="A259" s="1"/>
      <c r="D259" s="1"/>
      <c r="G259" s="1"/>
      <c r="H259" s="1"/>
      <c r="I259" s="1"/>
    </row>
    <row r="260" spans="1:9" ht="15.75" customHeight="1">
      <c r="A260" s="1"/>
      <c r="D260" s="1"/>
      <c r="G260" s="1"/>
      <c r="H260" s="1"/>
      <c r="I260" s="1"/>
    </row>
    <row r="261" spans="1:9" ht="15.75" customHeight="1">
      <c r="A261" s="1"/>
      <c r="D261" s="1"/>
      <c r="G261" s="1"/>
      <c r="H261" s="1"/>
      <c r="I261" s="1"/>
    </row>
    <row r="262" spans="1:9" ht="15.75" customHeight="1">
      <c r="A262" s="1"/>
      <c r="D262" s="1"/>
      <c r="G262" s="1"/>
      <c r="H262" s="1"/>
      <c r="I262" s="1"/>
    </row>
    <row r="263" spans="1:9" ht="15.75" customHeight="1">
      <c r="A263" s="1"/>
      <c r="D263" s="1"/>
      <c r="G263" s="1"/>
      <c r="H263" s="1"/>
      <c r="I263" s="1"/>
    </row>
    <row r="264" spans="1:9" ht="15.75" customHeight="1">
      <c r="A264" s="1"/>
      <c r="D264" s="1"/>
      <c r="G264" s="1"/>
      <c r="H264" s="1"/>
      <c r="I264" s="1"/>
    </row>
    <row r="265" spans="1:9" ht="15.75" customHeight="1">
      <c r="A265" s="1"/>
      <c r="D265" s="1"/>
      <c r="G265" s="1"/>
      <c r="H265" s="1"/>
      <c r="I265" s="1"/>
    </row>
    <row r="266" spans="1:9" ht="15.75" customHeight="1">
      <c r="A266" s="1"/>
      <c r="D266" s="1"/>
      <c r="G266" s="1"/>
      <c r="H266" s="1"/>
      <c r="I266" s="1"/>
    </row>
    <row r="267" spans="1:9" ht="15.75" customHeight="1">
      <c r="A267" s="1"/>
      <c r="D267" s="1"/>
      <c r="G267" s="1"/>
      <c r="H267" s="1"/>
      <c r="I267" s="1"/>
    </row>
    <row r="268" spans="1:9" ht="15.75" customHeight="1">
      <c r="A268" s="1"/>
      <c r="D268" s="1"/>
      <c r="G268" s="1"/>
      <c r="H268" s="1"/>
      <c r="I268" s="1"/>
    </row>
    <row r="269" spans="1:9" ht="15.75" customHeight="1">
      <c r="A269" s="1"/>
      <c r="D269" s="1"/>
      <c r="G269" s="1"/>
      <c r="H269" s="1"/>
      <c r="I269" s="1"/>
    </row>
    <row r="270" spans="1:9" ht="15.75" customHeight="1">
      <c r="A270" s="1"/>
      <c r="D270" s="1"/>
      <c r="G270" s="1"/>
      <c r="H270" s="1"/>
      <c r="I270" s="1"/>
    </row>
    <row r="271" spans="1:9" ht="15.75" customHeight="1">
      <c r="A271" s="1"/>
      <c r="D271" s="1"/>
      <c r="G271" s="1"/>
      <c r="H271" s="1"/>
      <c r="I271" s="1"/>
    </row>
    <row r="272" spans="1:9" ht="15.75" customHeight="1">
      <c r="A272" s="1"/>
      <c r="D272" s="1"/>
      <c r="G272" s="1"/>
      <c r="H272" s="1"/>
      <c r="I272" s="1"/>
    </row>
    <row r="273" spans="1:9" ht="15.75" customHeight="1">
      <c r="A273" s="1"/>
      <c r="D273" s="1"/>
      <c r="G273" s="1"/>
      <c r="H273" s="1"/>
      <c r="I273" s="1"/>
    </row>
    <row r="274" spans="1:9" ht="15.75" customHeight="1">
      <c r="A274" s="1"/>
      <c r="D274" s="1"/>
      <c r="G274" s="1"/>
      <c r="H274" s="1"/>
      <c r="I274" s="1"/>
    </row>
    <row r="275" spans="1:9" ht="15.75" customHeight="1">
      <c r="A275" s="1"/>
      <c r="D275" s="1"/>
      <c r="G275" s="1"/>
      <c r="H275" s="1"/>
      <c r="I275" s="1"/>
    </row>
    <row r="276" spans="1:9" ht="15.75" customHeight="1">
      <c r="A276" s="1"/>
      <c r="D276" s="1"/>
      <c r="G276" s="1"/>
      <c r="H276" s="1"/>
      <c r="I276" s="1"/>
    </row>
    <row r="277" spans="1:9" ht="15.75" customHeight="1">
      <c r="A277" s="1"/>
      <c r="D277" s="1"/>
      <c r="G277" s="1"/>
      <c r="H277" s="1"/>
      <c r="I277" s="1"/>
    </row>
    <row r="278" spans="1:9" ht="15.75" customHeight="1">
      <c r="A278" s="1"/>
      <c r="D278" s="1"/>
      <c r="G278" s="1"/>
      <c r="H278" s="1"/>
      <c r="I278" s="1"/>
    </row>
    <row r="279" spans="1:9" ht="15.75" customHeight="1">
      <c r="A279" s="1"/>
      <c r="D279" s="1"/>
      <c r="G279" s="1"/>
      <c r="H279" s="1"/>
      <c r="I279" s="1"/>
    </row>
    <row r="280" spans="1:9" ht="15.75" customHeight="1">
      <c r="A280" s="1"/>
      <c r="D280" s="1"/>
      <c r="G280" s="1"/>
      <c r="H280" s="1"/>
      <c r="I280" s="1"/>
    </row>
    <row r="281" spans="1:9" ht="15.75" customHeight="1">
      <c r="A281" s="1"/>
      <c r="D281" s="1"/>
      <c r="G281" s="1"/>
      <c r="H281" s="1"/>
      <c r="I281" s="1"/>
    </row>
    <row r="282" spans="1:9" ht="15.75" customHeight="1">
      <c r="A282" s="1"/>
      <c r="D282" s="1"/>
      <c r="G282" s="1"/>
      <c r="H282" s="1"/>
      <c r="I282" s="1"/>
    </row>
    <row r="283" spans="1:9" ht="15.75" customHeight="1">
      <c r="A283" s="1"/>
      <c r="D283" s="1"/>
      <c r="G283" s="1"/>
      <c r="H283" s="1"/>
      <c r="I283" s="1"/>
    </row>
    <row r="284" spans="1:9" ht="15.75" customHeight="1">
      <c r="A284" s="1"/>
      <c r="D284" s="1"/>
      <c r="G284" s="1"/>
      <c r="H284" s="1"/>
      <c r="I284" s="1"/>
    </row>
    <row r="285" spans="1:9" ht="15.75" customHeight="1">
      <c r="A285" s="1"/>
      <c r="D285" s="1"/>
      <c r="G285" s="1"/>
      <c r="H285" s="1"/>
      <c r="I285" s="1"/>
    </row>
    <row r="286" spans="1:9" ht="15.75" customHeight="1">
      <c r="A286" s="1"/>
      <c r="D286" s="1"/>
      <c r="G286" s="1"/>
      <c r="H286" s="1"/>
      <c r="I286" s="1"/>
    </row>
    <row r="287" spans="1:9" ht="15.75" customHeight="1">
      <c r="A287" s="1"/>
      <c r="D287" s="1"/>
      <c r="G287" s="1"/>
      <c r="H287" s="1"/>
      <c r="I287" s="1"/>
    </row>
    <row r="288" spans="1:9" ht="15.75" customHeight="1">
      <c r="A288" s="1"/>
      <c r="D288" s="1"/>
      <c r="G288" s="1"/>
      <c r="H288" s="1"/>
      <c r="I288" s="1"/>
    </row>
    <row r="289" spans="1:9" ht="15.75" customHeight="1">
      <c r="A289" s="1"/>
      <c r="D289" s="1"/>
      <c r="G289" s="1"/>
      <c r="H289" s="1"/>
      <c r="I289" s="1"/>
    </row>
    <row r="290" spans="1:9" ht="15.75" customHeight="1">
      <c r="A290" s="1"/>
      <c r="D290" s="1"/>
      <c r="G290" s="1"/>
      <c r="H290" s="1"/>
      <c r="I290" s="1"/>
    </row>
    <row r="291" spans="1:9" ht="15.75" customHeight="1">
      <c r="A291" s="1"/>
      <c r="D291" s="1"/>
      <c r="G291" s="1"/>
      <c r="H291" s="1"/>
      <c r="I291" s="1"/>
    </row>
    <row r="292" spans="1:9" ht="15.75" customHeight="1">
      <c r="A292" s="1"/>
      <c r="D292" s="1"/>
      <c r="G292" s="1"/>
      <c r="H292" s="1"/>
      <c r="I292" s="1"/>
    </row>
    <row r="293" spans="1:9" ht="15.75" customHeight="1">
      <c r="A293" s="1"/>
      <c r="D293" s="1"/>
      <c r="G293" s="1"/>
      <c r="H293" s="1"/>
      <c r="I293" s="1"/>
    </row>
    <row r="294" spans="1:9" ht="15.75" customHeight="1">
      <c r="A294" s="1"/>
      <c r="D294" s="1"/>
      <c r="G294" s="1"/>
      <c r="H294" s="1"/>
      <c r="I294" s="1"/>
    </row>
    <row r="295" spans="1:9" ht="15.75" customHeight="1">
      <c r="A295" s="1"/>
      <c r="D295" s="1"/>
      <c r="G295" s="1"/>
      <c r="H295" s="1"/>
      <c r="I295" s="1"/>
    </row>
    <row r="296" spans="1:9" ht="15.75" customHeight="1">
      <c r="A296" s="1"/>
      <c r="D296" s="1"/>
      <c r="G296" s="1"/>
      <c r="H296" s="1"/>
      <c r="I296" s="1"/>
    </row>
    <row r="297" spans="1:9" ht="15.75" customHeight="1">
      <c r="A297" s="1"/>
      <c r="D297" s="1"/>
      <c r="G297" s="1"/>
      <c r="H297" s="1"/>
      <c r="I297" s="1"/>
    </row>
    <row r="298" spans="1:9" ht="15.75" customHeight="1">
      <c r="A298" s="1"/>
      <c r="D298" s="1"/>
      <c r="G298" s="1"/>
      <c r="H298" s="1"/>
      <c r="I298" s="1"/>
    </row>
    <row r="299" spans="1:9" ht="15.75" customHeight="1">
      <c r="A299" s="1"/>
      <c r="D299" s="1"/>
      <c r="G299" s="1"/>
      <c r="H299" s="1"/>
      <c r="I299" s="1"/>
    </row>
    <row r="300" spans="1:9" ht="15.75" customHeight="1">
      <c r="A300" s="1"/>
      <c r="D300" s="1"/>
      <c r="G300" s="1"/>
      <c r="H300" s="1"/>
      <c r="I300" s="1"/>
    </row>
    <row r="301" spans="1:9" ht="15.75" customHeight="1">
      <c r="A301" s="1"/>
      <c r="D301" s="1"/>
      <c r="G301" s="1"/>
      <c r="H301" s="1"/>
      <c r="I301" s="1"/>
    </row>
    <row r="302" spans="1:9" ht="15.75" customHeight="1">
      <c r="A302" s="1"/>
      <c r="D302" s="1"/>
      <c r="G302" s="1"/>
      <c r="H302" s="1"/>
      <c r="I302" s="1"/>
    </row>
    <row r="303" spans="1:9" ht="15.75" customHeight="1">
      <c r="A303" s="1"/>
      <c r="D303" s="1"/>
      <c r="G303" s="1"/>
      <c r="H303" s="1"/>
      <c r="I303" s="1"/>
    </row>
    <row r="304" spans="1:9" ht="15.75" customHeight="1">
      <c r="A304" s="1"/>
      <c r="D304" s="1"/>
      <c r="G304" s="1"/>
      <c r="H304" s="1"/>
      <c r="I304" s="1"/>
    </row>
    <row r="305" spans="1:9" ht="15.75" customHeight="1">
      <c r="A305" s="1"/>
      <c r="D305" s="1"/>
      <c r="G305" s="1"/>
      <c r="H305" s="1"/>
      <c r="I305" s="1"/>
    </row>
    <row r="306" spans="1:9" ht="15.75" customHeight="1">
      <c r="A306" s="1"/>
      <c r="D306" s="1"/>
      <c r="G306" s="1"/>
      <c r="H306" s="1"/>
      <c r="I306" s="1"/>
    </row>
    <row r="307" spans="1:9" ht="15.75" customHeight="1">
      <c r="A307" s="1"/>
      <c r="D307" s="1"/>
      <c r="G307" s="1"/>
      <c r="H307" s="1"/>
      <c r="I307" s="1"/>
    </row>
    <row r="308" spans="1:9" ht="15.75" customHeight="1">
      <c r="A308" s="1"/>
      <c r="D308" s="1"/>
      <c r="G308" s="1"/>
      <c r="H308" s="1"/>
      <c r="I308" s="1"/>
    </row>
    <row r="309" spans="1:9" ht="15.75" customHeight="1">
      <c r="A309" s="1"/>
      <c r="D309" s="1"/>
      <c r="G309" s="1"/>
      <c r="H309" s="1"/>
      <c r="I309" s="1"/>
    </row>
    <row r="310" spans="1:9" ht="15.75" customHeight="1">
      <c r="A310" s="1"/>
      <c r="D310" s="1"/>
      <c r="G310" s="1"/>
      <c r="H310" s="1"/>
      <c r="I310" s="1"/>
    </row>
    <row r="311" spans="1:9" ht="15.75" customHeight="1">
      <c r="A311" s="1"/>
      <c r="D311" s="1"/>
      <c r="G311" s="1"/>
      <c r="H311" s="1"/>
      <c r="I311" s="1"/>
    </row>
    <row r="312" spans="1:9" ht="15.75" customHeight="1">
      <c r="A312" s="1"/>
      <c r="D312" s="1"/>
      <c r="G312" s="1"/>
      <c r="H312" s="1"/>
      <c r="I312" s="1"/>
    </row>
    <row r="313" spans="1:9" ht="15.75" customHeight="1">
      <c r="A313" s="1"/>
      <c r="D313" s="1"/>
      <c r="G313" s="1"/>
      <c r="H313" s="1"/>
      <c r="I313" s="1"/>
    </row>
    <row r="314" spans="1:9" ht="15.75" customHeight="1">
      <c r="A314" s="1"/>
      <c r="D314" s="1"/>
      <c r="G314" s="1"/>
      <c r="H314" s="1"/>
      <c r="I314" s="1"/>
    </row>
    <row r="315" spans="1:9" ht="15.75" customHeight="1">
      <c r="A315" s="1"/>
      <c r="D315" s="1"/>
      <c r="G315" s="1"/>
      <c r="H315" s="1"/>
      <c r="I315" s="1"/>
    </row>
    <row r="316" spans="1:9" ht="15.75" customHeight="1">
      <c r="A316" s="1"/>
      <c r="D316" s="1"/>
      <c r="G316" s="1"/>
      <c r="H316" s="1"/>
      <c r="I316" s="1"/>
    </row>
    <row r="317" spans="1:9" ht="15.75" customHeight="1">
      <c r="A317" s="1"/>
      <c r="D317" s="1"/>
      <c r="G317" s="1"/>
      <c r="H317" s="1"/>
      <c r="I317" s="1"/>
    </row>
    <row r="318" spans="1:9" ht="15.75" customHeight="1">
      <c r="A318" s="1"/>
      <c r="D318" s="1"/>
      <c r="G318" s="1"/>
      <c r="H318" s="1"/>
      <c r="I318" s="1"/>
    </row>
    <row r="319" spans="1:9" ht="15.75" customHeight="1">
      <c r="A319" s="1"/>
      <c r="D319" s="1"/>
      <c r="G319" s="1"/>
      <c r="H319" s="1"/>
      <c r="I319" s="1"/>
    </row>
    <row r="320" spans="1:9" ht="15.75" customHeight="1">
      <c r="A320" s="1"/>
      <c r="D320" s="1"/>
      <c r="G320" s="1"/>
      <c r="H320" s="1"/>
      <c r="I320" s="1"/>
    </row>
    <row r="321" spans="1:9" ht="15.75" customHeight="1">
      <c r="A321" s="1"/>
      <c r="D321" s="1"/>
      <c r="G321" s="1"/>
      <c r="H321" s="1"/>
      <c r="I321" s="1"/>
    </row>
    <row r="322" spans="1:9" ht="15.75" customHeight="1">
      <c r="A322" s="1"/>
      <c r="D322" s="1"/>
      <c r="G322" s="1"/>
      <c r="H322" s="1"/>
      <c r="I322" s="1"/>
    </row>
    <row r="323" spans="1:9" ht="15.75" customHeight="1">
      <c r="A323" s="1"/>
      <c r="D323" s="1"/>
      <c r="G323" s="1"/>
      <c r="H323" s="1"/>
      <c r="I323" s="1"/>
    </row>
    <row r="324" spans="1:9" ht="15.75" customHeight="1">
      <c r="A324" s="1"/>
      <c r="D324" s="1"/>
      <c r="G324" s="1"/>
      <c r="H324" s="1"/>
      <c r="I324" s="1"/>
    </row>
    <row r="325" spans="1:9" ht="15.75" customHeight="1">
      <c r="A325" s="1"/>
      <c r="D325" s="1"/>
      <c r="G325" s="1"/>
      <c r="H325" s="1"/>
      <c r="I325" s="1"/>
    </row>
    <row r="326" spans="1:9" ht="15.75" customHeight="1">
      <c r="A326" s="1"/>
      <c r="D326" s="1"/>
      <c r="G326" s="1"/>
      <c r="H326" s="1"/>
      <c r="I326" s="1"/>
    </row>
    <row r="327" spans="1:9" ht="15.75" customHeight="1">
      <c r="A327" s="1"/>
      <c r="D327" s="1"/>
      <c r="G327" s="1"/>
      <c r="H327" s="1"/>
      <c r="I327" s="1"/>
    </row>
    <row r="328" spans="1:9" ht="15.75" customHeight="1">
      <c r="A328" s="1"/>
      <c r="D328" s="1"/>
      <c r="G328" s="1"/>
      <c r="H328" s="1"/>
      <c r="I328" s="1"/>
    </row>
    <row r="329" spans="1:9" ht="15.75" customHeight="1">
      <c r="A329" s="1"/>
      <c r="D329" s="1"/>
      <c r="G329" s="1"/>
      <c r="H329" s="1"/>
      <c r="I329" s="1"/>
    </row>
    <row r="330" spans="1:9" ht="15.75" customHeight="1">
      <c r="A330" s="1"/>
      <c r="D330" s="1"/>
      <c r="G330" s="1"/>
      <c r="H330" s="1"/>
      <c r="I330" s="1"/>
    </row>
    <row r="331" spans="1:9" ht="15.75" customHeight="1">
      <c r="A331" s="1"/>
      <c r="D331" s="1"/>
      <c r="G331" s="1"/>
      <c r="H331" s="1"/>
      <c r="I331" s="1"/>
    </row>
    <row r="332" spans="1:9" ht="15.75" customHeight="1">
      <c r="A332" s="1"/>
      <c r="D332" s="1"/>
      <c r="G332" s="1"/>
      <c r="H332" s="1"/>
      <c r="I332" s="1"/>
    </row>
    <row r="333" spans="1:9" ht="15.75" customHeight="1">
      <c r="A333" s="1"/>
      <c r="D333" s="1"/>
      <c r="G333" s="1"/>
      <c r="H333" s="1"/>
      <c r="I333" s="1"/>
    </row>
    <row r="334" spans="1:9" ht="15.75" customHeight="1">
      <c r="A334" s="1"/>
      <c r="D334" s="1"/>
      <c r="G334" s="1"/>
      <c r="H334" s="1"/>
      <c r="I334" s="1"/>
    </row>
    <row r="335" spans="1:9" ht="15.75" customHeight="1">
      <c r="A335" s="1"/>
      <c r="D335" s="1"/>
      <c r="G335" s="1"/>
      <c r="H335" s="1"/>
      <c r="I335" s="1"/>
    </row>
    <row r="336" spans="1:9" ht="15.75" customHeight="1">
      <c r="A336" s="1"/>
      <c r="D336" s="1"/>
      <c r="G336" s="1"/>
      <c r="H336" s="1"/>
      <c r="I336" s="1"/>
    </row>
    <row r="337" spans="1:9" ht="15.75" customHeight="1">
      <c r="A337" s="1"/>
      <c r="D337" s="1"/>
      <c r="G337" s="1"/>
      <c r="H337" s="1"/>
      <c r="I337" s="1"/>
    </row>
    <row r="338" spans="1:9" ht="15.75" customHeight="1"/>
    <row r="339" spans="1:9" ht="15.75" customHeight="1"/>
    <row r="340" spans="1:9" ht="15.75" customHeight="1"/>
    <row r="341" spans="1:9" ht="15.75" customHeight="1"/>
    <row r="342" spans="1:9" ht="15.75" customHeight="1"/>
    <row r="343" spans="1:9" ht="15.75" customHeight="1"/>
    <row r="344" spans="1:9" ht="15.75" customHeight="1"/>
    <row r="345" spans="1:9" ht="15.75" customHeight="1"/>
    <row r="346" spans="1:9" ht="15.75" customHeight="1"/>
    <row r="347" spans="1:9" ht="15.75" customHeight="1"/>
    <row r="348" spans="1:9" ht="15.75" customHeight="1"/>
    <row r="349" spans="1:9" ht="15.75" customHeight="1"/>
    <row r="350" spans="1:9" ht="15.75" customHeight="1"/>
    <row r="351" spans="1:9" ht="15.75" customHeight="1"/>
    <row r="352" spans="1:9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R137">
    <filterColumn colId="7">
      <customFilters>
        <customFilter operator="notEqual" val=" "/>
      </customFilters>
    </filterColumn>
  </autoFilter>
  <conditionalFormatting sqref="L1:L1000">
    <cfRule type="colorScale" priority="1">
      <colorScale>
        <cfvo type="min" val="0"/>
        <cfvo type="formula" val="0"/>
        <cfvo type="max" val="0"/>
        <color theme="5"/>
        <color rgb="FFA6E3B6"/>
        <color theme="5"/>
      </colorScale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7"/>
  <sheetViews>
    <sheetView topLeftCell="A28" workbookViewId="0">
      <selection activeCell="B80" sqref="A80:B80"/>
    </sheetView>
  </sheetViews>
  <sheetFormatPr defaultRowHeight="13.2"/>
  <cols>
    <col min="1" max="1" width="7" bestFit="1" customWidth="1"/>
    <col min="2" max="2" width="15.77734375" customWidth="1"/>
  </cols>
  <sheetData>
    <row r="1" spans="1:8" ht="13.8" thickBot="1">
      <c r="C1" s="55" t="s">
        <v>2464</v>
      </c>
    </row>
    <row r="2" spans="1:8" ht="13.05" customHeight="1"/>
    <row r="3" spans="1:8" ht="13.05" customHeight="1"/>
    <row r="4" spans="1:8" ht="13.05" customHeight="1"/>
    <row r="5" spans="1:8" ht="13.05" customHeight="1"/>
    <row r="6" spans="1:8" ht="13.05" customHeight="1"/>
    <row r="7" spans="1:8" ht="13.05" customHeight="1"/>
    <row r="8" spans="1:8" ht="13.05" customHeight="1"/>
    <row r="9" spans="1:8" ht="13.05" customHeight="1"/>
    <row r="10" spans="1:8" ht="13.05" customHeight="1"/>
    <row r="11" spans="1:8" ht="13.05" customHeight="1" thickBot="1"/>
    <row r="12" spans="1:8" ht="13.05" customHeight="1" thickBot="1">
      <c r="A12" s="56">
        <v>704001</v>
      </c>
      <c r="B12" s="55" t="s">
        <v>37</v>
      </c>
      <c r="C12" s="13">
        <f>VLOOKUP(A12,'Sok242'!$D:$G,4,0)</f>
        <v>0.15606999999999999</v>
      </c>
      <c r="D12" s="63"/>
      <c r="E12" s="63"/>
      <c r="F12" s="63"/>
      <c r="G12">
        <f>VLOOKUP(B12, 'Ф.Л - саларьево корр'!B:F, 5, 0)</f>
        <v>-0.72348000000000012</v>
      </c>
    </row>
    <row r="13" spans="1:8" ht="13.05" customHeight="1" thickBot="1">
      <c r="A13" s="56">
        <v>704002</v>
      </c>
      <c r="B13" s="55" t="s">
        <v>42</v>
      </c>
      <c r="C13" s="13">
        <f>VLOOKUP(A13,'Sok242'!$D:$G,4,0)</f>
        <v>1.82372</v>
      </c>
      <c r="D13" s="2">
        <f t="shared" ref="D13" si="0">IF(B12=B13,"",C12-C13)</f>
        <v>-1.6676500000000001</v>
      </c>
      <c r="E13" s="2">
        <f t="shared" ref="E13" si="1">IF(D13="","",IF(COUNTIF(B12,"*бол*"),D13+E11,D13))</f>
        <v>-1.6676500000000001</v>
      </c>
      <c r="F13" s="2">
        <f>IF(COUNTIF(B13,"*бол*"),"",E13)</f>
        <v>-1.6676500000000001</v>
      </c>
      <c r="G13" s="62">
        <f>VLOOKUP(B13, 'Ф.Л - саларьево корр'!B:F, 5, 0)</f>
        <v>-1.6676500000000001</v>
      </c>
      <c r="H13" s="53">
        <f>F13-G13</f>
        <v>0</v>
      </c>
    </row>
    <row r="14" spans="1:8" ht="13.05" customHeight="1" thickBot="1">
      <c r="A14" s="56">
        <v>704003</v>
      </c>
      <c r="B14" s="56" t="s">
        <v>42</v>
      </c>
      <c r="C14" s="13">
        <f>VLOOKUP(A14,'Sok242'!$D:$G,4,0)</f>
        <v>0.34206999999999999</v>
      </c>
      <c r="D14" s="2" t="str">
        <f t="shared" ref="D14" si="2">IF(B13=B14,"",C13-C14)</f>
        <v/>
      </c>
      <c r="E14" s="2" t="str">
        <f t="shared" ref="E14" si="3">IF(D14="","",IF(COUNTIF(B13,"*бол*"),D14+E12,D14))</f>
        <v/>
      </c>
      <c r="F14" s="2" t="str">
        <f>IF(COUNTIF(B14,"*бол*"),"",E14)</f>
        <v/>
      </c>
      <c r="G14" s="62"/>
      <c r="H14" s="53"/>
    </row>
    <row r="15" spans="1:8" ht="13.05" customHeight="1" thickBot="1">
      <c r="A15" s="56">
        <v>704004</v>
      </c>
      <c r="B15" s="55" t="s">
        <v>44</v>
      </c>
      <c r="C15" s="13">
        <f>VLOOKUP(A15,'Sok242'!$D:$G,4,0)</f>
        <v>1.0235099999999999</v>
      </c>
      <c r="D15" s="2">
        <f t="shared" ref="D15:D46" si="4">IF(B14=B15,"",C14-C15)</f>
        <v>-0.68143999999999993</v>
      </c>
      <c r="E15" s="2">
        <f t="shared" ref="E15:E46" si="5">IF(D15="","",IF(COUNTIF(B14,"*бол*"),D15+E13,D15))</f>
        <v>-0.68143999999999993</v>
      </c>
      <c r="F15" s="2">
        <f t="shared" ref="F15:F46" si="6">IF(COUNTIF(B15,"*бол*"),"",E15)</f>
        <v>-0.68143999999999993</v>
      </c>
      <c r="G15" s="62">
        <f>VLOOKUP(B15, 'Ф.Л - саларьево корр'!B:F, 5, 0)</f>
        <v>-0.68143999999999993</v>
      </c>
      <c r="H15" s="53">
        <f t="shared" ref="H15:H21" si="7">F15-G15</f>
        <v>0</v>
      </c>
    </row>
    <row r="16" spans="1:8" ht="13.05" customHeight="1" thickBot="1">
      <c r="A16" s="56">
        <v>704005</v>
      </c>
      <c r="B16" s="55" t="s">
        <v>46</v>
      </c>
      <c r="C16" s="13">
        <f>VLOOKUP(A16,'Sok242'!$D:$G,4,0)</f>
        <v>1.72556</v>
      </c>
      <c r="D16" s="2">
        <f t="shared" si="4"/>
        <v>-0.70205000000000006</v>
      </c>
      <c r="E16" s="2">
        <f t="shared" si="5"/>
        <v>-0.70205000000000006</v>
      </c>
      <c r="F16" s="2">
        <f t="shared" si="6"/>
        <v>-0.70205000000000006</v>
      </c>
      <c r="G16" s="62">
        <f>VLOOKUP(B16, 'Ф.Л - саларьево корр'!B:F, 5, 0)</f>
        <v>-0.70205000000000006</v>
      </c>
      <c r="H16" s="53">
        <f t="shared" si="7"/>
        <v>0</v>
      </c>
    </row>
    <row r="17" spans="1:8" ht="13.05" customHeight="1" thickBot="1">
      <c r="A17" s="56">
        <v>704006</v>
      </c>
      <c r="B17" s="56" t="s">
        <v>46</v>
      </c>
      <c r="C17" s="13">
        <f>VLOOKUP(A17,'Sok242'!$D:$G,4,0)</f>
        <v>0.25129000000000001</v>
      </c>
      <c r="D17" s="2" t="str">
        <f t="shared" si="4"/>
        <v/>
      </c>
      <c r="E17" s="2" t="str">
        <f t="shared" si="5"/>
        <v/>
      </c>
      <c r="F17" s="2"/>
      <c r="G17" s="62"/>
      <c r="H17" s="53"/>
    </row>
    <row r="18" spans="1:8" ht="13.05" customHeight="1" thickBot="1">
      <c r="A18" s="56">
        <v>704007</v>
      </c>
      <c r="B18" s="55" t="s">
        <v>48</v>
      </c>
      <c r="C18" s="13">
        <f>VLOOKUP(A18,'Sok242'!$D:$G,4,0)</f>
        <v>0.95145000000000002</v>
      </c>
      <c r="D18" s="2">
        <f t="shared" si="4"/>
        <v>-0.70016</v>
      </c>
      <c r="E18" s="2">
        <f t="shared" si="5"/>
        <v>-0.70016</v>
      </c>
      <c r="F18" s="2">
        <f t="shared" si="6"/>
        <v>-0.70016</v>
      </c>
      <c r="G18" s="62">
        <f>VLOOKUP(B18, 'Ф.Л - саларьево корр'!B:F, 5, 0)</f>
        <v>-0.70016</v>
      </c>
      <c r="H18" s="53">
        <f t="shared" si="7"/>
        <v>0</v>
      </c>
    </row>
    <row r="19" spans="1:8" ht="13.05" customHeight="1" thickBot="1">
      <c r="A19" s="56">
        <v>704008</v>
      </c>
      <c r="B19" s="55" t="s">
        <v>51</v>
      </c>
      <c r="C19" s="13">
        <f>VLOOKUP(A19,'Sok242'!$D:$G,4,0)</f>
        <v>1.68598</v>
      </c>
      <c r="D19" s="2">
        <f t="shared" si="4"/>
        <v>-0.73453000000000002</v>
      </c>
      <c r="E19" s="2">
        <f t="shared" si="5"/>
        <v>-0.73453000000000002</v>
      </c>
      <c r="F19" s="2">
        <f t="shared" si="6"/>
        <v>-0.73453000000000002</v>
      </c>
      <c r="G19" s="62">
        <f>VLOOKUP(B19, 'Ф.Л - саларьево корр'!B:F, 5, 0)</f>
        <v>-0.73453000000000002</v>
      </c>
      <c r="H19" s="53">
        <f t="shared" si="7"/>
        <v>0</v>
      </c>
    </row>
    <row r="20" spans="1:8" ht="13.05" customHeight="1" thickBot="1">
      <c r="A20" s="56">
        <v>704009</v>
      </c>
      <c r="B20" s="56" t="s">
        <v>51</v>
      </c>
      <c r="C20" s="13">
        <f>VLOOKUP(A20,'Sok242'!$D:$G,4,0)</f>
        <v>0.28126000000000001</v>
      </c>
      <c r="D20" s="2" t="str">
        <f t="shared" si="4"/>
        <v/>
      </c>
      <c r="E20" s="2" t="str">
        <f t="shared" si="5"/>
        <v/>
      </c>
      <c r="F20" s="2" t="str">
        <f t="shared" si="6"/>
        <v/>
      </c>
      <c r="G20" s="62"/>
      <c r="H20" s="53"/>
    </row>
    <row r="21" spans="1:8" ht="13.05" customHeight="1" thickBot="1">
      <c r="A21" s="56">
        <v>704010</v>
      </c>
      <c r="B21" s="55" t="s">
        <v>52</v>
      </c>
      <c r="C21" s="13">
        <f>VLOOKUP(A21,'Sok242'!$D:$G,4,0)</f>
        <v>0.94725000000000004</v>
      </c>
      <c r="D21" s="2">
        <f t="shared" si="4"/>
        <v>-0.66599000000000008</v>
      </c>
      <c r="E21" s="2">
        <f t="shared" si="5"/>
        <v>-0.66599000000000008</v>
      </c>
      <c r="F21" s="2">
        <f t="shared" si="6"/>
        <v>-0.66599000000000008</v>
      </c>
      <c r="G21" s="62">
        <f>VLOOKUP(B21, 'Ф.Л - саларьево корр'!B:F, 5, 0)</f>
        <v>-0.66599000000000008</v>
      </c>
      <c r="H21" s="53">
        <f t="shared" si="7"/>
        <v>0</v>
      </c>
    </row>
    <row r="22" spans="1:8" ht="13.05" customHeight="1" thickBot="1">
      <c r="A22" s="56">
        <v>704011</v>
      </c>
      <c r="B22" s="55" t="s">
        <v>28</v>
      </c>
      <c r="C22" s="13">
        <f>VLOOKUP(A22,'Sok242'!$D:$G,4,0)</f>
        <v>1.87449</v>
      </c>
      <c r="D22" s="2">
        <f t="shared" si="4"/>
        <v>-0.92723999999999995</v>
      </c>
      <c r="E22" s="2">
        <f t="shared" si="5"/>
        <v>-0.92723999999999995</v>
      </c>
      <c r="F22" s="2" t="str">
        <f t="shared" si="6"/>
        <v/>
      </c>
      <c r="G22" s="62" t="str">
        <f>VLOOKUP(B22, 'Ф.Л - саларьево корр'!B:F, 5, 0)</f>
        <v/>
      </c>
    </row>
    <row r="23" spans="1:8" ht="13.05" customHeight="1" thickBot="1">
      <c r="A23" s="56">
        <v>704012</v>
      </c>
      <c r="B23" s="55" t="s">
        <v>28</v>
      </c>
      <c r="C23" s="13">
        <f>VLOOKUP(A23,'Sok242'!$D:$G,4,0)</f>
        <v>0.33682000000000001</v>
      </c>
      <c r="D23" s="2" t="str">
        <f t="shared" si="4"/>
        <v/>
      </c>
      <c r="E23" s="2" t="str">
        <f t="shared" si="5"/>
        <v/>
      </c>
      <c r="F23" s="2" t="str">
        <f t="shared" si="6"/>
        <v/>
      </c>
      <c r="G23" s="62" t="str">
        <f>VLOOKUP(B23, 'Ф.Л - саларьево корр'!B:F, 5, 0)</f>
        <v/>
      </c>
    </row>
    <row r="24" spans="1:8" ht="13.05" customHeight="1" thickBot="1">
      <c r="A24" s="56">
        <v>704013</v>
      </c>
      <c r="B24" s="55" t="s">
        <v>54</v>
      </c>
      <c r="C24" s="13">
        <f>VLOOKUP(A24,'Sok242'!$D:$G,4,0)</f>
        <v>1.83954</v>
      </c>
      <c r="D24" s="2">
        <f t="shared" si="4"/>
        <v>-1.5027200000000001</v>
      </c>
      <c r="E24" s="2">
        <f t="shared" si="5"/>
        <v>-2.4299599999999999</v>
      </c>
      <c r="F24" s="2" t="str">
        <f t="shared" si="6"/>
        <v/>
      </c>
      <c r="G24" s="62" t="str">
        <f>VLOOKUP(B24, 'Ф.Л - саларьево корр'!B:F, 5, 0)</f>
        <v/>
      </c>
    </row>
    <row r="25" spans="1:8" ht="13.05" customHeight="1" thickBot="1">
      <c r="A25" s="56">
        <v>704014</v>
      </c>
      <c r="B25" s="55" t="s">
        <v>54</v>
      </c>
      <c r="C25" s="13">
        <f>VLOOKUP(A25,'Sok242'!$D:$G,4,0)</f>
        <v>0.82896999999999998</v>
      </c>
      <c r="D25" s="2" t="str">
        <f t="shared" si="4"/>
        <v/>
      </c>
      <c r="E25" s="2" t="str">
        <f t="shared" si="5"/>
        <v/>
      </c>
      <c r="F25" s="2" t="str">
        <f t="shared" si="6"/>
        <v/>
      </c>
      <c r="G25" s="62" t="str">
        <f>VLOOKUP(B25, 'Ф.Л - саларьево корр'!B:F, 5, 0)</f>
        <v/>
      </c>
    </row>
    <row r="26" spans="1:8" ht="13.05" customHeight="1" thickBot="1">
      <c r="A26" s="56">
        <v>704015</v>
      </c>
      <c r="B26" s="55" t="s">
        <v>56</v>
      </c>
      <c r="C26" s="13">
        <f>VLOOKUP(A26,'Sok242'!$D:$G,4,0)</f>
        <v>1.6762699999999999</v>
      </c>
      <c r="D26" s="2">
        <f t="shared" si="4"/>
        <v>-0.84729999999999994</v>
      </c>
      <c r="E26" s="2">
        <f t="shared" si="5"/>
        <v>-3.2772600000000001</v>
      </c>
      <c r="F26" s="2" t="str">
        <f t="shared" si="6"/>
        <v/>
      </c>
      <c r="G26" s="62" t="str">
        <f>VLOOKUP(B26, 'Ф.Л - саларьево корр'!B:F, 5, 0)</f>
        <v/>
      </c>
    </row>
    <row r="27" spans="1:8" ht="13.05" customHeight="1" thickBot="1">
      <c r="A27" s="56">
        <v>704016</v>
      </c>
      <c r="B27" s="55" t="s">
        <v>56</v>
      </c>
      <c r="C27" s="13">
        <f>VLOOKUP(A27,'Sok242'!$D:$G,4,0)</f>
        <v>1.3357699999999999</v>
      </c>
      <c r="D27" s="2" t="str">
        <f t="shared" si="4"/>
        <v/>
      </c>
      <c r="E27" s="2" t="str">
        <f t="shared" si="5"/>
        <v/>
      </c>
      <c r="F27" s="2" t="str">
        <f t="shared" si="6"/>
        <v/>
      </c>
      <c r="G27" s="62" t="str">
        <f>VLOOKUP(B27, 'Ф.Л - саларьево корр'!B:F, 5, 0)</f>
        <v/>
      </c>
    </row>
    <row r="28" spans="1:8" ht="13.05" customHeight="1" thickBot="1">
      <c r="A28" s="56">
        <v>704017</v>
      </c>
      <c r="B28" s="55" t="s">
        <v>58</v>
      </c>
      <c r="C28" s="13">
        <f>VLOOKUP(A28,'Sok242'!$D:$G,4,0)</f>
        <v>1.54447</v>
      </c>
      <c r="D28" s="2">
        <f t="shared" si="4"/>
        <v>-0.20870000000000011</v>
      </c>
      <c r="E28" s="2">
        <f t="shared" si="5"/>
        <v>-3.4859600000000004</v>
      </c>
      <c r="F28" s="2" t="str">
        <f t="shared" si="6"/>
        <v/>
      </c>
      <c r="G28" s="62" t="str">
        <f>VLOOKUP(B28, 'Ф.Л - саларьево корр'!B:F, 5, 0)</f>
        <v/>
      </c>
    </row>
    <row r="29" spans="1:8" ht="13.05" customHeight="1" thickBot="1">
      <c r="A29" s="56">
        <v>704018</v>
      </c>
      <c r="B29" s="55" t="s">
        <v>58</v>
      </c>
      <c r="C29" s="13">
        <f>VLOOKUP(A29,'Sok242'!$D:$G,4,0)</f>
        <v>1.3591800000000001</v>
      </c>
      <c r="D29" s="2" t="str">
        <f t="shared" si="4"/>
        <v/>
      </c>
      <c r="E29" s="2" t="str">
        <f t="shared" si="5"/>
        <v/>
      </c>
      <c r="F29" s="2" t="str">
        <f t="shared" si="6"/>
        <v/>
      </c>
      <c r="G29" s="62" t="str">
        <f>VLOOKUP(B29, 'Ф.Л - саларьево корр'!B:F, 5, 0)</f>
        <v/>
      </c>
    </row>
    <row r="30" spans="1:8" ht="13.05" customHeight="1" thickBot="1">
      <c r="A30" s="56">
        <v>704019</v>
      </c>
      <c r="B30" s="55" t="s">
        <v>60</v>
      </c>
      <c r="C30" s="13">
        <f>VLOOKUP(A30,'Sok242'!$D:$G,4,0)</f>
        <v>1.3743799999999999</v>
      </c>
      <c r="D30" s="2">
        <f t="shared" si="4"/>
        <v>-1.519999999999988E-2</v>
      </c>
      <c r="E30" s="2">
        <f t="shared" si="5"/>
        <v>-3.5011600000000005</v>
      </c>
      <c r="F30" s="2">
        <f t="shared" si="6"/>
        <v>-3.5011600000000005</v>
      </c>
      <c r="G30" s="62">
        <f>VLOOKUP(B30, 'Ф.Л - саларьево корр'!B:F, 5, 0)</f>
        <v>-3.5011600000000005</v>
      </c>
      <c r="H30" s="53">
        <f t="shared" ref="H30:H33" si="8">F30-G30</f>
        <v>0</v>
      </c>
    </row>
    <row r="31" spans="1:8" ht="13.05" customHeight="1" thickBot="1">
      <c r="A31" s="56">
        <v>704020</v>
      </c>
      <c r="B31" s="56" t="s">
        <v>60</v>
      </c>
      <c r="C31" s="13">
        <f>VLOOKUP(A31,'Sok242'!$D:$G,4,0)</f>
        <v>1.2035499999999999</v>
      </c>
      <c r="D31" s="2" t="str">
        <f t="shared" si="4"/>
        <v/>
      </c>
      <c r="E31" s="2" t="str">
        <f t="shared" si="5"/>
        <v/>
      </c>
      <c r="F31" s="2" t="str">
        <f t="shared" si="6"/>
        <v/>
      </c>
      <c r="G31" s="62">
        <f>VLOOKUP(B31, 'Ф.Л - саларьево корр'!B:F, 5, 0)</f>
        <v>-3.5011600000000005</v>
      </c>
      <c r="H31" s="53"/>
    </row>
    <row r="32" spans="1:8" ht="13.05" customHeight="1" thickBot="1">
      <c r="A32" s="56">
        <v>704021</v>
      </c>
      <c r="B32" s="55" t="s">
        <v>61</v>
      </c>
      <c r="C32" s="13">
        <f>VLOOKUP(A32,'Sok242'!$D:$G,4,0)</f>
        <v>1.26667</v>
      </c>
      <c r="D32" s="2">
        <f t="shared" si="4"/>
        <v>-6.3120000000000065E-2</v>
      </c>
      <c r="E32" s="2">
        <f t="shared" si="5"/>
        <v>-6.3120000000000065E-2</v>
      </c>
      <c r="F32" s="2">
        <f t="shared" si="6"/>
        <v>-6.3120000000000065E-2</v>
      </c>
      <c r="G32" s="62">
        <f>VLOOKUP(B32, 'Ф.Л - саларьево корр'!B:F, 5, 0)</f>
        <v>-6.3120000000000065E-2</v>
      </c>
      <c r="H32" s="53">
        <f t="shared" si="8"/>
        <v>0</v>
      </c>
    </row>
    <row r="33" spans="1:8" ht="13.05" customHeight="1" thickBot="1">
      <c r="A33" s="56">
        <v>704022</v>
      </c>
      <c r="B33" s="55" t="s">
        <v>63</v>
      </c>
      <c r="C33" s="13">
        <f>VLOOKUP(A33,'Sok242'!$D:$G,4,0)</f>
        <v>1.34842</v>
      </c>
      <c r="D33" s="2">
        <f t="shared" si="4"/>
        <v>-8.1749999999999989E-2</v>
      </c>
      <c r="E33" s="2">
        <f t="shared" si="5"/>
        <v>-8.1749999999999989E-2</v>
      </c>
      <c r="F33" s="2">
        <f t="shared" si="6"/>
        <v>-8.1749999999999989E-2</v>
      </c>
      <c r="G33" s="62">
        <f>VLOOKUP(B33, 'Ф.Л - саларьево корр'!B:F, 5, 0)</f>
        <v>-8.1749999999999989E-2</v>
      </c>
      <c r="H33" s="53">
        <f t="shared" si="8"/>
        <v>0</v>
      </c>
    </row>
    <row r="34" spans="1:8" ht="13.05" customHeight="1" thickBot="1">
      <c r="A34" s="56">
        <v>704023</v>
      </c>
      <c r="B34" s="55" t="s">
        <v>28</v>
      </c>
      <c r="C34" s="13">
        <f>VLOOKUP(A34,'Sok242'!$D:$G,4,0)</f>
        <v>1.4029</v>
      </c>
      <c r="D34" s="2">
        <f t="shared" si="4"/>
        <v>-5.4480000000000084E-2</v>
      </c>
      <c r="E34" s="2">
        <f t="shared" si="5"/>
        <v>-5.4480000000000084E-2</v>
      </c>
      <c r="F34" s="2" t="str">
        <f t="shared" si="6"/>
        <v/>
      </c>
      <c r="G34" s="62" t="str">
        <f>VLOOKUP(B34, 'Ф.Л - саларьево корр'!B:F, 5, 0)</f>
        <v/>
      </c>
    </row>
    <row r="35" spans="1:8" ht="13.05" customHeight="1" thickBot="1">
      <c r="A35" s="56">
        <v>704024</v>
      </c>
      <c r="B35" s="55" t="s">
        <v>28</v>
      </c>
      <c r="C35" s="13">
        <f>VLOOKUP(A35,'Sok242'!$D:$G,4,0)</f>
        <v>1.8064800000000001</v>
      </c>
      <c r="D35" s="2" t="str">
        <f t="shared" si="4"/>
        <v/>
      </c>
      <c r="E35" s="2" t="str">
        <f t="shared" si="5"/>
        <v/>
      </c>
      <c r="F35" s="2" t="str">
        <f t="shared" si="6"/>
        <v/>
      </c>
      <c r="G35" s="62" t="str">
        <f>VLOOKUP(B35, 'Ф.Л - саларьево корр'!B:F, 5, 0)</f>
        <v/>
      </c>
    </row>
    <row r="36" spans="1:8" ht="13.05" customHeight="1" thickBot="1">
      <c r="A36" s="56">
        <v>704025</v>
      </c>
      <c r="B36" s="55" t="s">
        <v>53</v>
      </c>
      <c r="C36" s="13">
        <f>VLOOKUP(A36,'Sok242'!$D:$G,4,0)</f>
        <v>0.88602000000000003</v>
      </c>
      <c r="D36" s="2">
        <f t="shared" si="4"/>
        <v>0.92046000000000006</v>
      </c>
      <c r="E36" s="2">
        <f t="shared" si="5"/>
        <v>0.86597999999999997</v>
      </c>
      <c r="F36" s="2" t="str">
        <f t="shared" si="6"/>
        <v/>
      </c>
      <c r="G36" s="62" t="str">
        <f>VLOOKUP(B36, 'Ф.Л - саларьево корр'!B:F, 5, 0)</f>
        <v/>
      </c>
    </row>
    <row r="37" spans="1:8" ht="13.05" customHeight="1" thickBot="1">
      <c r="A37" s="56">
        <v>704026</v>
      </c>
      <c r="B37" s="55" t="s">
        <v>53</v>
      </c>
      <c r="C37" s="13">
        <f>VLOOKUP(A37,'Sok242'!$D:$G,4,0)</f>
        <v>1.8557300000000001</v>
      </c>
      <c r="D37" s="2" t="str">
        <f t="shared" si="4"/>
        <v/>
      </c>
      <c r="E37" s="2" t="str">
        <f t="shared" si="5"/>
        <v/>
      </c>
      <c r="F37" s="2" t="str">
        <f t="shared" si="6"/>
        <v/>
      </c>
      <c r="G37" s="62" t="str">
        <f>VLOOKUP(B37, 'Ф.Л - саларьево корр'!B:F, 5, 0)</f>
        <v/>
      </c>
    </row>
    <row r="38" spans="1:8" ht="13.05" customHeight="1" thickBot="1">
      <c r="A38" s="56">
        <v>704027</v>
      </c>
      <c r="B38" s="55" t="s">
        <v>54</v>
      </c>
      <c r="C38" s="13">
        <f>VLOOKUP(A38,'Sok242'!$D:$G,4,0)</f>
        <v>0.42786000000000002</v>
      </c>
      <c r="D38" s="2">
        <f t="shared" si="4"/>
        <v>1.42787</v>
      </c>
      <c r="E38" s="2">
        <f t="shared" si="5"/>
        <v>2.2938499999999999</v>
      </c>
      <c r="F38" s="2" t="str">
        <f t="shared" si="6"/>
        <v/>
      </c>
      <c r="G38" s="62" t="str">
        <f>VLOOKUP(B38, 'Ф.Л - саларьево корр'!B:F, 5, 0)</f>
        <v/>
      </c>
    </row>
    <row r="39" spans="1:8" ht="13.05" customHeight="1" thickBot="1">
      <c r="A39" s="56">
        <v>704028</v>
      </c>
      <c r="B39" s="55" t="s">
        <v>54</v>
      </c>
      <c r="C39" s="13">
        <f>VLOOKUP(A39,'Sok242'!$D:$G,4,0)</f>
        <v>1.8957900000000001</v>
      </c>
      <c r="D39" s="2" t="str">
        <f t="shared" si="4"/>
        <v/>
      </c>
      <c r="E39" s="2" t="str">
        <f t="shared" si="5"/>
        <v/>
      </c>
      <c r="F39" s="2" t="str">
        <f t="shared" si="6"/>
        <v/>
      </c>
      <c r="G39" s="62" t="str">
        <f>VLOOKUP(B39, 'Ф.Л - саларьево корр'!B:F, 5, 0)</f>
        <v/>
      </c>
    </row>
    <row r="40" spans="1:8" ht="13.05" customHeight="1" thickBot="1">
      <c r="A40" s="56">
        <v>704029</v>
      </c>
      <c r="B40" s="55" t="s">
        <v>55</v>
      </c>
      <c r="C40" s="13">
        <f>VLOOKUP(A40,'Sok242'!$D:$G,4,0)</f>
        <v>0.62597999999999998</v>
      </c>
      <c r="D40" s="2">
        <f t="shared" si="4"/>
        <v>1.2698100000000001</v>
      </c>
      <c r="E40" s="2">
        <f t="shared" si="5"/>
        <v>3.56366</v>
      </c>
      <c r="F40" s="2" t="str">
        <f t="shared" si="6"/>
        <v/>
      </c>
      <c r="G40" s="62" t="str">
        <f>VLOOKUP(B40, 'Ф.Л - саларьево корр'!B:F, 5, 0)</f>
        <v/>
      </c>
    </row>
    <row r="41" spans="1:8" ht="13.05" customHeight="1" thickBot="1">
      <c r="A41" s="56">
        <v>704030</v>
      </c>
      <c r="B41" s="55" t="s">
        <v>55</v>
      </c>
      <c r="C41" s="13">
        <f>VLOOKUP(A41,'Sok242'!$D:$G,4,0)</f>
        <v>1.881</v>
      </c>
      <c r="D41" s="2" t="str">
        <f t="shared" si="4"/>
        <v/>
      </c>
      <c r="E41" s="2" t="str">
        <f t="shared" si="5"/>
        <v/>
      </c>
      <c r="F41" s="2" t="str">
        <f t="shared" si="6"/>
        <v/>
      </c>
      <c r="G41" s="62" t="str">
        <f>VLOOKUP(B41, 'Ф.Л - саларьево корр'!B:F, 5, 0)</f>
        <v/>
      </c>
    </row>
    <row r="42" spans="1:8" ht="13.05" customHeight="1" thickBot="1">
      <c r="A42" s="56">
        <v>704031</v>
      </c>
      <c r="B42" s="55" t="s">
        <v>58</v>
      </c>
      <c r="C42" s="13">
        <f>VLOOKUP(A42,'Sok242'!$D:$G,4,0)</f>
        <v>0.80332999999999999</v>
      </c>
      <c r="D42" s="2">
        <f t="shared" si="4"/>
        <v>1.0776699999999999</v>
      </c>
      <c r="E42" s="2">
        <f t="shared" si="5"/>
        <v>4.64133</v>
      </c>
      <c r="F42" s="2" t="str">
        <f t="shared" si="6"/>
        <v/>
      </c>
      <c r="G42" s="62" t="str">
        <f>VLOOKUP(B42, 'Ф.Л - саларьево корр'!B:F, 5, 0)</f>
        <v/>
      </c>
    </row>
    <row r="43" spans="1:8" ht="13.05" customHeight="1" thickBot="1">
      <c r="A43" s="56">
        <v>704032</v>
      </c>
      <c r="B43" s="55" t="s">
        <v>58</v>
      </c>
      <c r="C43" s="13">
        <f>VLOOKUP(A43,'Sok242'!$D:$G,4,0)</f>
        <v>1.85846</v>
      </c>
      <c r="D43" s="2" t="str">
        <f t="shared" si="4"/>
        <v/>
      </c>
      <c r="E43" s="2" t="str">
        <f t="shared" si="5"/>
        <v/>
      </c>
      <c r="F43" s="2" t="str">
        <f t="shared" si="6"/>
        <v/>
      </c>
      <c r="G43" s="62" t="str">
        <f>VLOOKUP(B43, 'Ф.Л - саларьево корр'!B:F, 5, 0)</f>
        <v/>
      </c>
    </row>
    <row r="44" spans="1:8" ht="13.05" customHeight="1" thickBot="1">
      <c r="A44" s="56">
        <v>704033</v>
      </c>
      <c r="B44" s="56" t="s">
        <v>28</v>
      </c>
      <c r="C44" s="13">
        <f>VLOOKUP(A44,'Sok242'!$D:$G,4,0)</f>
        <v>1.4304300000000001</v>
      </c>
      <c r="D44" s="2">
        <f t="shared" si="4"/>
        <v>0.42802999999999991</v>
      </c>
      <c r="E44" s="2">
        <f t="shared" si="5"/>
        <v>5.0693599999999996</v>
      </c>
      <c r="F44" s="2" t="str">
        <f t="shared" si="6"/>
        <v/>
      </c>
      <c r="G44" s="62" t="str">
        <f>VLOOKUP(B44, 'Ф.Л - саларьево корр'!B:F, 5, 0)</f>
        <v/>
      </c>
    </row>
    <row r="45" spans="1:8" ht="13.05" customHeight="1" thickBot="1">
      <c r="A45" s="56">
        <v>704034</v>
      </c>
      <c r="B45" s="56" t="s">
        <v>28</v>
      </c>
      <c r="C45" s="13">
        <f>VLOOKUP(A45,'Sok242'!$D:$G,4,0)</f>
        <v>1.45265</v>
      </c>
      <c r="D45" s="2" t="str">
        <f t="shared" si="4"/>
        <v/>
      </c>
      <c r="E45" s="2" t="str">
        <f t="shared" si="5"/>
        <v/>
      </c>
      <c r="F45" s="2" t="str">
        <f t="shared" si="6"/>
        <v/>
      </c>
      <c r="G45" s="62" t="str">
        <f>VLOOKUP(B45, 'Ф.Л - саларьево корр'!B:F, 5, 0)</f>
        <v/>
      </c>
    </row>
    <row r="46" spans="1:8" ht="13.05" customHeight="1" thickBot="1">
      <c r="A46" s="56">
        <v>704035</v>
      </c>
      <c r="B46" s="55" t="s">
        <v>72</v>
      </c>
      <c r="C46" s="13">
        <f>VLOOKUP(A46,'Sok242'!$D:$G,4,0)</f>
        <v>1.41848</v>
      </c>
      <c r="D46" s="2">
        <f t="shared" si="4"/>
        <v>3.4170000000000034E-2</v>
      </c>
      <c r="E46" s="2">
        <f t="shared" si="5"/>
        <v>5.1035299999999992</v>
      </c>
      <c r="F46" s="2">
        <f t="shared" si="6"/>
        <v>5.1035299999999992</v>
      </c>
      <c r="G46" s="62">
        <f>VLOOKUP(B46, 'Ф.Л - саларьево корр'!B:F, 5, 0)</f>
        <v>5.1035299999999992</v>
      </c>
      <c r="H46" s="53">
        <f t="shared" ref="H46" si="9">F46-G46</f>
        <v>0</v>
      </c>
    </row>
    <row r="47" spans="1:8" ht="13.05" customHeight="1" thickBot="1">
      <c r="A47" s="55"/>
      <c r="B47" s="55"/>
      <c r="C47" s="55"/>
      <c r="D47" s="55"/>
      <c r="H47" s="53">
        <f>SUM(F13:F46)</f>
        <v>-3.6943199999999994</v>
      </c>
    </row>
    <row r="48" spans="1:8" ht="13.05" customHeight="1" thickBot="1">
      <c r="A48" s="55"/>
      <c r="B48" s="55"/>
      <c r="C48" s="55"/>
      <c r="D48" s="55"/>
    </row>
    <row r="49" spans="1:9" ht="13.05" customHeight="1" thickBot="1">
      <c r="A49" s="55"/>
      <c r="B49" s="56" t="s">
        <v>2465</v>
      </c>
      <c r="C49" s="55"/>
      <c r="D49" s="55"/>
    </row>
    <row r="50" spans="1:9" ht="13.05" customHeight="1" thickBot="1">
      <c r="A50" s="56">
        <v>704073</v>
      </c>
      <c r="B50" s="55" t="s">
        <v>41</v>
      </c>
      <c r="C50" s="13">
        <v>0.67950999999999995</v>
      </c>
      <c r="D50" s="2"/>
      <c r="E50" s="2"/>
      <c r="F50" s="2"/>
      <c r="G50" s="62">
        <f>VLOOKUP(B50,'Ф.Л - саларьево корр'!R:V, 5, 0)</f>
        <v>-0.68359000000000014</v>
      </c>
      <c r="H50" s="53">
        <f t="shared" ref="H50" si="10">F50-G50</f>
        <v>0.68359000000000014</v>
      </c>
    </row>
    <row r="51" spans="1:9" ht="13.05" customHeight="1" thickBot="1">
      <c r="A51" s="56">
        <v>704072</v>
      </c>
      <c r="B51" s="55" t="s">
        <v>43</v>
      </c>
      <c r="C51" s="13">
        <v>1.2262500000000001</v>
      </c>
      <c r="D51" s="2">
        <v>-0.54674000000000011</v>
      </c>
      <c r="E51" s="2">
        <v>-0.54674000000000011</v>
      </c>
      <c r="F51" s="2">
        <v>-0.54674000000000011</v>
      </c>
      <c r="G51" s="62">
        <f>VLOOKUP(B51,'Ф.Л - саларьево корр'!R:V, 5, 0)</f>
        <v>-0.54674000000000011</v>
      </c>
      <c r="H51" s="53"/>
    </row>
    <row r="52" spans="1:9" ht="13.05" customHeight="1" thickBot="1">
      <c r="A52" s="56">
        <v>704071</v>
      </c>
      <c r="B52" s="55" t="s">
        <v>45</v>
      </c>
      <c r="C52" s="13">
        <v>1.8954200000000001</v>
      </c>
      <c r="D52" s="2">
        <v>-0.66917000000000004</v>
      </c>
      <c r="E52" s="2">
        <v>-0.66917000000000004</v>
      </c>
      <c r="F52" s="2">
        <v>-0.66917000000000004</v>
      </c>
      <c r="G52" s="62">
        <f>VLOOKUP(B52,'Ф.Л - саларьево корр'!R:V, 5, 0)</f>
        <v>-0.66917000000000004</v>
      </c>
      <c r="H52" s="53"/>
    </row>
    <row r="53" spans="1:9" ht="13.05" customHeight="1" thickBot="1">
      <c r="A53" s="56">
        <v>704070</v>
      </c>
      <c r="B53" s="55" t="s">
        <v>45</v>
      </c>
      <c r="C53" s="13">
        <v>0.89754</v>
      </c>
      <c r="D53" s="2" t="s">
        <v>50</v>
      </c>
      <c r="E53" s="2" t="s">
        <v>50</v>
      </c>
      <c r="F53" s="2" t="s">
        <v>50</v>
      </c>
      <c r="G53" s="62">
        <f>VLOOKUP(B53,'Ф.Л - саларьево корр'!R:V, 5, 0)</f>
        <v>-0.66917000000000004</v>
      </c>
      <c r="H53" s="53"/>
    </row>
    <row r="54" spans="1:9" ht="13.05" customHeight="1" thickBot="1">
      <c r="A54" s="56">
        <v>704069</v>
      </c>
      <c r="B54" s="55" t="s">
        <v>47</v>
      </c>
      <c r="C54" s="13">
        <v>1.5786</v>
      </c>
      <c r="D54" s="2">
        <v>-0.68106</v>
      </c>
      <c r="E54" s="2">
        <v>-0.68106</v>
      </c>
      <c r="F54" s="2">
        <v>-0.68106</v>
      </c>
      <c r="G54" s="62">
        <f>VLOOKUP(B54,'Ф.Л - саларьево корр'!R:V, 5, 0)</f>
        <v>-0.68106</v>
      </c>
      <c r="H54" s="53"/>
    </row>
    <row r="55" spans="1:9" ht="13.05" customHeight="1" thickBot="1">
      <c r="A55" s="56">
        <v>704068</v>
      </c>
      <c r="B55" s="55" t="s">
        <v>28</v>
      </c>
      <c r="C55" s="13">
        <v>1.86019</v>
      </c>
      <c r="D55" s="2">
        <v>-0.28159000000000001</v>
      </c>
      <c r="E55" s="2">
        <v>-0.28159000000000001</v>
      </c>
      <c r="F55" s="2" t="s">
        <v>50</v>
      </c>
      <c r="G55" s="62" t="str">
        <f>VLOOKUP(B55,'Ф.Л - саларьево корр'!R:V, 5, 0)</f>
        <v/>
      </c>
      <c r="H55" s="53"/>
    </row>
    <row r="56" spans="1:9" ht="13.05" customHeight="1" thickBot="1">
      <c r="A56" s="56">
        <v>704067</v>
      </c>
      <c r="B56" s="55" t="s">
        <v>28</v>
      </c>
      <c r="C56" s="13">
        <v>0.43142000000000003</v>
      </c>
      <c r="D56" s="2" t="s">
        <v>50</v>
      </c>
      <c r="E56" s="2" t="s">
        <v>50</v>
      </c>
      <c r="F56" s="2" t="s">
        <v>50</v>
      </c>
      <c r="G56" s="62" t="str">
        <f>VLOOKUP(B56,'Ф.Л - саларьево корр'!R:V, 5, 0)</f>
        <v/>
      </c>
      <c r="H56" s="53"/>
    </row>
    <row r="57" spans="1:9" ht="13.05" customHeight="1" thickBot="1">
      <c r="A57" s="56">
        <v>704066</v>
      </c>
      <c r="B57" s="55" t="s">
        <v>53</v>
      </c>
      <c r="C57" s="13">
        <v>1.8245199999999999</v>
      </c>
      <c r="D57" s="2">
        <v>-1.3931</v>
      </c>
      <c r="E57" s="2">
        <v>-1.67469</v>
      </c>
      <c r="F57" s="2" t="s">
        <v>50</v>
      </c>
      <c r="G57" s="62" t="str">
        <f>VLOOKUP(B57,'Ф.Л - саларьево корр'!R:V, 5, 0)</f>
        <v/>
      </c>
      <c r="H57" s="53" t="e">
        <f t="shared" ref="H57:H87" si="11">F57-G57</f>
        <v>#VALUE!</v>
      </c>
      <c r="I57" s="67" t="s">
        <v>3311</v>
      </c>
    </row>
    <row r="58" spans="1:9" ht="13.05" customHeight="1" thickBot="1">
      <c r="A58" s="56">
        <v>704065</v>
      </c>
      <c r="B58" s="55" t="s">
        <v>53</v>
      </c>
      <c r="C58" s="13">
        <v>0.52715999999999996</v>
      </c>
      <c r="D58" s="2" t="s">
        <v>50</v>
      </c>
      <c r="E58" s="2" t="s">
        <v>50</v>
      </c>
      <c r="F58" s="2" t="s">
        <v>50</v>
      </c>
      <c r="G58" s="62" t="str">
        <f>VLOOKUP(B58,'Ф.Л - саларьево корр'!R:V, 5, 0)</f>
        <v/>
      </c>
      <c r="H58" s="53"/>
    </row>
    <row r="59" spans="1:9" ht="13.05" customHeight="1" thickBot="1">
      <c r="A59" s="56">
        <v>704064</v>
      </c>
      <c r="B59" s="55" t="s">
        <v>54</v>
      </c>
      <c r="C59" s="13">
        <v>1.9058900000000001</v>
      </c>
      <c r="D59" s="2">
        <v>-1.37873</v>
      </c>
      <c r="E59" s="2">
        <v>-3.05342</v>
      </c>
      <c r="F59" s="2" t="s">
        <v>50</v>
      </c>
      <c r="G59" s="62" t="str">
        <f>VLOOKUP(B59,'Ф.Л - саларьево корр'!R:V, 5, 0)</f>
        <v/>
      </c>
      <c r="H59" s="53"/>
    </row>
    <row r="60" spans="1:9" ht="13.05" customHeight="1" thickBot="1">
      <c r="A60" s="56">
        <v>704063</v>
      </c>
      <c r="B60" s="55" t="s">
        <v>54</v>
      </c>
      <c r="C60" s="13">
        <v>0.41765999999999998</v>
      </c>
      <c r="D60" s="2" t="s">
        <v>50</v>
      </c>
      <c r="E60" s="2" t="s">
        <v>50</v>
      </c>
      <c r="F60" s="2" t="s">
        <v>50</v>
      </c>
      <c r="G60" s="62" t="str">
        <f>VLOOKUP(B60,'Ф.Л - саларьево корр'!R:V, 5, 0)</f>
        <v/>
      </c>
      <c r="H60" s="53" t="e">
        <f t="shared" si="11"/>
        <v>#VALUE!</v>
      </c>
    </row>
    <row r="61" spans="1:9" ht="13.05" customHeight="1" thickBot="1">
      <c r="A61" s="56">
        <v>704062</v>
      </c>
      <c r="B61" s="55" t="s">
        <v>55</v>
      </c>
      <c r="C61" s="13">
        <v>1.85029</v>
      </c>
      <c r="D61" s="2">
        <v>-1.4326300000000001</v>
      </c>
      <c r="E61" s="2">
        <v>-4.4860500000000005</v>
      </c>
      <c r="F61" s="2" t="s">
        <v>50</v>
      </c>
      <c r="G61" s="62" t="str">
        <f>VLOOKUP(B61,'Ф.Л - саларьево корр'!R:V, 5, 0)</f>
        <v/>
      </c>
      <c r="H61" s="53" t="e">
        <f t="shared" si="11"/>
        <v>#VALUE!</v>
      </c>
    </row>
    <row r="62" spans="1:9" ht="13.05" customHeight="1" thickBot="1">
      <c r="A62" s="56">
        <v>704061</v>
      </c>
      <c r="B62" s="55" t="s">
        <v>55</v>
      </c>
      <c r="C62" s="13">
        <v>0.55988000000000004</v>
      </c>
      <c r="D62" s="2" t="s">
        <v>50</v>
      </c>
      <c r="E62" s="2" t="s">
        <v>50</v>
      </c>
      <c r="F62" s="2" t="s">
        <v>50</v>
      </c>
      <c r="G62" s="62" t="str">
        <f>VLOOKUP(B62,'Ф.Л - саларьево корр'!R:V, 5, 0)</f>
        <v/>
      </c>
      <c r="H62" s="53" t="e">
        <f t="shared" si="11"/>
        <v>#VALUE!</v>
      </c>
    </row>
    <row r="63" spans="1:9" ht="13.05" customHeight="1" thickBot="1">
      <c r="A63" s="56">
        <v>704060</v>
      </c>
      <c r="B63" s="55" t="s">
        <v>57</v>
      </c>
      <c r="C63" s="13">
        <v>1.81758</v>
      </c>
      <c r="D63" s="2">
        <v>-1.2576999999999998</v>
      </c>
      <c r="E63" s="2">
        <v>-5.7437500000000004</v>
      </c>
      <c r="F63" s="2" t="s">
        <v>50</v>
      </c>
      <c r="G63" s="62" t="str">
        <f>VLOOKUP(B63,'Ф.Л - саларьево корр'!R:V, 5, 0)</f>
        <v/>
      </c>
      <c r="H63" s="53" t="e">
        <f t="shared" si="11"/>
        <v>#VALUE!</v>
      </c>
    </row>
    <row r="64" spans="1:9" ht="13.05" customHeight="1" thickBot="1">
      <c r="A64" s="56">
        <v>704059</v>
      </c>
      <c r="B64" s="55" t="s">
        <v>57</v>
      </c>
      <c r="C64" s="13">
        <v>1.1651400000000001</v>
      </c>
      <c r="D64" s="2" t="s">
        <v>50</v>
      </c>
      <c r="E64" s="2" t="s">
        <v>50</v>
      </c>
      <c r="F64" s="2" t="s">
        <v>50</v>
      </c>
      <c r="G64" s="62" t="str">
        <f>VLOOKUP(B64,'Ф.Л - саларьево корр'!R:V, 5, 0)</f>
        <v/>
      </c>
      <c r="H64" s="53" t="e">
        <f t="shared" si="11"/>
        <v>#VALUE!</v>
      </c>
    </row>
    <row r="65" spans="1:8" ht="13.05" customHeight="1" thickBot="1">
      <c r="A65" s="56">
        <v>704058</v>
      </c>
      <c r="B65" s="55" t="s">
        <v>59</v>
      </c>
      <c r="C65" s="13">
        <v>1.67482</v>
      </c>
      <c r="D65" s="2">
        <v>-0.50967999999999991</v>
      </c>
      <c r="E65" s="2">
        <v>-6.2534299999999998</v>
      </c>
      <c r="F65" s="2" t="s">
        <v>50</v>
      </c>
      <c r="G65" s="62" t="str">
        <f>VLOOKUP(B65,'Ф.Л - саларьево корр'!R:V, 5, 0)</f>
        <v/>
      </c>
      <c r="H65" s="53" t="e">
        <f t="shared" si="11"/>
        <v>#VALUE!</v>
      </c>
    </row>
    <row r="66" spans="1:8" ht="13.05" customHeight="1" thickBot="1">
      <c r="A66" s="56">
        <v>704057</v>
      </c>
      <c r="B66" s="55" t="s">
        <v>59</v>
      </c>
      <c r="C66" s="13">
        <v>1.4548300000000001</v>
      </c>
      <c r="D66" s="2" t="s">
        <v>50</v>
      </c>
      <c r="E66" s="2" t="s">
        <v>50</v>
      </c>
      <c r="F66" s="2" t="s">
        <v>50</v>
      </c>
      <c r="G66" s="62" t="str">
        <f>VLOOKUP(B66,'Ф.Л - саларьево корр'!R:V, 5, 0)</f>
        <v/>
      </c>
      <c r="H66" s="53" t="e">
        <f t="shared" si="11"/>
        <v>#VALUE!</v>
      </c>
    </row>
    <row r="67" spans="1:8" ht="13.05" customHeight="1" thickBot="1">
      <c r="A67" s="56">
        <v>704056</v>
      </c>
      <c r="B67" s="55" t="s">
        <v>62</v>
      </c>
      <c r="C67" s="13">
        <v>1.64673</v>
      </c>
      <c r="D67" s="2">
        <v>-0.19189999999999996</v>
      </c>
      <c r="E67" s="2">
        <v>-6.4453300000000002</v>
      </c>
      <c r="F67" s="2" t="s">
        <v>50</v>
      </c>
      <c r="G67" s="62" t="str">
        <f>VLOOKUP(B67,'Ф.Л - саларьево корр'!R:V, 5, 0)</f>
        <v/>
      </c>
      <c r="H67" s="53" t="e">
        <f t="shared" si="11"/>
        <v>#VALUE!</v>
      </c>
    </row>
    <row r="68" spans="1:8" ht="13.05" customHeight="1" thickBot="1">
      <c r="A68" s="56">
        <v>704055</v>
      </c>
      <c r="B68" s="55" t="s">
        <v>62</v>
      </c>
      <c r="C68" s="13">
        <v>1.4393800000000001</v>
      </c>
      <c r="D68" s="2" t="s">
        <v>50</v>
      </c>
      <c r="E68" s="2" t="s">
        <v>50</v>
      </c>
      <c r="F68" s="2" t="s">
        <v>50</v>
      </c>
      <c r="G68" s="62" t="str">
        <f>VLOOKUP(B68,'Ф.Л - саларьево корр'!R:V, 5, 0)</f>
        <v/>
      </c>
      <c r="H68" s="53" t="e">
        <f t="shared" si="11"/>
        <v>#VALUE!</v>
      </c>
    </row>
    <row r="69" spans="1:8" ht="13.05" customHeight="1" thickBot="1">
      <c r="A69" s="56">
        <v>704054</v>
      </c>
      <c r="B69" s="55" t="s">
        <v>64</v>
      </c>
      <c r="C69" s="13">
        <v>1.37235</v>
      </c>
      <c r="D69" s="2">
        <v>6.7030000000000145E-2</v>
      </c>
      <c r="E69" s="2">
        <v>-6.3783000000000003</v>
      </c>
      <c r="F69" s="2">
        <v>-6.3783000000000003</v>
      </c>
      <c r="G69" s="62">
        <f>VLOOKUP(B69,'Ф.Л - саларьево корр'!R:V, 5, 0)</f>
        <v>-6.3783000000000003</v>
      </c>
      <c r="H69" s="53">
        <f t="shared" si="11"/>
        <v>0</v>
      </c>
    </row>
    <row r="70" spans="1:8" ht="13.05" customHeight="1" thickBot="1">
      <c r="A70" s="56">
        <v>704053</v>
      </c>
      <c r="B70" s="55" t="s">
        <v>64</v>
      </c>
      <c r="C70" s="13">
        <v>1.4904500000000001</v>
      </c>
      <c r="D70" s="2" t="s">
        <v>50</v>
      </c>
      <c r="E70" s="2" t="s">
        <v>50</v>
      </c>
      <c r="F70" s="2" t="s">
        <v>50</v>
      </c>
      <c r="G70" s="62">
        <f>VLOOKUP(B70,'Ф.Л - саларьево корр'!R:V, 5, 0)</f>
        <v>-6.3783000000000003</v>
      </c>
      <c r="H70" s="53" t="e">
        <f t="shared" si="11"/>
        <v>#VALUE!</v>
      </c>
    </row>
    <row r="71" spans="1:8" ht="13.05" customHeight="1" thickBot="1">
      <c r="A71" s="56">
        <v>704052</v>
      </c>
      <c r="B71" s="55" t="s">
        <v>65</v>
      </c>
      <c r="C71" s="13">
        <v>1.40151</v>
      </c>
      <c r="D71" s="2">
        <v>8.8940000000000019E-2</v>
      </c>
      <c r="E71" s="2">
        <v>8.8940000000000019E-2</v>
      </c>
      <c r="F71" s="2">
        <v>8.8940000000000019E-2</v>
      </c>
      <c r="G71" s="62">
        <f>VLOOKUP(B71,'Ф.Л - саларьево корр'!R:V, 5, 0)</f>
        <v>8.8940000000000019E-2</v>
      </c>
      <c r="H71" s="53">
        <f t="shared" si="11"/>
        <v>0</v>
      </c>
    </row>
    <row r="72" spans="1:8" ht="13.05" customHeight="1" thickBot="1">
      <c r="A72" s="56">
        <v>704051</v>
      </c>
      <c r="B72" s="55" t="s">
        <v>66</v>
      </c>
      <c r="C72" s="13">
        <v>1.20156</v>
      </c>
      <c r="D72" s="2">
        <v>0.19995000000000007</v>
      </c>
      <c r="E72" s="2">
        <v>0.19995000000000007</v>
      </c>
      <c r="F72" s="2">
        <v>0.19995000000000007</v>
      </c>
      <c r="G72" s="62">
        <f>VLOOKUP(B72,'Ф.Л - саларьево корр'!R:V, 5, 0)</f>
        <v>0.19995000000000007</v>
      </c>
      <c r="H72" s="53">
        <f t="shared" si="11"/>
        <v>0</v>
      </c>
    </row>
    <row r="73" spans="1:8" ht="13.05" customHeight="1" thickBot="1">
      <c r="A73" s="56">
        <v>704050</v>
      </c>
      <c r="B73" s="55" t="s">
        <v>67</v>
      </c>
      <c r="C73" s="13">
        <v>0.93047999999999997</v>
      </c>
      <c r="D73" s="2">
        <v>0.27107999999999999</v>
      </c>
      <c r="E73" s="2">
        <v>0.27107999999999999</v>
      </c>
      <c r="F73" s="2">
        <v>0.27107999999999999</v>
      </c>
      <c r="G73" s="62">
        <f>VLOOKUP(B73,'Ф.Л - саларьево корр'!R:V, 5, 0)</f>
        <v>0.27107999999999999</v>
      </c>
      <c r="H73" s="53">
        <f t="shared" si="11"/>
        <v>0</v>
      </c>
    </row>
    <row r="74" spans="1:8" ht="13.05" customHeight="1" thickBot="1">
      <c r="A74" s="56">
        <v>704049</v>
      </c>
      <c r="B74" s="55" t="s">
        <v>28</v>
      </c>
      <c r="C74" s="13">
        <v>0.94394999999999996</v>
      </c>
      <c r="D74" s="2">
        <v>-1.3469999999999982E-2</v>
      </c>
      <c r="E74" s="2">
        <v>-1.3469999999999982E-2</v>
      </c>
      <c r="F74" s="2" t="s">
        <v>50</v>
      </c>
      <c r="G74" s="62" t="str">
        <f>VLOOKUP(B74,'Ф.Л - саларьево корр'!R:V, 5, 0)</f>
        <v/>
      </c>
      <c r="H74" s="53" t="e">
        <f t="shared" si="11"/>
        <v>#VALUE!</v>
      </c>
    </row>
    <row r="75" spans="1:8" ht="13.05" customHeight="1" thickBot="1">
      <c r="A75" s="56">
        <v>704048</v>
      </c>
      <c r="B75" s="55" t="s">
        <v>28</v>
      </c>
      <c r="C75" s="13">
        <v>1.78806</v>
      </c>
      <c r="D75" s="2" t="s">
        <v>50</v>
      </c>
      <c r="E75" s="2" t="s">
        <v>50</v>
      </c>
      <c r="F75" s="2" t="s">
        <v>50</v>
      </c>
      <c r="G75" s="62" t="str">
        <f>VLOOKUP(B75,'Ф.Л - саларьево корр'!R:V, 5, 0)</f>
        <v/>
      </c>
      <c r="H75" s="53" t="e">
        <f t="shared" si="11"/>
        <v>#VALUE!</v>
      </c>
    </row>
    <row r="76" spans="1:8" ht="13.05" customHeight="1" thickBot="1">
      <c r="A76" s="56">
        <v>704047</v>
      </c>
      <c r="B76" s="55" t="s">
        <v>68</v>
      </c>
      <c r="C76" s="13">
        <v>1.2567699999999999</v>
      </c>
      <c r="D76" s="2">
        <v>0.53129000000000004</v>
      </c>
      <c r="E76" s="2">
        <v>0.51782000000000006</v>
      </c>
      <c r="F76" s="2">
        <v>0.51782000000000006</v>
      </c>
      <c r="G76" s="62">
        <f>VLOOKUP(B76,'Ф.Л - саларьево корр'!R:V, 5, 0)</f>
        <v>0.51782000000000006</v>
      </c>
      <c r="H76" s="53">
        <f t="shared" si="11"/>
        <v>0</v>
      </c>
    </row>
    <row r="77" spans="1:8" ht="13.05" customHeight="1" thickBot="1">
      <c r="A77" s="56">
        <v>704046</v>
      </c>
      <c r="B77" s="55" t="s">
        <v>69</v>
      </c>
      <c r="C77" s="13">
        <v>0.94674999999999998</v>
      </c>
      <c r="D77" s="2">
        <v>0.31001999999999996</v>
      </c>
      <c r="E77" s="2">
        <v>0.31001999999999996</v>
      </c>
      <c r="F77" s="2">
        <v>0.31001999999999996</v>
      </c>
      <c r="G77" s="62">
        <f>VLOOKUP(B77,'Ф.Л - саларьево корр'!R:V, 5, 0)</f>
        <v>0.31001999999999996</v>
      </c>
      <c r="H77" s="53">
        <f t="shared" si="11"/>
        <v>0</v>
      </c>
    </row>
    <row r="78" spans="1:8" ht="13.8" thickBot="1">
      <c r="A78" s="56">
        <v>704045</v>
      </c>
      <c r="B78" s="55" t="s">
        <v>28</v>
      </c>
      <c r="C78" s="13">
        <v>0.56872</v>
      </c>
      <c r="D78" s="2">
        <v>0.37802999999999998</v>
      </c>
      <c r="E78" s="2">
        <v>0.37802999999999998</v>
      </c>
      <c r="F78" s="2" t="s">
        <v>50</v>
      </c>
      <c r="G78" s="62" t="str">
        <f>VLOOKUP(B78,'Ф.Л - саларьево корр'!R:V, 5, 0)</f>
        <v/>
      </c>
      <c r="H78" s="53" t="e">
        <f t="shared" si="11"/>
        <v>#VALUE!</v>
      </c>
    </row>
    <row r="79" spans="1:8" ht="13.8" thickBot="1">
      <c r="A79" s="56">
        <v>704044</v>
      </c>
      <c r="B79" s="55" t="s">
        <v>28</v>
      </c>
      <c r="C79" s="13">
        <v>1.8207899999999999</v>
      </c>
      <c r="D79" s="2" t="s">
        <v>50</v>
      </c>
      <c r="E79" s="2" t="s">
        <v>50</v>
      </c>
      <c r="F79" s="2" t="s">
        <v>50</v>
      </c>
      <c r="G79" s="62" t="str">
        <f>VLOOKUP(B79,'Ф.Л - саларьево корр'!R:V, 5, 0)</f>
        <v/>
      </c>
      <c r="H79" s="53" t="e">
        <f t="shared" si="11"/>
        <v>#VALUE!</v>
      </c>
    </row>
    <row r="80" spans="1:8" ht="13.8" thickBot="1">
      <c r="A80" s="56">
        <v>704043</v>
      </c>
      <c r="B80" s="55" t="s">
        <v>70</v>
      </c>
      <c r="C80" s="13">
        <v>1.32176</v>
      </c>
      <c r="D80" s="2">
        <v>0.49902999999999986</v>
      </c>
      <c r="E80" s="2">
        <v>0.87705999999999984</v>
      </c>
      <c r="F80" s="2">
        <v>0.87705999999999984</v>
      </c>
      <c r="G80" s="62">
        <f>VLOOKUP(B80,'Ф.Л - саларьево корр'!R:V, 5, 0)</f>
        <v>0.87705999999999984</v>
      </c>
      <c r="H80" s="53">
        <f t="shared" si="11"/>
        <v>0</v>
      </c>
    </row>
    <row r="81" spans="1:10" ht="13.8" thickBot="1">
      <c r="A81" s="56">
        <v>704042</v>
      </c>
      <c r="B81" s="55" t="s">
        <v>28</v>
      </c>
      <c r="C81" s="13">
        <v>0.61138999999999999</v>
      </c>
      <c r="D81" s="2">
        <v>0.71037000000000006</v>
      </c>
      <c r="E81" s="2">
        <v>0.71037000000000006</v>
      </c>
      <c r="F81" s="2" t="s">
        <v>50</v>
      </c>
      <c r="G81" s="62" t="str">
        <f>VLOOKUP(B81,'Ф.Л - саларьево корр'!R:V, 5, 0)</f>
        <v/>
      </c>
      <c r="H81" s="53" t="e">
        <f t="shared" si="11"/>
        <v>#VALUE!</v>
      </c>
    </row>
    <row r="82" spans="1:10" ht="13.8" thickBot="1">
      <c r="A82" s="56">
        <v>704041</v>
      </c>
      <c r="B82" s="55" t="s">
        <v>28</v>
      </c>
      <c r="C82" s="13">
        <v>1.88059</v>
      </c>
      <c r="D82" s="2" t="s">
        <v>50</v>
      </c>
      <c r="E82" s="2" t="s">
        <v>50</v>
      </c>
      <c r="F82" s="2" t="s">
        <v>50</v>
      </c>
      <c r="G82" s="62" t="str">
        <f>VLOOKUP(B82,'Ф.Л - саларьево корр'!R:V, 5, 0)</f>
        <v/>
      </c>
      <c r="H82" s="53" t="e">
        <f t="shared" si="11"/>
        <v>#VALUE!</v>
      </c>
    </row>
    <row r="83" spans="1:10" ht="13.8" thickBot="1">
      <c r="A83" s="56">
        <v>704040</v>
      </c>
      <c r="B83" s="55" t="s">
        <v>71</v>
      </c>
      <c r="C83" s="13">
        <v>0.67230000000000001</v>
      </c>
      <c r="D83" s="2">
        <v>1.2082899999999999</v>
      </c>
      <c r="E83" s="2">
        <v>1.91866</v>
      </c>
      <c r="F83" s="2" t="s">
        <v>50</v>
      </c>
      <c r="G83" s="62" t="str">
        <f>VLOOKUP(B83,'Ф.Л - саларьево корр'!R:V, 5, 0)</f>
        <v/>
      </c>
      <c r="H83" s="53" t="e">
        <f t="shared" si="11"/>
        <v>#VALUE!</v>
      </c>
    </row>
    <row r="84" spans="1:10" ht="13.8" thickBot="1">
      <c r="A84" s="56">
        <v>704039</v>
      </c>
      <c r="B84" s="55" t="s">
        <v>71</v>
      </c>
      <c r="C84" s="13">
        <v>1.8978900000000001</v>
      </c>
      <c r="D84" s="2" t="s">
        <v>50</v>
      </c>
      <c r="E84" s="2" t="s">
        <v>50</v>
      </c>
      <c r="F84" s="2" t="s">
        <v>50</v>
      </c>
      <c r="G84" s="62" t="str">
        <f>VLOOKUP(B84,'Ф.Л - саларьево корр'!R:V, 5, 0)</f>
        <v/>
      </c>
      <c r="H84" s="53" t="e">
        <f t="shared" si="11"/>
        <v>#VALUE!</v>
      </c>
    </row>
    <row r="85" spans="1:10" ht="13.8" thickBot="1">
      <c r="A85" s="56">
        <v>704038</v>
      </c>
      <c r="B85" s="55" t="s">
        <v>54</v>
      </c>
      <c r="C85" s="13">
        <v>1.1358900000000001</v>
      </c>
      <c r="D85" s="2">
        <v>0.76200000000000001</v>
      </c>
      <c r="E85" s="2">
        <v>2.68066</v>
      </c>
      <c r="F85" s="2" t="s">
        <v>50</v>
      </c>
      <c r="G85" s="62" t="str">
        <f>VLOOKUP(B85,'Ф.Л - саларьево корр'!R:V, 5, 0)</f>
        <v/>
      </c>
      <c r="H85" s="53" t="e">
        <f t="shared" si="11"/>
        <v>#VALUE!</v>
      </c>
    </row>
    <row r="86" spans="1:10" ht="13.8" thickBot="1">
      <c r="A86" s="56">
        <v>704037</v>
      </c>
      <c r="B86" s="55" t="s">
        <v>54</v>
      </c>
      <c r="C86" s="13">
        <v>1.5801700000000001</v>
      </c>
      <c r="D86" s="2" t="s">
        <v>50</v>
      </c>
      <c r="E86" s="2" t="s">
        <v>50</v>
      </c>
      <c r="F86" s="2" t="s">
        <v>50</v>
      </c>
      <c r="G86" s="62" t="str">
        <f>VLOOKUP(B86,'Ф.Л - саларьево корр'!R:V, 5, 0)</f>
        <v/>
      </c>
      <c r="H86" s="53" t="e">
        <f t="shared" si="11"/>
        <v>#VALUE!</v>
      </c>
    </row>
    <row r="87" spans="1:10" ht="13.8" thickBot="1">
      <c r="A87" s="56">
        <v>704036</v>
      </c>
      <c r="B87" s="55" t="s">
        <v>72</v>
      </c>
      <c r="C87" s="13">
        <v>1.45743</v>
      </c>
      <c r="D87" s="2">
        <v>0.12274000000000007</v>
      </c>
      <c r="E87" s="2">
        <v>2.8033999999999999</v>
      </c>
      <c r="F87" s="2">
        <v>2.8033999999999999</v>
      </c>
      <c r="G87" s="62">
        <f>VLOOKUP(B87,'Ф.Л - саларьево корр'!R:V, 5, 0)</f>
        <v>2.8033999999999999</v>
      </c>
      <c r="H87" s="53">
        <f t="shared" si="11"/>
        <v>0</v>
      </c>
      <c r="J87" s="53">
        <f>SUM(F51:F87)</f>
        <v>-3.2070000000000007</v>
      </c>
    </row>
  </sheetData>
  <sortState ref="A50:F87">
    <sortCondition descending="1" ref="A50:A8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1000"/>
  <sheetViews>
    <sheetView zoomScale="115" zoomScaleNormal="115" workbookViewId="0">
      <pane ySplit="1" topLeftCell="A134" activePane="bottomLeft" state="frozen"/>
      <selection pane="bottomLeft" activeCell="W146" sqref="W146"/>
    </sheetView>
  </sheetViews>
  <sheetFormatPr defaultColWidth="12.6640625" defaultRowHeight="15" customHeight="1"/>
  <cols>
    <col min="1" max="1" width="7.21875" style="74" bestFit="1" customWidth="1"/>
    <col min="2" max="2" width="9.6640625" style="74" bestFit="1" customWidth="1"/>
    <col min="3" max="3" width="6.77734375" hidden="1" customWidth="1"/>
    <col min="4" max="5" width="7.21875" hidden="1" customWidth="1"/>
    <col min="6" max="6" width="7.21875" bestFit="1" customWidth="1"/>
    <col min="7" max="7" width="8.88671875" bestFit="1" customWidth="1"/>
    <col min="8" max="8" width="8.6640625" style="53" bestFit="1" customWidth="1"/>
    <col min="9" max="9" width="7.33203125" customWidth="1"/>
    <col min="10" max="10" width="16.77734375" bestFit="1" customWidth="1"/>
    <col min="11" max="11" width="8.6640625" bestFit="1" customWidth="1"/>
    <col min="12" max="13" width="7.21875" bestFit="1" customWidth="1"/>
    <col min="14" max="14" width="7.21875" style="62" customWidth="1"/>
    <col min="15" max="15" width="7.21875" bestFit="1" customWidth="1"/>
    <col min="16" max="16" width="9.6640625" customWidth="1"/>
    <col min="17" max="17" width="7.21875" style="74" bestFit="1" customWidth="1"/>
    <col min="18" max="18" width="10.77734375" customWidth="1"/>
    <col min="19" max="19" width="6.77734375" hidden="1" customWidth="1"/>
    <col min="20" max="21" width="7.21875" hidden="1" customWidth="1"/>
    <col min="22" max="24" width="7.21875" bestFit="1" customWidth="1"/>
    <col min="25" max="25" width="9.88671875" bestFit="1" customWidth="1"/>
    <col min="26" max="27" width="6.77734375" customWidth="1"/>
  </cols>
  <sheetData>
    <row r="1" spans="1:27" ht="12.75" customHeight="1">
      <c r="A1" s="69" t="s">
        <v>0</v>
      </c>
      <c r="B1" s="69"/>
      <c r="C1" s="1"/>
      <c r="D1" s="1"/>
      <c r="E1" s="1"/>
      <c r="F1" s="1"/>
      <c r="G1" s="1"/>
      <c r="H1" s="2"/>
      <c r="I1" s="3"/>
      <c r="J1" s="1"/>
      <c r="K1" s="2"/>
      <c r="L1" s="1"/>
      <c r="M1" s="1"/>
      <c r="N1" s="61"/>
      <c r="O1" s="4"/>
      <c r="P1" s="1"/>
      <c r="Q1" s="69" t="s">
        <v>1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 thickBot="1">
      <c r="A2" s="69"/>
      <c r="B2" s="69"/>
      <c r="C2" s="1"/>
      <c r="D2" s="1"/>
      <c r="E2" s="1"/>
      <c r="F2" s="1"/>
      <c r="G2" s="1"/>
      <c r="H2" s="2"/>
      <c r="I2" s="3"/>
      <c r="J2" s="1"/>
      <c r="K2" s="1"/>
      <c r="L2" s="1"/>
      <c r="M2" s="1"/>
      <c r="N2" s="61"/>
      <c r="O2" s="4"/>
      <c r="P2" s="1"/>
      <c r="Q2" s="69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 thickBot="1">
      <c r="A3" s="70">
        <v>1</v>
      </c>
      <c r="B3" s="75" t="s">
        <v>2</v>
      </c>
      <c r="C3" s="7">
        <f>K3</f>
        <v>1.07054</v>
      </c>
      <c r="D3" s="1"/>
      <c r="E3" s="1"/>
      <c r="F3" s="1"/>
      <c r="G3" s="1">
        <v>1</v>
      </c>
      <c r="H3" s="2"/>
      <c r="I3" s="5">
        <v>1</v>
      </c>
      <c r="J3" s="6" t="s">
        <v>3</v>
      </c>
      <c r="K3" s="7">
        <v>1.07054</v>
      </c>
      <c r="L3" s="2"/>
      <c r="M3" s="2"/>
      <c r="N3" s="2"/>
      <c r="O3" s="2">
        <v>-2.3E-3</v>
      </c>
      <c r="P3" s="1"/>
      <c r="Q3" s="70">
        <v>400</v>
      </c>
      <c r="R3" s="6" t="s">
        <v>2</v>
      </c>
      <c r="S3" s="7">
        <f>VLOOKUP(Q3,'Sok242'!$D:$G,4,0)</f>
        <v>0.46586</v>
      </c>
      <c r="T3" s="1"/>
      <c r="U3" s="1"/>
      <c r="V3" s="1"/>
      <c r="W3" s="1">
        <v>1</v>
      </c>
      <c r="X3" s="1"/>
      <c r="Y3" s="1"/>
      <c r="Z3" s="1"/>
      <c r="AA3" s="1"/>
    </row>
    <row r="4" spans="1:27" ht="15" customHeight="1" thickBot="1">
      <c r="A4" s="70">
        <v>3</v>
      </c>
      <c r="B4" s="75" t="s">
        <v>4</v>
      </c>
      <c r="C4" s="7">
        <f>1.59938</f>
        <v>1.59938</v>
      </c>
      <c r="D4" s="2">
        <f t="shared" ref="D4:D30" si="0">IF(B3=B4,"",C3-C4)</f>
        <v>-0.52883999999999998</v>
      </c>
      <c r="E4" s="2">
        <f t="shared" ref="E4:E30" si="1">IF(D4="","",IF(COUNTIF(B3,"*бол*"),D4+E2,D4))</f>
        <v>-0.52883999999999998</v>
      </c>
      <c r="F4" s="2">
        <f>IF(COUNTIF(B4,"*бол*"),"",E4) - $J$1</f>
        <v>-0.52883999999999998</v>
      </c>
      <c r="G4" s="1" t="str">
        <f t="shared" ref="G4:G67" si="2">IF(B4=B5,1,"")</f>
        <v/>
      </c>
      <c r="H4" s="2"/>
      <c r="I4" s="5">
        <v>2</v>
      </c>
      <c r="J4" s="6" t="s">
        <v>5</v>
      </c>
      <c r="K4" s="7">
        <v>1.0722</v>
      </c>
      <c r="L4" s="2">
        <f>IF(J3=J4,"",K3-K4)</f>
        <v>-1.6599999999999948E-3</v>
      </c>
      <c r="M4" s="2">
        <f>IF(L4="","",IF(COUNTIF(J3,"*бол*"),L4+M2,L4))</f>
        <v>-1.6599999999999948E-3</v>
      </c>
      <c r="N4" s="2"/>
      <c r="O4" s="2">
        <f>IF(COUNTIF(J4,"*бол*"),"",M4)</f>
        <v>-1.6599999999999948E-3</v>
      </c>
      <c r="P4" s="1"/>
      <c r="Q4" s="70">
        <v>401</v>
      </c>
      <c r="R4" s="6" t="s">
        <v>4</v>
      </c>
      <c r="S4" s="7">
        <f>VLOOKUP(Q4,'Sok242'!$D:$G,4,0)</f>
        <v>0.99404000000000003</v>
      </c>
      <c r="T4" s="2">
        <f t="shared" ref="T4:T32" si="3">IF(R3=R4,"",S3-S4)</f>
        <v>-0.52818000000000009</v>
      </c>
      <c r="U4" s="2">
        <f t="shared" ref="U4:U32" si="4">IF(T4="","",IF(COUNTIF(R3,"*бол*"),T4+U2,T4))</f>
        <v>-0.52818000000000009</v>
      </c>
      <c r="V4" s="2">
        <f>IF(COUNTIF(R4,"*бол*"),"",U4) - $J$1</f>
        <v>-0.52818000000000009</v>
      </c>
      <c r="W4" s="1" t="str">
        <f t="shared" ref="W4:W67" si="5">IF(R4=R5,1,"")</f>
        <v/>
      </c>
      <c r="X4" s="1"/>
      <c r="Y4" s="1"/>
      <c r="Z4" s="1"/>
      <c r="AA4" s="1"/>
    </row>
    <row r="5" spans="1:27" ht="15" customHeight="1" thickBot="1">
      <c r="A5" s="70">
        <v>202</v>
      </c>
      <c r="B5" s="75" t="s">
        <v>6</v>
      </c>
      <c r="C5" s="7">
        <f>VLOOKUP(A5,'Sok242'!$D:$G,4,0)</f>
        <v>1.87418</v>
      </c>
      <c r="D5" s="2">
        <f t="shared" si="0"/>
        <v>-0.27479999999999993</v>
      </c>
      <c r="E5" s="2">
        <f t="shared" si="1"/>
        <v>-0.27479999999999993</v>
      </c>
      <c r="F5" s="2">
        <f>AA6</f>
        <v>-0.66349999999999998</v>
      </c>
      <c r="G5" s="1">
        <f t="shared" si="2"/>
        <v>1</v>
      </c>
      <c r="H5" s="2">
        <f>SUM(F4:F5)</f>
        <v>-1.19234</v>
      </c>
      <c r="I5" s="3"/>
      <c r="J5" s="1"/>
      <c r="K5" s="1"/>
      <c r="L5" s="1"/>
      <c r="M5" s="1"/>
      <c r="N5" s="61"/>
      <c r="O5" s="4"/>
      <c r="P5" s="1"/>
      <c r="Q5" s="70">
        <v>402</v>
      </c>
      <c r="R5" s="6" t="s">
        <v>6</v>
      </c>
      <c r="S5" s="7">
        <f>VLOOKUP(Q5,'Sok242'!$D:$G,4,0)</f>
        <v>1.66066</v>
      </c>
      <c r="T5" s="2">
        <f t="shared" si="3"/>
        <v>-0.66661999999999999</v>
      </c>
      <c r="U5" s="2">
        <f t="shared" si="4"/>
        <v>-0.66661999999999999</v>
      </c>
      <c r="V5" s="2">
        <f t="shared" ref="V5:V32" si="6">IF(COUNTIF(R5,"*бол*"),"",U5)</f>
        <v>-0.66661999999999999</v>
      </c>
      <c r="W5" s="1">
        <f t="shared" si="5"/>
        <v>1</v>
      </c>
      <c r="X5" s="1">
        <v>4</v>
      </c>
      <c r="Y5" s="1" t="s">
        <v>4</v>
      </c>
      <c r="Z5" s="1">
        <v>1.11381</v>
      </c>
      <c r="AA5" s="1"/>
    </row>
    <row r="6" spans="1:27" ht="15" customHeight="1" thickBot="1">
      <c r="A6" s="70">
        <v>6</v>
      </c>
      <c r="B6" s="75" t="s">
        <v>6</v>
      </c>
      <c r="C6" s="7">
        <v>0.64654</v>
      </c>
      <c r="D6" s="2" t="str">
        <f t="shared" si="0"/>
        <v/>
      </c>
      <c r="E6" s="2" t="str">
        <f t="shared" si="1"/>
        <v/>
      </c>
      <c r="F6" s="2" t="str">
        <f t="shared" ref="F6:F30" si="7">IF(COUNTIF(B6,"*бол*"),"",E6)</f>
        <v/>
      </c>
      <c r="G6" s="1" t="str">
        <f t="shared" si="2"/>
        <v/>
      </c>
      <c r="H6" s="2">
        <f>H5+O19</f>
        <v>1.110000000000011E-2</v>
      </c>
      <c r="I6" s="3"/>
      <c r="J6" s="2">
        <f>G1-O68-P1-O4</f>
        <v>2.4299999999999322E-3</v>
      </c>
      <c r="K6" s="1"/>
      <c r="L6" s="1"/>
      <c r="M6" s="1"/>
      <c r="N6" s="61"/>
      <c r="O6" s="4"/>
      <c r="P6" s="1"/>
      <c r="Q6" s="70">
        <v>403</v>
      </c>
      <c r="R6" s="6" t="s">
        <v>6</v>
      </c>
      <c r="S6" s="7">
        <f>VLOOKUP(Q6,'Sok242'!$D:$G,4,0)</f>
        <v>0.61050000000000004</v>
      </c>
      <c r="T6" s="2" t="str">
        <f t="shared" si="3"/>
        <v/>
      </c>
      <c r="U6" s="2" t="str">
        <f t="shared" si="4"/>
        <v/>
      </c>
      <c r="V6" s="2" t="str">
        <f t="shared" si="6"/>
        <v/>
      </c>
      <c r="W6" s="1" t="str">
        <f t="shared" si="5"/>
        <v/>
      </c>
      <c r="X6" s="1">
        <v>5</v>
      </c>
      <c r="Y6" s="1" t="s">
        <v>6</v>
      </c>
      <c r="Z6" s="1">
        <v>1.7773099999999999</v>
      </c>
      <c r="AA6" s="1">
        <f>Z5-Z6</f>
        <v>-0.66349999999999998</v>
      </c>
    </row>
    <row r="7" spans="1:27" ht="15" customHeight="1" thickBot="1">
      <c r="A7" s="70">
        <v>7</v>
      </c>
      <c r="B7" s="75" t="s">
        <v>7</v>
      </c>
      <c r="C7" s="7">
        <v>1.1930799999999999</v>
      </c>
      <c r="D7" s="2">
        <f t="shared" si="0"/>
        <v>-0.54653999999999991</v>
      </c>
      <c r="E7" s="2">
        <f t="shared" si="1"/>
        <v>-0.54653999999999991</v>
      </c>
      <c r="F7" s="2">
        <f t="shared" si="7"/>
        <v>-0.54653999999999991</v>
      </c>
      <c r="G7" s="1" t="str">
        <f t="shared" si="2"/>
        <v/>
      </c>
      <c r="H7" s="2"/>
      <c r="I7" s="3"/>
      <c r="J7" s="1"/>
      <c r="K7" s="1"/>
      <c r="L7" s="1"/>
      <c r="M7" s="1"/>
      <c r="N7" s="61"/>
      <c r="O7" s="4"/>
      <c r="P7" s="1"/>
      <c r="Q7" s="70">
        <v>404</v>
      </c>
      <c r="R7" s="6" t="s">
        <v>7</v>
      </c>
      <c r="S7" s="7">
        <f>VLOOKUP(Q7,'Sok242'!$D:$G,4,0)</f>
        <v>1.15313</v>
      </c>
      <c r="T7" s="2">
        <f t="shared" si="3"/>
        <v>-0.54262999999999995</v>
      </c>
      <c r="U7" s="2">
        <f t="shared" si="4"/>
        <v>-0.54262999999999995</v>
      </c>
      <c r="V7" s="2">
        <f t="shared" si="6"/>
        <v>-0.54262999999999995</v>
      </c>
      <c r="W7" s="1" t="str">
        <f t="shared" si="5"/>
        <v/>
      </c>
      <c r="X7" s="1"/>
      <c r="Y7" s="1"/>
      <c r="Z7" s="1"/>
      <c r="AA7" s="1"/>
    </row>
    <row r="8" spans="1:27" ht="15" customHeight="1" thickBot="1">
      <c r="A8" s="70">
        <v>8</v>
      </c>
      <c r="B8" s="75" t="s">
        <v>8</v>
      </c>
      <c r="C8" s="7">
        <v>1.6057399999999999</v>
      </c>
      <c r="D8" s="2">
        <f t="shared" si="0"/>
        <v>-0.41266000000000003</v>
      </c>
      <c r="E8" s="2">
        <f t="shared" si="1"/>
        <v>-0.41266000000000003</v>
      </c>
      <c r="F8" s="2">
        <f t="shared" si="7"/>
        <v>-0.41266000000000003</v>
      </c>
      <c r="G8" s="1" t="str">
        <f t="shared" si="2"/>
        <v/>
      </c>
      <c r="H8" s="2"/>
      <c r="I8" s="5">
        <v>135</v>
      </c>
      <c r="J8" s="6" t="s">
        <v>9</v>
      </c>
      <c r="K8" s="7">
        <f>VLOOKUP(I8,'Sok242'!$D:$G,4,0)</f>
        <v>0.18479000000000001</v>
      </c>
      <c r="L8" s="2"/>
      <c r="M8" s="2"/>
      <c r="N8" s="2"/>
      <c r="O8" s="2"/>
      <c r="P8" s="1"/>
      <c r="Q8" s="70">
        <v>405</v>
      </c>
      <c r="R8" s="6" t="s">
        <v>8</v>
      </c>
      <c r="S8" s="7">
        <f>VLOOKUP(Q8,'Sok242'!$D:$G,4,0)</f>
        <v>1.5627800000000001</v>
      </c>
      <c r="T8" s="2">
        <f t="shared" si="3"/>
        <v>-0.40965000000000007</v>
      </c>
      <c r="U8" s="2">
        <f t="shared" si="4"/>
        <v>-0.40965000000000007</v>
      </c>
      <c r="V8" s="2">
        <f t="shared" si="6"/>
        <v>-0.40965000000000007</v>
      </c>
      <c r="W8" s="1" t="str">
        <f t="shared" si="5"/>
        <v/>
      </c>
      <c r="X8" s="1"/>
      <c r="Y8" s="1"/>
      <c r="Z8" s="1"/>
      <c r="AA8" s="1"/>
    </row>
    <row r="9" spans="1:27" ht="15" customHeight="1" thickBot="1">
      <c r="A9" s="70">
        <v>9</v>
      </c>
      <c r="B9" s="75" t="s">
        <v>10</v>
      </c>
      <c r="C9" s="7">
        <v>1.8395300000000001</v>
      </c>
      <c r="D9" s="2">
        <f t="shared" si="0"/>
        <v>-0.23379000000000016</v>
      </c>
      <c r="E9" s="2">
        <f t="shared" si="1"/>
        <v>-0.23379000000000016</v>
      </c>
      <c r="F9" s="2">
        <f t="shared" si="7"/>
        <v>-0.23379000000000016</v>
      </c>
      <c r="G9" s="1">
        <f t="shared" si="2"/>
        <v>1</v>
      </c>
      <c r="H9" s="2">
        <f>SUM(F6:F9)</f>
        <v>-1.19299</v>
      </c>
      <c r="I9" s="5">
        <v>137</v>
      </c>
      <c r="J9" s="6" t="s">
        <v>11</v>
      </c>
      <c r="K9" s="7">
        <f>VLOOKUP(I9,'Sok242'!$D:$G,4,0)</f>
        <v>1.3810100000000001</v>
      </c>
      <c r="L9" s="2">
        <f t="shared" ref="L9:L19" si="8">IF(J8=J9,"",K8-K9)</f>
        <v>-1.1962200000000001</v>
      </c>
      <c r="M9" s="2">
        <f>IF(L9="","",IF(COUNTIF(J8,"*бол*"),L9+#REF!,L9))</f>
        <v>-1.1962200000000001</v>
      </c>
      <c r="N9" s="2"/>
      <c r="O9" s="2">
        <f t="shared" ref="O9:O19" si="9">IF(COUNTIF(J9,"*бол*"),"",M9)</f>
        <v>-1.1962200000000001</v>
      </c>
      <c r="P9" s="1"/>
      <c r="Q9" s="70">
        <v>406</v>
      </c>
      <c r="R9" s="6" t="s">
        <v>12</v>
      </c>
      <c r="S9" s="7">
        <f>VLOOKUP(Q9,'Sok242'!$D:$G,4,0)</f>
        <v>1.80349</v>
      </c>
      <c r="T9" s="2">
        <f t="shared" si="3"/>
        <v>-0.24070999999999998</v>
      </c>
      <c r="U9" s="2">
        <f t="shared" si="4"/>
        <v>-0.24070999999999998</v>
      </c>
      <c r="V9" s="2">
        <f t="shared" si="6"/>
        <v>-0.24070999999999998</v>
      </c>
      <c r="W9" s="1">
        <f t="shared" si="5"/>
        <v>1</v>
      </c>
      <c r="X9" s="1"/>
      <c r="Y9" s="1"/>
      <c r="Z9" s="1"/>
      <c r="AA9" s="1"/>
    </row>
    <row r="10" spans="1:27" ht="15" customHeight="1" thickBot="1">
      <c r="A10" s="70">
        <v>207</v>
      </c>
      <c r="B10" s="75" t="s">
        <v>10</v>
      </c>
      <c r="C10" s="7">
        <v>1.20137</v>
      </c>
      <c r="D10" s="2" t="str">
        <f t="shared" si="0"/>
        <v/>
      </c>
      <c r="E10" s="2" t="str">
        <f t="shared" si="1"/>
        <v/>
      </c>
      <c r="F10" s="2" t="str">
        <f t="shared" si="7"/>
        <v/>
      </c>
      <c r="G10" s="1" t="str">
        <f t="shared" si="2"/>
        <v/>
      </c>
      <c r="H10" s="2"/>
      <c r="I10" s="5">
        <v>138</v>
      </c>
      <c r="J10" s="6" t="s">
        <v>11</v>
      </c>
      <c r="K10" s="7">
        <f>VLOOKUP(I10,'Sok242'!$D:$G,4,0)</f>
        <v>1.26406</v>
      </c>
      <c r="L10" s="2" t="str">
        <f t="shared" si="8"/>
        <v/>
      </c>
      <c r="M10" s="2" t="str">
        <f t="shared" ref="M10:M19" si="10">IF(L10="","",IF(COUNTIF(J9,"*бол*"),L10+M8,L10))</f>
        <v/>
      </c>
      <c r="N10" s="2"/>
      <c r="O10" s="2" t="str">
        <f t="shared" si="9"/>
        <v/>
      </c>
      <c r="P10" s="1"/>
      <c r="Q10" s="70">
        <v>407</v>
      </c>
      <c r="R10" s="6" t="s">
        <v>12</v>
      </c>
      <c r="S10" s="7">
        <f>VLOOKUP(Q10,'Sok242'!$D:$G,4,0)</f>
        <v>1.2460100000000001</v>
      </c>
      <c r="T10" s="2" t="str">
        <f t="shared" si="3"/>
        <v/>
      </c>
      <c r="U10" s="2" t="str">
        <f t="shared" si="4"/>
        <v/>
      </c>
      <c r="V10" s="2" t="str">
        <f t="shared" si="6"/>
        <v/>
      </c>
      <c r="W10" s="1" t="str">
        <f t="shared" si="5"/>
        <v/>
      </c>
      <c r="X10" s="1"/>
      <c r="Y10" s="1"/>
      <c r="Z10" s="1"/>
      <c r="AA10" s="1"/>
    </row>
    <row r="11" spans="1:27" ht="15" customHeight="1" thickBot="1">
      <c r="A11" s="70">
        <v>208</v>
      </c>
      <c r="B11" s="75" t="s">
        <v>13</v>
      </c>
      <c r="C11" s="7">
        <v>1.32626</v>
      </c>
      <c r="D11" s="2">
        <f t="shared" si="0"/>
        <v>-0.12488999999999995</v>
      </c>
      <c r="E11" s="2">
        <f t="shared" si="1"/>
        <v>-0.12488999999999995</v>
      </c>
      <c r="F11" s="2">
        <f t="shared" si="7"/>
        <v>-0.12488999999999995</v>
      </c>
      <c r="G11" s="1" t="str">
        <f t="shared" si="2"/>
        <v/>
      </c>
      <c r="H11" s="2"/>
      <c r="I11" s="5">
        <v>139</v>
      </c>
      <c r="J11" s="6" t="s">
        <v>14</v>
      </c>
      <c r="K11" s="7">
        <f>VLOOKUP(I11,'Sok242'!$D:$G,4,0)</f>
        <v>1.40398</v>
      </c>
      <c r="L11" s="2">
        <f t="shared" si="8"/>
        <v>-0.13992000000000004</v>
      </c>
      <c r="M11" s="2">
        <f t="shared" si="10"/>
        <v>-0.13992000000000004</v>
      </c>
      <c r="N11" s="2"/>
      <c r="O11" s="2">
        <f t="shared" si="9"/>
        <v>-0.13992000000000004</v>
      </c>
      <c r="P11" s="1"/>
      <c r="Q11" s="70">
        <v>408</v>
      </c>
      <c r="R11" s="6" t="s">
        <v>13</v>
      </c>
      <c r="S11" s="7">
        <f>VLOOKUP(Q11,'Sok242'!$D:$G,4,0)</f>
        <v>1.3625700000000001</v>
      </c>
      <c r="T11" s="2">
        <f t="shared" si="3"/>
        <v>-0.11656</v>
      </c>
      <c r="U11" s="2">
        <f t="shared" si="4"/>
        <v>-0.11656</v>
      </c>
      <c r="V11" s="2">
        <f t="shared" si="6"/>
        <v>-0.11656</v>
      </c>
      <c r="W11" s="1" t="str">
        <f t="shared" si="5"/>
        <v/>
      </c>
      <c r="X11" s="1"/>
      <c r="Y11" s="1"/>
      <c r="Z11" s="1"/>
      <c r="AA11" s="1"/>
    </row>
    <row r="12" spans="1:27" ht="15" customHeight="1" thickBot="1">
      <c r="A12" s="70">
        <v>209</v>
      </c>
      <c r="B12" s="75" t="s">
        <v>15</v>
      </c>
      <c r="C12" s="7">
        <v>1.3162799999999999</v>
      </c>
      <c r="D12" s="2">
        <f t="shared" si="0"/>
        <v>9.9800000000000999E-3</v>
      </c>
      <c r="E12" s="2">
        <f t="shared" si="1"/>
        <v>9.9800000000000999E-3</v>
      </c>
      <c r="F12" s="2">
        <f t="shared" si="7"/>
        <v>9.9800000000000999E-3</v>
      </c>
      <c r="G12" s="1" t="str">
        <f t="shared" si="2"/>
        <v/>
      </c>
      <c r="H12" s="2"/>
      <c r="I12" s="5">
        <v>140</v>
      </c>
      <c r="J12" s="6" t="s">
        <v>14</v>
      </c>
      <c r="K12" s="7">
        <f>VLOOKUP(I12,'Sok242'!$D:$G,4,0)</f>
        <v>1.2361899999999999</v>
      </c>
      <c r="L12" s="2" t="str">
        <f t="shared" si="8"/>
        <v/>
      </c>
      <c r="M12" s="2" t="str">
        <f t="shared" si="10"/>
        <v/>
      </c>
      <c r="N12" s="2"/>
      <c r="O12" s="2" t="str">
        <f t="shared" si="9"/>
        <v/>
      </c>
      <c r="P12" s="1"/>
      <c r="Q12" s="70">
        <v>409</v>
      </c>
      <c r="R12" s="6" t="s">
        <v>15</v>
      </c>
      <c r="S12" s="7">
        <f>VLOOKUP(Q12,'Sok242'!$D:$G,4,0)</f>
        <v>1.35511</v>
      </c>
      <c r="T12" s="2">
        <f t="shared" si="3"/>
        <v>7.4600000000000222E-3</v>
      </c>
      <c r="U12" s="2">
        <f t="shared" si="4"/>
        <v>7.4600000000000222E-3</v>
      </c>
      <c r="V12" s="2">
        <f t="shared" si="6"/>
        <v>7.4600000000000222E-3</v>
      </c>
      <c r="W12" s="1" t="str">
        <f t="shared" si="5"/>
        <v/>
      </c>
      <c r="X12" s="1"/>
      <c r="Y12" s="1"/>
      <c r="Z12" s="1"/>
      <c r="AA12" s="1"/>
    </row>
    <row r="13" spans="1:27" ht="15" customHeight="1" thickBot="1">
      <c r="A13" s="70">
        <v>210</v>
      </c>
      <c r="B13" s="75" t="s">
        <v>16</v>
      </c>
      <c r="C13" s="7">
        <v>1.25529</v>
      </c>
      <c r="D13" s="2">
        <f t="shared" si="0"/>
        <v>6.0989999999999878E-2</v>
      </c>
      <c r="E13" s="2">
        <f t="shared" si="1"/>
        <v>6.0989999999999878E-2</v>
      </c>
      <c r="F13" s="2">
        <f t="shared" si="7"/>
        <v>6.0989999999999878E-2</v>
      </c>
      <c r="G13" s="1">
        <f t="shared" si="2"/>
        <v>1</v>
      </c>
      <c r="H13" s="2">
        <f>SUM(F10:F13)</f>
        <v>-5.3919999999999968E-2</v>
      </c>
      <c r="I13" s="5">
        <v>141</v>
      </c>
      <c r="J13" s="6" t="s">
        <v>16</v>
      </c>
      <c r="K13" s="7">
        <f>VLOOKUP(I13,'Sok242'!$D:$G,4,0)</f>
        <v>1.4184600000000001</v>
      </c>
      <c r="L13" s="2">
        <f t="shared" si="8"/>
        <v>-0.18227000000000015</v>
      </c>
      <c r="M13" s="2">
        <f t="shared" si="10"/>
        <v>-0.18227000000000015</v>
      </c>
      <c r="N13" s="2"/>
      <c r="O13" s="2">
        <f t="shared" si="9"/>
        <v>-0.18227000000000015</v>
      </c>
      <c r="P13" s="1"/>
      <c r="Q13" s="70">
        <v>410</v>
      </c>
      <c r="R13" s="6" t="s">
        <v>16</v>
      </c>
      <c r="S13" s="7">
        <f>VLOOKUP(Q13,'Sok242'!$D:$G,4,0)</f>
        <v>1.29525</v>
      </c>
      <c r="T13" s="2">
        <f t="shared" si="3"/>
        <v>5.9860000000000024E-2</v>
      </c>
      <c r="U13" s="2">
        <f t="shared" si="4"/>
        <v>5.9860000000000024E-2</v>
      </c>
      <c r="V13" s="2">
        <f t="shared" si="6"/>
        <v>5.9860000000000024E-2</v>
      </c>
      <c r="W13" s="1">
        <f t="shared" si="5"/>
        <v>1</v>
      </c>
      <c r="X13" s="1"/>
      <c r="Y13" s="1"/>
      <c r="Z13" s="1"/>
      <c r="AA13" s="1"/>
    </row>
    <row r="14" spans="1:27" ht="15" customHeight="1" thickBot="1">
      <c r="A14" s="70">
        <v>211</v>
      </c>
      <c r="B14" s="75" t="s">
        <v>16</v>
      </c>
      <c r="C14" s="7">
        <v>1.40646</v>
      </c>
      <c r="D14" s="2" t="str">
        <f t="shared" si="0"/>
        <v/>
      </c>
      <c r="E14" s="2" t="str">
        <f t="shared" si="1"/>
        <v/>
      </c>
      <c r="F14" s="2" t="str">
        <f t="shared" si="7"/>
        <v/>
      </c>
      <c r="G14" s="1" t="str">
        <f t="shared" si="2"/>
        <v/>
      </c>
      <c r="H14" s="2"/>
      <c r="I14" s="5">
        <v>142</v>
      </c>
      <c r="J14" s="6" t="s">
        <v>16</v>
      </c>
      <c r="K14" s="7">
        <f>VLOOKUP(I14,'Sok242'!$D:$G,4,0)</f>
        <v>1.2625</v>
      </c>
      <c r="L14" s="2" t="str">
        <f t="shared" si="8"/>
        <v/>
      </c>
      <c r="M14" s="2" t="str">
        <f t="shared" si="10"/>
        <v/>
      </c>
      <c r="N14" s="2"/>
      <c r="O14" s="2" t="str">
        <f t="shared" si="9"/>
        <v/>
      </c>
      <c r="P14" s="1"/>
      <c r="Q14" s="70">
        <v>411</v>
      </c>
      <c r="R14" s="6" t="s">
        <v>16</v>
      </c>
      <c r="S14" s="7">
        <f>VLOOKUP(Q14,'Sok242'!$D:$G,4,0)</f>
        <v>1.4547699999999999</v>
      </c>
      <c r="T14" s="2" t="str">
        <f t="shared" si="3"/>
        <v/>
      </c>
      <c r="U14" s="2" t="str">
        <f t="shared" si="4"/>
        <v/>
      </c>
      <c r="V14" s="2" t="str">
        <f t="shared" si="6"/>
        <v/>
      </c>
      <c r="W14" s="1" t="str">
        <f t="shared" si="5"/>
        <v/>
      </c>
      <c r="X14" s="1"/>
      <c r="Y14" s="1"/>
      <c r="Z14" s="1"/>
      <c r="AA14" s="1"/>
    </row>
    <row r="15" spans="1:27" ht="15" customHeight="1" thickBot="1">
      <c r="A15" s="70">
        <v>212</v>
      </c>
      <c r="B15" s="75" t="s">
        <v>17</v>
      </c>
      <c r="C15" s="7">
        <v>1.34819</v>
      </c>
      <c r="D15" s="2">
        <f t="shared" si="0"/>
        <v>5.8270000000000044E-2</v>
      </c>
      <c r="E15" s="2">
        <f t="shared" si="1"/>
        <v>5.8270000000000044E-2</v>
      </c>
      <c r="F15" s="2">
        <f t="shared" si="7"/>
        <v>5.8270000000000044E-2</v>
      </c>
      <c r="G15" s="1" t="str">
        <f t="shared" si="2"/>
        <v/>
      </c>
      <c r="H15" s="2"/>
      <c r="I15" s="5">
        <v>143</v>
      </c>
      <c r="J15" s="6" t="s">
        <v>18</v>
      </c>
      <c r="K15" s="7">
        <f>VLOOKUP(I15,'Sok242'!$D:$G,4,0)</f>
        <v>1.2084900000000001</v>
      </c>
      <c r="L15" s="2">
        <f t="shared" si="8"/>
        <v>5.4009999999999891E-2</v>
      </c>
      <c r="M15" s="2">
        <f t="shared" si="10"/>
        <v>5.4009999999999891E-2</v>
      </c>
      <c r="N15" s="2"/>
      <c r="O15" s="2">
        <f t="shared" si="9"/>
        <v>5.4009999999999891E-2</v>
      </c>
      <c r="P15" s="1"/>
      <c r="Q15" s="70">
        <v>412</v>
      </c>
      <c r="R15" s="6" t="s">
        <v>19</v>
      </c>
      <c r="S15" s="7">
        <f>VLOOKUP(Q15,'Sok242'!$D:$G,4,0)</f>
        <v>1.39761</v>
      </c>
      <c r="T15" s="2">
        <f t="shared" si="3"/>
        <v>5.7159999999999878E-2</v>
      </c>
      <c r="U15" s="2">
        <f t="shared" si="4"/>
        <v>5.7159999999999878E-2</v>
      </c>
      <c r="V15" s="2">
        <f t="shared" si="6"/>
        <v>5.7159999999999878E-2</v>
      </c>
      <c r="W15" s="1" t="str">
        <f t="shared" si="5"/>
        <v/>
      </c>
      <c r="X15" s="1"/>
      <c r="Y15" s="1"/>
      <c r="Z15" s="1"/>
      <c r="AA15" s="1"/>
    </row>
    <row r="16" spans="1:27" ht="15" customHeight="1" thickBot="1">
      <c r="A16" s="70">
        <v>213</v>
      </c>
      <c r="B16" s="75" t="s">
        <v>20</v>
      </c>
      <c r="C16" s="7">
        <v>1.3103499999999999</v>
      </c>
      <c r="D16" s="2">
        <f t="shared" si="0"/>
        <v>3.7840000000000096E-2</v>
      </c>
      <c r="E16" s="2">
        <f t="shared" si="1"/>
        <v>3.7840000000000096E-2</v>
      </c>
      <c r="F16" s="2">
        <f t="shared" si="7"/>
        <v>3.7840000000000096E-2</v>
      </c>
      <c r="G16" s="1" t="str">
        <f t="shared" si="2"/>
        <v/>
      </c>
      <c r="H16" s="2"/>
      <c r="I16" s="5">
        <v>144</v>
      </c>
      <c r="J16" s="6" t="s">
        <v>18</v>
      </c>
      <c r="K16" s="7">
        <f>VLOOKUP(I16,'Sok242'!$D:$G,4,0)</f>
        <v>1.7782899999999999</v>
      </c>
      <c r="L16" s="2" t="str">
        <f t="shared" si="8"/>
        <v/>
      </c>
      <c r="M16" s="2" t="str">
        <f t="shared" si="10"/>
        <v/>
      </c>
      <c r="N16" s="2"/>
      <c r="O16" s="2" t="str">
        <f t="shared" si="9"/>
        <v/>
      </c>
      <c r="P16" s="1"/>
      <c r="Q16" s="70">
        <v>413</v>
      </c>
      <c r="R16" s="6" t="s">
        <v>21</v>
      </c>
      <c r="S16" s="7">
        <f>VLOOKUP(Q16,'Sok242'!$D:$G,4,0)</f>
        <v>1.3390899999999999</v>
      </c>
      <c r="T16" s="2">
        <f t="shared" si="3"/>
        <v>5.8520000000000127E-2</v>
      </c>
      <c r="U16" s="2">
        <f t="shared" si="4"/>
        <v>5.8520000000000127E-2</v>
      </c>
      <c r="V16" s="2">
        <f t="shared" si="6"/>
        <v>5.8520000000000127E-2</v>
      </c>
      <c r="W16" s="1" t="str">
        <f t="shared" si="5"/>
        <v/>
      </c>
      <c r="X16" s="1"/>
      <c r="Y16" s="1"/>
      <c r="Z16" s="1"/>
      <c r="AA16" s="1"/>
    </row>
    <row r="17" spans="1:27" ht="15" customHeight="1" thickBot="1">
      <c r="A17" s="70">
        <v>214</v>
      </c>
      <c r="B17" s="75" t="s">
        <v>22</v>
      </c>
      <c r="C17" s="7">
        <v>1.25604</v>
      </c>
      <c r="D17" s="2">
        <f t="shared" si="0"/>
        <v>5.4309999999999858E-2</v>
      </c>
      <c r="E17" s="2">
        <f t="shared" si="1"/>
        <v>5.4309999999999858E-2</v>
      </c>
      <c r="F17" s="2">
        <f t="shared" si="7"/>
        <v>5.4309999999999858E-2</v>
      </c>
      <c r="G17" s="1">
        <f t="shared" si="2"/>
        <v>1</v>
      </c>
      <c r="H17" s="2"/>
      <c r="I17" s="5">
        <v>145</v>
      </c>
      <c r="J17" s="6" t="s">
        <v>6</v>
      </c>
      <c r="K17" s="7">
        <f>VLOOKUP(I17,'Sok242'!$D:$G,4,0)</f>
        <v>0.58562999999999998</v>
      </c>
      <c r="L17" s="2">
        <f t="shared" si="8"/>
        <v>1.1926600000000001</v>
      </c>
      <c r="M17" s="2">
        <f t="shared" si="10"/>
        <v>1.1926600000000001</v>
      </c>
      <c r="N17" s="2"/>
      <c r="O17" s="2">
        <f t="shared" si="9"/>
        <v>1.1926600000000001</v>
      </c>
      <c r="P17" s="1"/>
      <c r="Q17" s="70">
        <v>414</v>
      </c>
      <c r="R17" s="6" t="s">
        <v>22</v>
      </c>
      <c r="S17" s="7">
        <f>VLOOKUP(Q17,'Sok242'!$D:$G,4,0)</f>
        <v>1.26786</v>
      </c>
      <c r="T17" s="2">
        <f t="shared" si="3"/>
        <v>7.1229999999999905E-2</v>
      </c>
      <c r="U17" s="2">
        <f t="shared" si="4"/>
        <v>7.1229999999999905E-2</v>
      </c>
      <c r="V17" s="2">
        <f t="shared" si="6"/>
        <v>7.1229999999999905E-2</v>
      </c>
      <c r="W17" s="1">
        <f t="shared" si="5"/>
        <v>1</v>
      </c>
      <c r="X17" s="1"/>
      <c r="Y17" s="1"/>
      <c r="Z17" s="1"/>
      <c r="AA17" s="1"/>
    </row>
    <row r="18" spans="1:27" ht="15" customHeight="1" thickBot="1">
      <c r="A18" s="70">
        <v>19</v>
      </c>
      <c r="B18" s="75" t="s">
        <v>22</v>
      </c>
      <c r="C18" s="7">
        <v>1.4357599999999999</v>
      </c>
      <c r="D18" s="2" t="str">
        <f t="shared" si="0"/>
        <v/>
      </c>
      <c r="E18" s="2" t="str">
        <f t="shared" si="1"/>
        <v/>
      </c>
      <c r="F18" s="2" t="str">
        <f t="shared" si="7"/>
        <v/>
      </c>
      <c r="G18" s="1" t="str">
        <f t="shared" si="2"/>
        <v/>
      </c>
      <c r="H18" s="2"/>
      <c r="I18" s="5">
        <v>146</v>
      </c>
      <c r="J18" s="6" t="s">
        <v>6</v>
      </c>
      <c r="K18" s="7">
        <f>VLOOKUP(I18,'Sok242'!$D:$G,4,0)</f>
        <v>1.8739600000000001</v>
      </c>
      <c r="L18" s="2" t="str">
        <f t="shared" si="8"/>
        <v/>
      </c>
      <c r="M18" s="2" t="str">
        <f t="shared" si="10"/>
        <v/>
      </c>
      <c r="N18" s="2"/>
      <c r="O18" s="2" t="str">
        <f t="shared" si="9"/>
        <v/>
      </c>
      <c r="P18" s="1"/>
      <c r="Q18" s="70">
        <v>415</v>
      </c>
      <c r="R18" s="6" t="s">
        <v>22</v>
      </c>
      <c r="S18" s="7">
        <f>VLOOKUP(Q18,'Sok242'!$D:$G,4,0)</f>
        <v>1.4800899999999999</v>
      </c>
      <c r="T18" s="2" t="str">
        <f t="shared" si="3"/>
        <v/>
      </c>
      <c r="U18" s="2" t="str">
        <f t="shared" si="4"/>
        <v/>
      </c>
      <c r="V18" s="2" t="str">
        <f t="shared" si="6"/>
        <v/>
      </c>
      <c r="W18" s="1" t="str">
        <f t="shared" si="5"/>
        <v/>
      </c>
      <c r="X18" s="1"/>
      <c r="Y18" s="1"/>
      <c r="Z18" s="1"/>
      <c r="AA18" s="1"/>
    </row>
    <row r="19" spans="1:27" ht="15" customHeight="1" thickBot="1">
      <c r="A19" s="70">
        <v>216</v>
      </c>
      <c r="B19" s="75" t="s">
        <v>14</v>
      </c>
      <c r="C19" s="7">
        <v>1.4039299999999999</v>
      </c>
      <c r="D19" s="2">
        <f t="shared" si="0"/>
        <v>3.1830000000000025E-2</v>
      </c>
      <c r="E19" s="2">
        <f t="shared" si="1"/>
        <v>3.1830000000000025E-2</v>
      </c>
      <c r="F19" s="2">
        <f t="shared" si="7"/>
        <v>3.1830000000000025E-2</v>
      </c>
      <c r="G19" s="1" t="str">
        <f t="shared" si="2"/>
        <v/>
      </c>
      <c r="H19" s="2"/>
      <c r="I19" s="5">
        <v>147</v>
      </c>
      <c r="J19" s="6" t="s">
        <v>2</v>
      </c>
      <c r="K19" s="7">
        <f>VLOOKUP(I19,'Sok242'!$D:$G,4,0)</f>
        <v>0.67052</v>
      </c>
      <c r="L19" s="2">
        <f t="shared" si="8"/>
        <v>1.2034400000000001</v>
      </c>
      <c r="M19" s="2">
        <f t="shared" si="10"/>
        <v>1.2034400000000001</v>
      </c>
      <c r="N19" s="2"/>
      <c r="O19" s="2">
        <f t="shared" si="9"/>
        <v>1.2034400000000001</v>
      </c>
      <c r="P19" s="1"/>
      <c r="Q19" s="70">
        <v>416</v>
      </c>
      <c r="R19" s="6" t="s">
        <v>23</v>
      </c>
      <c r="S19" s="7">
        <f>VLOOKUP(Q19,'Sok242'!$D:$G,4,0)</f>
        <v>1.32219</v>
      </c>
      <c r="T19" s="2">
        <f t="shared" si="3"/>
        <v>0.15789999999999993</v>
      </c>
      <c r="U19" s="2">
        <f t="shared" si="4"/>
        <v>0.15789999999999993</v>
      </c>
      <c r="V19" s="2">
        <f t="shared" si="6"/>
        <v>0.15789999999999993</v>
      </c>
      <c r="W19" s="1">
        <f t="shared" si="5"/>
        <v>1</v>
      </c>
      <c r="X19" s="2">
        <f>SUM(V4:V19)</f>
        <v>-2.0922199999999993</v>
      </c>
      <c r="Y19" s="1"/>
      <c r="Z19" s="1"/>
      <c r="AA19" s="1"/>
    </row>
    <row r="20" spans="1:27" ht="15" customHeight="1" thickBot="1">
      <c r="A20" s="70">
        <v>217</v>
      </c>
      <c r="B20" s="75" t="s">
        <v>23</v>
      </c>
      <c r="C20" s="7">
        <v>1.26407</v>
      </c>
      <c r="D20" s="2">
        <f t="shared" si="0"/>
        <v>0.13985999999999987</v>
      </c>
      <c r="E20" s="2">
        <f t="shared" si="1"/>
        <v>0.13985999999999987</v>
      </c>
      <c r="F20" s="2">
        <f t="shared" si="7"/>
        <v>0.13985999999999987</v>
      </c>
      <c r="G20" s="1">
        <f t="shared" si="2"/>
        <v>1</v>
      </c>
      <c r="H20" s="2">
        <f>SUM(F15:F19)</f>
        <v>0.18225000000000002</v>
      </c>
      <c r="I20" s="3"/>
      <c r="J20" s="1"/>
      <c r="K20" s="1"/>
      <c r="L20" s="1"/>
      <c r="M20" s="2">
        <f>SUM(F4:F20)-M9</f>
        <v>-0.92091999999999907</v>
      </c>
      <c r="N20" s="2"/>
      <c r="O20" s="8">
        <f>SUM(O9:O19)</f>
        <v>0.93169999999999975</v>
      </c>
      <c r="P20" s="1"/>
      <c r="Q20" s="70">
        <v>417</v>
      </c>
      <c r="R20" s="6" t="s">
        <v>23</v>
      </c>
      <c r="S20" s="7">
        <f>VLOOKUP(Q20,'Sok242'!$D:$G,4,0)</f>
        <v>1.4878499999999999</v>
      </c>
      <c r="T20" s="2" t="str">
        <f t="shared" si="3"/>
        <v/>
      </c>
      <c r="U20" s="2" t="str">
        <f t="shared" si="4"/>
        <v/>
      </c>
      <c r="V20" s="2" t="str">
        <f t="shared" si="6"/>
        <v/>
      </c>
      <c r="W20" s="1" t="str">
        <f t="shared" si="5"/>
        <v/>
      </c>
      <c r="X20" s="1"/>
      <c r="Y20" s="1"/>
      <c r="Z20" s="1"/>
      <c r="AA20" s="1"/>
    </row>
    <row r="21" spans="1:27" ht="15" customHeight="1" thickBot="1">
      <c r="A21" s="70">
        <v>218</v>
      </c>
      <c r="B21" s="75" t="s">
        <v>23</v>
      </c>
      <c r="C21" s="7">
        <v>1.4583699999999999</v>
      </c>
      <c r="D21" s="2" t="str">
        <f t="shared" si="0"/>
        <v/>
      </c>
      <c r="E21" s="2" t="str">
        <f t="shared" si="1"/>
        <v/>
      </c>
      <c r="F21" s="2" t="str">
        <f t="shared" si="7"/>
        <v/>
      </c>
      <c r="G21" s="1" t="str">
        <f t="shared" si="2"/>
        <v/>
      </c>
      <c r="H21" s="2">
        <f>SUM(F3:F20)</f>
        <v>-2.1171399999999991</v>
      </c>
      <c r="I21" s="3"/>
      <c r="J21" s="1"/>
      <c r="K21" s="1"/>
      <c r="L21" s="1"/>
      <c r="M21" s="2">
        <f>M20+O20</f>
        <v>1.0780000000000678E-2</v>
      </c>
      <c r="N21" s="2"/>
      <c r="O21" s="4"/>
      <c r="P21" s="1"/>
      <c r="Q21" s="70">
        <v>418</v>
      </c>
      <c r="R21" s="6" t="s">
        <v>24</v>
      </c>
      <c r="S21" s="7">
        <f>VLOOKUP(Q21,'Sok242'!$D:$G,4,0)</f>
        <v>1.40333</v>
      </c>
      <c r="T21" s="2">
        <f t="shared" si="3"/>
        <v>8.4519999999999929E-2</v>
      </c>
      <c r="U21" s="2">
        <f t="shared" si="4"/>
        <v>8.4519999999999929E-2</v>
      </c>
      <c r="V21" s="2">
        <f t="shared" si="6"/>
        <v>8.4519999999999929E-2</v>
      </c>
      <c r="W21" s="1" t="str">
        <f t="shared" si="5"/>
        <v/>
      </c>
      <c r="X21" s="1"/>
      <c r="Y21" s="1"/>
      <c r="Z21" s="1"/>
      <c r="AA21" s="1"/>
    </row>
    <row r="22" spans="1:27" ht="15" customHeight="1" thickBot="1">
      <c r="A22" s="70">
        <v>219</v>
      </c>
      <c r="B22" s="75" t="s">
        <v>25</v>
      </c>
      <c r="C22" s="7">
        <v>1.34148</v>
      </c>
      <c r="D22" s="2">
        <f t="shared" si="0"/>
        <v>0.11688999999999994</v>
      </c>
      <c r="E22" s="2">
        <f t="shared" si="1"/>
        <v>0.11688999999999994</v>
      </c>
      <c r="F22" s="2">
        <f t="shared" si="7"/>
        <v>0.11688999999999994</v>
      </c>
      <c r="G22" s="1">
        <f t="shared" si="2"/>
        <v>1</v>
      </c>
      <c r="H22" s="2"/>
      <c r="I22" s="3"/>
      <c r="J22" s="1"/>
      <c r="K22" s="1"/>
      <c r="L22" s="1"/>
      <c r="M22" s="1"/>
      <c r="N22" s="61"/>
      <c r="O22" s="4"/>
      <c r="P22" s="1"/>
      <c r="Q22" s="70">
        <v>419</v>
      </c>
      <c r="R22" s="6" t="s">
        <v>26</v>
      </c>
      <c r="S22" s="7">
        <f>VLOOKUP(Q22,'Sok242'!$D:$G,4,0)</f>
        <v>1.3283</v>
      </c>
      <c r="T22" s="2">
        <f t="shared" si="3"/>
        <v>7.502999999999993E-2</v>
      </c>
      <c r="U22" s="2">
        <f t="shared" si="4"/>
        <v>7.502999999999993E-2</v>
      </c>
      <c r="V22" s="2">
        <f t="shared" si="6"/>
        <v>7.502999999999993E-2</v>
      </c>
      <c r="W22" s="1">
        <f t="shared" si="5"/>
        <v>1</v>
      </c>
      <c r="X22" s="1"/>
      <c r="Y22" s="1"/>
      <c r="Z22" s="1"/>
      <c r="AA22" s="1"/>
    </row>
    <row r="23" spans="1:27" ht="15" customHeight="1" thickBot="1">
      <c r="A23" s="70">
        <v>220</v>
      </c>
      <c r="B23" s="75" t="s">
        <v>25</v>
      </c>
      <c r="C23" s="7">
        <v>1.40791</v>
      </c>
      <c r="D23" s="2" t="str">
        <f t="shared" si="0"/>
        <v/>
      </c>
      <c r="E23" s="2" t="str">
        <f t="shared" si="1"/>
        <v/>
      </c>
      <c r="F23" s="2" t="str">
        <f t="shared" si="7"/>
        <v/>
      </c>
      <c r="G23" s="1" t="str">
        <f t="shared" si="2"/>
        <v/>
      </c>
      <c r="H23" s="2"/>
      <c r="I23" s="5">
        <v>149</v>
      </c>
      <c r="J23" s="6" t="s">
        <v>27</v>
      </c>
      <c r="K23" s="7">
        <f>VLOOKUP(I23,'Sok242'!$D:$G,4,0)</f>
        <v>0.27578999999999998</v>
      </c>
      <c r="L23" s="2"/>
      <c r="M23" s="2"/>
      <c r="N23" s="2"/>
      <c r="O23" s="2"/>
      <c r="P23" s="1"/>
      <c r="Q23" s="70">
        <v>420</v>
      </c>
      <c r="R23" s="6" t="s">
        <v>26</v>
      </c>
      <c r="S23" s="7">
        <f>VLOOKUP(Q23,'Sok242'!$D:$G,4,0)</f>
        <v>1.44939</v>
      </c>
      <c r="T23" s="2" t="str">
        <f t="shared" si="3"/>
        <v/>
      </c>
      <c r="U23" s="2" t="str">
        <f t="shared" si="4"/>
        <v/>
      </c>
      <c r="V23" s="2" t="str">
        <f t="shared" si="6"/>
        <v/>
      </c>
      <c r="W23" s="1" t="str">
        <f t="shared" si="5"/>
        <v/>
      </c>
      <c r="X23" s="1"/>
      <c r="Y23" s="1"/>
      <c r="Z23" s="1"/>
      <c r="AA23" s="1"/>
    </row>
    <row r="24" spans="1:27" ht="15" customHeight="1" thickBot="1">
      <c r="A24" s="70">
        <v>25</v>
      </c>
      <c r="B24" s="75" t="s">
        <v>28</v>
      </c>
      <c r="C24" s="7">
        <v>1.37327</v>
      </c>
      <c r="D24" s="2">
        <f t="shared" si="0"/>
        <v>3.4640000000000004E-2</v>
      </c>
      <c r="E24" s="2">
        <f t="shared" si="1"/>
        <v>3.4640000000000004E-2</v>
      </c>
      <c r="F24" s="2" t="str">
        <f t="shared" si="7"/>
        <v/>
      </c>
      <c r="G24" s="1"/>
      <c r="H24" s="2"/>
      <c r="I24" s="5">
        <v>150</v>
      </c>
      <c r="J24" s="6" t="s">
        <v>29</v>
      </c>
      <c r="K24" s="7">
        <f>VLOOKUP(I24,'Sok242'!$D:$G,4,0)</f>
        <v>0.27632000000000001</v>
      </c>
      <c r="L24" s="2">
        <f t="shared" ref="L24:L25" si="11">IF(J23=J24,"",K23-K24)</f>
        <v>-5.3000000000003045E-4</v>
      </c>
      <c r="M24" s="2">
        <f t="shared" ref="M24:M25" si="12">IF(L24="","",IF(COUNTIF(J23,"*бол*"),L24+M22,L24))</f>
        <v>-5.3000000000003045E-4</v>
      </c>
      <c r="N24" s="2"/>
      <c r="O24" s="2">
        <f t="shared" ref="O24:O25" si="13">IF(COUNTIF(J24,"*бол*"),"",M24)</f>
        <v>-5.3000000000003045E-4</v>
      </c>
      <c r="P24" s="1"/>
      <c r="Q24" s="70">
        <v>421</v>
      </c>
      <c r="R24" s="6" t="s">
        <v>30</v>
      </c>
      <c r="S24" s="7">
        <f>VLOOKUP(Q24,'Sok242'!$D:$G,4,0)</f>
        <v>1.31185</v>
      </c>
      <c r="T24" s="2">
        <f t="shared" si="3"/>
        <v>0.13754</v>
      </c>
      <c r="U24" s="2">
        <f t="shared" si="4"/>
        <v>0.13754</v>
      </c>
      <c r="V24" s="2">
        <f t="shared" si="6"/>
        <v>0.13754</v>
      </c>
      <c r="W24" s="1">
        <f t="shared" si="5"/>
        <v>1</v>
      </c>
      <c r="X24" s="1"/>
      <c r="Y24" s="1"/>
      <c r="Z24" s="1"/>
      <c r="AA24" s="1"/>
    </row>
    <row r="25" spans="1:27" ht="15" customHeight="1" thickBot="1">
      <c r="A25" s="70">
        <v>222</v>
      </c>
      <c r="B25" s="75" t="s">
        <v>28</v>
      </c>
      <c r="C25" s="7">
        <v>1.5672900000000001</v>
      </c>
      <c r="D25" s="2" t="str">
        <f t="shared" si="0"/>
        <v/>
      </c>
      <c r="E25" s="2" t="str">
        <f t="shared" si="1"/>
        <v/>
      </c>
      <c r="F25" s="2" t="str">
        <f t="shared" si="7"/>
        <v/>
      </c>
      <c r="G25" s="1" t="str">
        <f t="shared" si="2"/>
        <v/>
      </c>
      <c r="H25" s="2"/>
      <c r="I25" s="5">
        <v>151</v>
      </c>
      <c r="J25" s="6" t="s">
        <v>31</v>
      </c>
      <c r="K25" s="7">
        <f>VLOOKUP(I25,'Sok242'!$D:$G,4,0)</f>
        <v>1.4489799999999999</v>
      </c>
      <c r="L25" s="2">
        <f t="shared" si="11"/>
        <v>-1.17266</v>
      </c>
      <c r="M25" s="2">
        <f t="shared" si="12"/>
        <v>-1.17266</v>
      </c>
      <c r="N25" s="2"/>
      <c r="O25" s="2">
        <f t="shared" si="13"/>
        <v>-1.17266</v>
      </c>
      <c r="P25" s="1"/>
      <c r="Q25" s="70">
        <v>422</v>
      </c>
      <c r="R25" s="6" t="s">
        <v>30</v>
      </c>
      <c r="S25" s="7">
        <f>VLOOKUP(Q25,'Sok242'!$D:$G,4,0)</f>
        <v>1.4197200000000001</v>
      </c>
      <c r="T25" s="2" t="str">
        <f t="shared" si="3"/>
        <v/>
      </c>
      <c r="U25" s="2" t="str">
        <f t="shared" si="4"/>
        <v/>
      </c>
      <c r="V25" s="2" t="str">
        <f t="shared" si="6"/>
        <v/>
      </c>
      <c r="W25" s="1" t="str">
        <f t="shared" si="5"/>
        <v/>
      </c>
      <c r="X25" s="1"/>
      <c r="Y25" s="1"/>
      <c r="Z25" s="1"/>
      <c r="AA25" s="1"/>
    </row>
    <row r="26" spans="1:27" ht="15" customHeight="1" thickBot="1">
      <c r="A26" s="70">
        <v>223</v>
      </c>
      <c r="B26" s="75" t="s">
        <v>32</v>
      </c>
      <c r="C26" s="7">
        <v>1.3453999999999999</v>
      </c>
      <c r="D26" s="2">
        <f t="shared" si="0"/>
        <v>0.22189000000000014</v>
      </c>
      <c r="E26" s="2">
        <f t="shared" si="1"/>
        <v>0.25653000000000015</v>
      </c>
      <c r="F26" s="2">
        <f t="shared" si="7"/>
        <v>0.25653000000000015</v>
      </c>
      <c r="G26" s="1">
        <v>1</v>
      </c>
      <c r="H26" s="2"/>
      <c r="I26" s="3" t="s">
        <v>33</v>
      </c>
      <c r="J26" s="1"/>
      <c r="K26" s="2">
        <f>-O9+O24+O25</f>
        <v>2.3029999999999884E-2</v>
      </c>
      <c r="L26" s="1"/>
      <c r="M26" s="1"/>
      <c r="N26" s="61"/>
      <c r="O26" s="4"/>
      <c r="P26" s="1"/>
      <c r="Q26" s="70">
        <v>423</v>
      </c>
      <c r="R26" s="6" t="s">
        <v>32</v>
      </c>
      <c r="S26" s="7">
        <f>VLOOKUP(Q26,'Sok242'!$D:$G,4,0)</f>
        <v>1.3658300000000001</v>
      </c>
      <c r="T26" s="2">
        <f t="shared" si="3"/>
        <v>5.3889999999999993E-2</v>
      </c>
      <c r="U26" s="2">
        <f t="shared" si="4"/>
        <v>5.3889999999999993E-2</v>
      </c>
      <c r="V26" s="2">
        <f t="shared" si="6"/>
        <v>5.3889999999999993E-2</v>
      </c>
      <c r="W26" s="1" t="str">
        <f t="shared" si="5"/>
        <v/>
      </c>
      <c r="X26" s="1"/>
      <c r="Y26" s="1"/>
      <c r="Z26" s="1"/>
      <c r="AA26" s="1"/>
    </row>
    <row r="27" spans="1:27" ht="15" customHeight="1" thickBot="1">
      <c r="A27" s="70">
        <v>28</v>
      </c>
      <c r="B27" s="75" t="s">
        <v>34</v>
      </c>
      <c r="C27" s="7">
        <v>1.46208</v>
      </c>
      <c r="D27" s="2">
        <f t="shared" si="0"/>
        <v>-0.11668000000000012</v>
      </c>
      <c r="E27" s="2">
        <f t="shared" si="1"/>
        <v>-0.11668000000000012</v>
      </c>
      <c r="F27" s="2">
        <f t="shared" si="7"/>
        <v>-0.11668000000000012</v>
      </c>
      <c r="G27" s="1" t="str">
        <f t="shared" si="2"/>
        <v/>
      </c>
      <c r="H27" s="2"/>
      <c r="I27" s="9">
        <v>-2.8569</v>
      </c>
      <c r="J27" s="1"/>
      <c r="K27" s="2">
        <f>I28-O31-O28-O4</f>
        <v>6.0000000000015596E-4</v>
      </c>
      <c r="L27" s="1"/>
      <c r="M27" s="1"/>
      <c r="N27" s="61"/>
      <c r="O27" s="10">
        <v>-3.3420000000000001</v>
      </c>
      <c r="P27" s="1"/>
      <c r="Q27" s="70">
        <v>424</v>
      </c>
      <c r="R27" s="6" t="s">
        <v>34</v>
      </c>
      <c r="S27" s="7">
        <f>VLOOKUP(Q27,'Sok242'!$D:$G,4,0)</f>
        <v>1.48444</v>
      </c>
      <c r="T27" s="2">
        <f t="shared" si="3"/>
        <v>-0.11860999999999988</v>
      </c>
      <c r="U27" s="2">
        <f t="shared" si="4"/>
        <v>-0.11860999999999988</v>
      </c>
      <c r="V27" s="2">
        <f t="shared" si="6"/>
        <v>-0.11860999999999988</v>
      </c>
      <c r="W27" s="1" t="str">
        <f t="shared" si="5"/>
        <v/>
      </c>
      <c r="X27" s="1"/>
      <c r="Y27" s="1"/>
      <c r="Z27" s="1"/>
      <c r="AA27" s="1"/>
    </row>
    <row r="28" spans="1:27" ht="15" customHeight="1" thickBot="1">
      <c r="A28" s="70">
        <v>225</v>
      </c>
      <c r="B28" s="75" t="s">
        <v>35</v>
      </c>
      <c r="C28" s="7">
        <v>1.7325299999999999</v>
      </c>
      <c r="D28" s="2">
        <f t="shared" si="0"/>
        <v>-0.27044999999999986</v>
      </c>
      <c r="E28" s="2">
        <f t="shared" si="1"/>
        <v>-0.27044999999999986</v>
      </c>
      <c r="F28" s="2">
        <f t="shared" si="7"/>
        <v>-0.27044999999999986</v>
      </c>
      <c r="G28" s="1">
        <f t="shared" si="2"/>
        <v>1</v>
      </c>
      <c r="H28" s="2"/>
      <c r="I28" s="11">
        <f>SUM(F4:F30)</f>
        <v>-2.8543299999999991</v>
      </c>
      <c r="J28" s="2">
        <f>SUM(I27-I28)</f>
        <v>-2.5700000000008494E-3</v>
      </c>
      <c r="K28" s="1"/>
      <c r="L28" s="1"/>
      <c r="M28" s="2">
        <f>SUM(O27-O28)</f>
        <v>-2.4500000000009514E-3</v>
      </c>
      <c r="N28" s="2"/>
      <c r="O28" s="8">
        <f>SUM(V4:V31)</f>
        <v>-3.3395499999999991</v>
      </c>
      <c r="P28" s="1"/>
      <c r="Q28" s="70">
        <v>425</v>
      </c>
      <c r="R28" s="6" t="s">
        <v>36</v>
      </c>
      <c r="S28" s="7">
        <f>VLOOKUP(Q28,'Sok242'!$D:$G,4,0)</f>
        <v>1.75353</v>
      </c>
      <c r="T28" s="2">
        <f t="shared" si="3"/>
        <v>-0.26909000000000005</v>
      </c>
      <c r="U28" s="2">
        <f t="shared" si="4"/>
        <v>-0.26909000000000005</v>
      </c>
      <c r="V28" s="2">
        <f t="shared" si="6"/>
        <v>-0.26909000000000005</v>
      </c>
      <c r="W28" s="1">
        <f t="shared" si="5"/>
        <v>1</v>
      </c>
      <c r="X28" s="1"/>
      <c r="Y28" s="1"/>
      <c r="Z28" s="1"/>
      <c r="AA28" s="1"/>
    </row>
    <row r="29" spans="1:27" ht="15" customHeight="1" thickBot="1">
      <c r="A29" s="70">
        <v>50</v>
      </c>
      <c r="B29" s="75" t="s">
        <v>35</v>
      </c>
      <c r="C29" s="13">
        <v>0.62851999999999997</v>
      </c>
      <c r="D29" s="2" t="str">
        <f t="shared" si="0"/>
        <v/>
      </c>
      <c r="E29" s="2" t="str">
        <f t="shared" si="1"/>
        <v/>
      </c>
      <c r="F29" s="2" t="str">
        <f t="shared" si="7"/>
        <v/>
      </c>
      <c r="G29" s="63" t="str">
        <f t="shared" si="2"/>
        <v/>
      </c>
      <c r="H29" s="2"/>
      <c r="I29" s="3"/>
      <c r="J29" s="1"/>
      <c r="K29" s="1"/>
      <c r="L29" s="1"/>
      <c r="M29" s="1"/>
      <c r="N29" s="61"/>
      <c r="O29" s="4"/>
      <c r="P29" s="1"/>
      <c r="Q29" s="70">
        <v>426</v>
      </c>
      <c r="R29" s="6" t="s">
        <v>36</v>
      </c>
      <c r="S29" s="7">
        <f>VLOOKUP(Q29,'Sok242'!$D:$G,4,0)</f>
        <v>0.55313000000000001</v>
      </c>
      <c r="T29" s="2" t="str">
        <f t="shared" si="3"/>
        <v/>
      </c>
      <c r="U29" s="2" t="str">
        <f t="shared" si="4"/>
        <v/>
      </c>
      <c r="V29" s="2" t="str">
        <f t="shared" si="6"/>
        <v/>
      </c>
      <c r="W29" s="1" t="str">
        <f t="shared" si="5"/>
        <v/>
      </c>
      <c r="X29" s="1"/>
      <c r="Y29" s="1"/>
      <c r="Z29" s="1"/>
      <c r="AA29" s="1"/>
    </row>
    <row r="30" spans="1:27" ht="15" customHeight="1" thickBot="1">
      <c r="A30" s="79">
        <v>227</v>
      </c>
      <c r="B30" s="75" t="s">
        <v>37</v>
      </c>
      <c r="C30" s="13">
        <v>1.3520000000000001</v>
      </c>
      <c r="D30" s="2">
        <f t="shared" si="0"/>
        <v>-0.72348000000000012</v>
      </c>
      <c r="E30" s="2">
        <f t="shared" si="1"/>
        <v>-0.72348000000000012</v>
      </c>
      <c r="F30" s="2">
        <f t="shared" si="7"/>
        <v>-0.72348000000000012</v>
      </c>
      <c r="G30" s="63" t="str">
        <f t="shared" si="2"/>
        <v/>
      </c>
      <c r="H30" s="2"/>
      <c r="I30" s="5">
        <v>429</v>
      </c>
      <c r="J30" s="6" t="s">
        <v>38</v>
      </c>
      <c r="K30" s="7">
        <f>VLOOKUP(I30,'Sok242'!$D:$G,4,0)</f>
        <v>0.79717000000000005</v>
      </c>
      <c r="L30" s="2"/>
      <c r="M30" s="2"/>
      <c r="N30" s="2"/>
      <c r="O30" s="2"/>
      <c r="P30" s="1"/>
      <c r="Q30" s="70">
        <v>427</v>
      </c>
      <c r="R30" s="6" t="s">
        <v>39</v>
      </c>
      <c r="S30" s="7">
        <f>VLOOKUP(Q30,'Sok242'!$D:$G,4,0)</f>
        <v>1.0801499999999999</v>
      </c>
      <c r="T30" s="2">
        <f t="shared" si="3"/>
        <v>-0.52701999999999993</v>
      </c>
      <c r="U30" s="2">
        <f t="shared" si="4"/>
        <v>-0.52701999999999993</v>
      </c>
      <c r="V30" s="2">
        <f t="shared" si="6"/>
        <v>-0.52701999999999993</v>
      </c>
      <c r="W30" s="1" t="str">
        <f t="shared" si="5"/>
        <v/>
      </c>
      <c r="X30" s="1"/>
      <c r="Y30" s="1"/>
      <c r="Z30" s="1"/>
      <c r="AA30" s="1"/>
    </row>
    <row r="31" spans="1:27" ht="15" customHeight="1" thickBot="1">
      <c r="A31" s="79">
        <v>228</v>
      </c>
      <c r="B31" s="75" t="s">
        <v>42</v>
      </c>
      <c r="C31" s="13">
        <v>1.82372</v>
      </c>
      <c r="D31" s="2">
        <v>-1.6676500000000001</v>
      </c>
      <c r="E31" s="2">
        <v>-1.6676500000000001</v>
      </c>
      <c r="F31" s="2">
        <v>-1.6676500000000001</v>
      </c>
      <c r="G31" s="63">
        <f t="shared" si="2"/>
        <v>1</v>
      </c>
      <c r="H31" s="2"/>
      <c r="I31" s="5">
        <v>430</v>
      </c>
      <c r="J31" s="6" t="s">
        <v>40</v>
      </c>
      <c r="K31" s="7">
        <f>VLOOKUP(I31,'Sok242'!$D:$G,4,0)</f>
        <v>0.31089</v>
      </c>
      <c r="L31" s="2">
        <f>IF(J30=J31,"",K30-K31)</f>
        <v>0.48628000000000005</v>
      </c>
      <c r="M31" s="2">
        <f>IF(L31="","",IF(COUNTIF(J30,"*бол*"),L31+M29,L31))</f>
        <v>0.48628000000000005</v>
      </c>
      <c r="N31" s="2"/>
      <c r="O31" s="2">
        <f>IF(COUNTIF(J31,"*бол*"),"",M31)</f>
        <v>0.48628000000000005</v>
      </c>
      <c r="P31" s="1"/>
      <c r="Q31" s="70">
        <v>428</v>
      </c>
      <c r="R31" s="6" t="s">
        <v>41</v>
      </c>
      <c r="S31" s="7">
        <f>VLOOKUP(Q31,'Sok242'!$D:$G,4,0)</f>
        <v>1.7637400000000001</v>
      </c>
      <c r="T31" s="2">
        <f t="shared" si="3"/>
        <v>-0.68359000000000014</v>
      </c>
      <c r="U31" s="2">
        <f t="shared" si="4"/>
        <v>-0.68359000000000014</v>
      </c>
      <c r="V31" s="2">
        <f t="shared" si="6"/>
        <v>-0.68359000000000014</v>
      </c>
      <c r="W31" s="1">
        <f t="shared" si="5"/>
        <v>1</v>
      </c>
      <c r="X31" s="1"/>
      <c r="Y31" s="1"/>
      <c r="Z31" s="1"/>
      <c r="AA31" s="1"/>
    </row>
    <row r="32" spans="1:27" ht="15" customHeight="1" thickBot="1">
      <c r="A32" s="70">
        <v>53</v>
      </c>
      <c r="B32" s="75" t="s">
        <v>42</v>
      </c>
      <c r="C32" s="13">
        <v>0.34206999999999999</v>
      </c>
      <c r="D32" s="2" t="s">
        <v>50</v>
      </c>
      <c r="E32" s="2" t="s">
        <v>50</v>
      </c>
      <c r="F32" s="2" t="s">
        <v>50</v>
      </c>
      <c r="G32" s="63" t="str">
        <f t="shared" si="2"/>
        <v/>
      </c>
      <c r="H32" s="2"/>
      <c r="I32" s="3"/>
      <c r="J32" s="1"/>
      <c r="K32" s="1"/>
      <c r="L32" s="1"/>
      <c r="M32" s="1"/>
      <c r="N32" s="61"/>
      <c r="O32" s="4"/>
      <c r="P32" s="1"/>
      <c r="Q32" s="70">
        <v>431</v>
      </c>
      <c r="R32" s="6" t="s">
        <v>41</v>
      </c>
      <c r="S32" s="7">
        <f>VLOOKUP(Q32,'Sok242'!$D:$G,4,0)</f>
        <v>0.37424000000000002</v>
      </c>
      <c r="T32" s="2" t="str">
        <f t="shared" si="3"/>
        <v/>
      </c>
      <c r="U32" s="2" t="str">
        <f t="shared" si="4"/>
        <v/>
      </c>
      <c r="V32" s="2" t="str">
        <f t="shared" si="6"/>
        <v/>
      </c>
      <c r="W32" s="1" t="str">
        <f t="shared" si="5"/>
        <v/>
      </c>
      <c r="X32" s="1"/>
      <c r="Y32" s="1"/>
      <c r="Z32" s="1"/>
      <c r="AA32" s="1"/>
    </row>
    <row r="33" spans="1:27" ht="15" customHeight="1" thickBot="1">
      <c r="A33" s="70">
        <v>230</v>
      </c>
      <c r="B33" s="75" t="s">
        <v>44</v>
      </c>
      <c r="C33" s="13">
        <v>1.0235099999999999</v>
      </c>
      <c r="D33" s="2">
        <v>-0.68143999999999993</v>
      </c>
      <c r="E33" s="2">
        <v>-0.68143999999999993</v>
      </c>
      <c r="F33" s="2">
        <v>-0.68143999999999993</v>
      </c>
      <c r="G33" s="63" t="str">
        <f t="shared" si="2"/>
        <v/>
      </c>
      <c r="H33" s="2"/>
      <c r="I33" s="3"/>
      <c r="J33" s="1"/>
      <c r="K33" s="1"/>
      <c r="L33" s="1"/>
      <c r="M33" s="1"/>
      <c r="N33" s="61"/>
      <c r="O33" s="4"/>
      <c r="P33" s="1"/>
      <c r="Q33" s="56">
        <v>704072</v>
      </c>
      <c r="R33" s="55" t="s">
        <v>43</v>
      </c>
      <c r="S33" s="13">
        <v>1.2262500000000001</v>
      </c>
      <c r="T33" s="2">
        <v>-0.54674000000000011</v>
      </c>
      <c r="U33" s="2">
        <v>-0.54674000000000011</v>
      </c>
      <c r="V33" s="2">
        <v>-0.54674000000000011</v>
      </c>
      <c r="W33" s="1" t="str">
        <f t="shared" si="5"/>
        <v/>
      </c>
      <c r="X33" s="1"/>
      <c r="Y33" s="1"/>
      <c r="Z33" s="1"/>
      <c r="AA33" s="1"/>
    </row>
    <row r="34" spans="1:27" ht="15" customHeight="1" thickBot="1">
      <c r="A34" s="70">
        <v>231</v>
      </c>
      <c r="B34" s="75" t="s">
        <v>46</v>
      </c>
      <c r="C34" s="13">
        <v>1.72556</v>
      </c>
      <c r="D34" s="2">
        <v>-0.70205000000000006</v>
      </c>
      <c r="E34" s="2">
        <v>-0.70205000000000006</v>
      </c>
      <c r="F34" s="2">
        <v>-0.70205000000000006</v>
      </c>
      <c r="G34" s="63">
        <f t="shared" si="2"/>
        <v>1</v>
      </c>
      <c r="H34" s="2"/>
      <c r="I34" s="3"/>
      <c r="J34" s="1"/>
      <c r="K34" s="1"/>
      <c r="L34" s="1"/>
      <c r="M34" s="1"/>
      <c r="N34" s="61"/>
      <c r="O34" s="4"/>
      <c r="P34" s="1"/>
      <c r="Q34" s="56">
        <v>704071</v>
      </c>
      <c r="R34" s="55" t="s">
        <v>45</v>
      </c>
      <c r="S34" s="13">
        <v>1.8954200000000001</v>
      </c>
      <c r="T34" s="2">
        <v>-0.66917000000000004</v>
      </c>
      <c r="U34" s="2">
        <v>-0.66917000000000004</v>
      </c>
      <c r="V34" s="2">
        <v>-0.66917000000000004</v>
      </c>
      <c r="W34" s="1">
        <f t="shared" si="5"/>
        <v>1</v>
      </c>
      <c r="X34" s="1"/>
      <c r="Y34" s="1"/>
      <c r="Z34" s="1"/>
      <c r="AA34" s="1"/>
    </row>
    <row r="35" spans="1:27" ht="15" customHeight="1" thickBot="1">
      <c r="A35" s="70">
        <v>56</v>
      </c>
      <c r="B35" s="75" t="s">
        <v>46</v>
      </c>
      <c r="C35" s="13">
        <v>0.25129000000000001</v>
      </c>
      <c r="D35" s="2" t="s">
        <v>50</v>
      </c>
      <c r="E35" s="2" t="s">
        <v>50</v>
      </c>
      <c r="F35" s="2"/>
      <c r="G35" s="63" t="str">
        <f t="shared" si="2"/>
        <v/>
      </c>
      <c r="H35" s="2"/>
      <c r="I35" s="3"/>
      <c r="J35" s="1"/>
      <c r="K35" s="1"/>
      <c r="L35" s="1"/>
      <c r="M35" s="1"/>
      <c r="N35" s="61"/>
      <c r="O35" s="4"/>
      <c r="P35" s="1"/>
      <c r="Q35" s="56">
        <v>704070</v>
      </c>
      <c r="R35" s="55" t="s">
        <v>45</v>
      </c>
      <c r="S35" s="13">
        <v>0.89754</v>
      </c>
      <c r="T35" s="2" t="s">
        <v>50</v>
      </c>
      <c r="U35" s="2" t="s">
        <v>50</v>
      </c>
      <c r="V35" s="2" t="s">
        <v>50</v>
      </c>
      <c r="W35" s="63" t="str">
        <f t="shared" si="5"/>
        <v/>
      </c>
      <c r="X35" s="1"/>
      <c r="Y35" s="1"/>
      <c r="Z35" s="1"/>
      <c r="AA35" s="1"/>
    </row>
    <row r="36" spans="1:27" ht="15" customHeight="1" thickBot="1">
      <c r="A36" s="70">
        <v>233</v>
      </c>
      <c r="B36" s="75" t="s">
        <v>48</v>
      </c>
      <c r="C36" s="13">
        <v>0.95145000000000002</v>
      </c>
      <c r="D36" s="2">
        <v>-0.70016</v>
      </c>
      <c r="E36" s="2">
        <v>-0.70016</v>
      </c>
      <c r="F36" s="2">
        <v>-0.70016</v>
      </c>
      <c r="G36" s="63" t="str">
        <f t="shared" si="2"/>
        <v/>
      </c>
      <c r="H36" s="2"/>
      <c r="I36" s="3"/>
      <c r="J36" s="1"/>
      <c r="K36" s="1"/>
      <c r="L36" s="1"/>
      <c r="M36" s="1"/>
      <c r="N36" s="61"/>
      <c r="O36" s="4"/>
      <c r="P36" s="1">
        <v>30</v>
      </c>
      <c r="Q36" s="56">
        <v>704069</v>
      </c>
      <c r="R36" s="55" t="s">
        <v>47</v>
      </c>
      <c r="S36" s="13">
        <v>1.5786</v>
      </c>
      <c r="T36" s="2">
        <v>-0.68106</v>
      </c>
      <c r="U36" s="2">
        <v>-0.68106</v>
      </c>
      <c r="V36" s="2">
        <v>-0.68106</v>
      </c>
      <c r="W36" s="63" t="str">
        <f t="shared" si="5"/>
        <v/>
      </c>
      <c r="X36" s="2"/>
      <c r="Y36" s="1"/>
      <c r="Z36" s="1"/>
      <c r="AA36" s="1"/>
    </row>
    <row r="37" spans="1:27" ht="15" customHeight="1" thickBot="1">
      <c r="A37" s="70">
        <v>234</v>
      </c>
      <c r="B37" s="75" t="s">
        <v>51</v>
      </c>
      <c r="C37" s="13">
        <v>1.68598</v>
      </c>
      <c r="D37" s="2">
        <v>-0.73453000000000002</v>
      </c>
      <c r="E37" s="2">
        <v>-0.73453000000000002</v>
      </c>
      <c r="F37" s="2">
        <v>-0.73453000000000002</v>
      </c>
      <c r="G37" s="63">
        <f t="shared" si="2"/>
        <v>1</v>
      </c>
      <c r="H37" s="2"/>
      <c r="I37" s="3"/>
      <c r="J37" s="1"/>
      <c r="K37" s="1"/>
      <c r="L37" s="1"/>
      <c r="M37" s="1"/>
      <c r="N37" s="61"/>
      <c r="O37" s="4"/>
      <c r="P37" s="1"/>
      <c r="Q37" s="56">
        <v>704068</v>
      </c>
      <c r="R37" s="55" t="s">
        <v>28</v>
      </c>
      <c r="S37" s="13">
        <v>1.86019</v>
      </c>
      <c r="T37" s="2">
        <v>-0.28159000000000001</v>
      </c>
      <c r="U37" s="2">
        <v>-0.28159000000000001</v>
      </c>
      <c r="V37" s="2" t="s">
        <v>50</v>
      </c>
      <c r="W37" s="63"/>
      <c r="X37" s="2"/>
      <c r="Y37" s="1"/>
      <c r="Z37" s="1"/>
      <c r="AA37" s="1"/>
    </row>
    <row r="38" spans="1:27" ht="15" customHeight="1" thickBot="1">
      <c r="A38" s="70">
        <v>59</v>
      </c>
      <c r="B38" s="75" t="s">
        <v>51</v>
      </c>
      <c r="C38" s="13">
        <v>0.28126000000000001</v>
      </c>
      <c r="D38" s="2" t="s">
        <v>50</v>
      </c>
      <c r="E38" s="2" t="s">
        <v>50</v>
      </c>
      <c r="F38" s="2" t="s">
        <v>50</v>
      </c>
      <c r="G38" s="63" t="str">
        <f t="shared" si="2"/>
        <v/>
      </c>
      <c r="H38" s="2"/>
      <c r="I38" s="3"/>
      <c r="J38" s="1"/>
      <c r="K38" s="1"/>
      <c r="L38" s="1"/>
      <c r="M38" s="1"/>
      <c r="N38" s="61"/>
      <c r="O38" s="4"/>
      <c r="P38" s="1"/>
      <c r="Q38" s="56">
        <v>704067</v>
      </c>
      <c r="R38" s="55" t="s">
        <v>28</v>
      </c>
      <c r="S38" s="13">
        <v>0.43142000000000003</v>
      </c>
      <c r="T38" s="2" t="s">
        <v>50</v>
      </c>
      <c r="U38" s="2" t="s">
        <v>50</v>
      </c>
      <c r="V38" s="2" t="s">
        <v>50</v>
      </c>
      <c r="W38" s="63"/>
      <c r="X38" s="1"/>
      <c r="Y38" s="1"/>
      <c r="Z38" s="1"/>
      <c r="AA38" s="1"/>
    </row>
    <row r="39" spans="1:27" ht="15" customHeight="1" thickBot="1">
      <c r="A39" s="70">
        <v>236</v>
      </c>
      <c r="B39" s="75" t="s">
        <v>52</v>
      </c>
      <c r="C39" s="13">
        <v>0.94725000000000004</v>
      </c>
      <c r="D39" s="2">
        <v>-0.66599000000000008</v>
      </c>
      <c r="E39" s="2">
        <v>-0.66599000000000008</v>
      </c>
      <c r="F39" s="2">
        <v>-0.66599000000000008</v>
      </c>
      <c r="G39" s="63" t="str">
        <f t="shared" si="2"/>
        <v/>
      </c>
      <c r="H39" s="2"/>
      <c r="I39" s="3"/>
      <c r="J39" s="1"/>
      <c r="K39" s="1"/>
      <c r="L39" s="1"/>
      <c r="M39" s="1"/>
      <c r="N39" s="61"/>
      <c r="O39" s="4"/>
      <c r="P39" s="1"/>
      <c r="Q39" s="56">
        <v>704066</v>
      </c>
      <c r="R39" s="55" t="s">
        <v>53</v>
      </c>
      <c r="S39" s="13">
        <v>1.8245199999999999</v>
      </c>
      <c r="T39" s="2">
        <v>-1.3931</v>
      </c>
      <c r="U39" s="2">
        <v>-1.67469</v>
      </c>
      <c r="V39" s="2" t="s">
        <v>50</v>
      </c>
      <c r="W39" s="63"/>
      <c r="X39" s="1"/>
      <c r="Y39" s="1"/>
      <c r="Z39" s="1"/>
      <c r="AA39" s="1"/>
    </row>
    <row r="40" spans="1:27" ht="15" customHeight="1" thickBot="1">
      <c r="A40" s="70">
        <v>237</v>
      </c>
      <c r="B40" s="75" t="s">
        <v>28</v>
      </c>
      <c r="C40" s="13">
        <v>1.87449</v>
      </c>
      <c r="D40" s="2">
        <v>-0.92723999999999995</v>
      </c>
      <c r="E40" s="2">
        <v>-0.92723999999999995</v>
      </c>
      <c r="F40" s="2" t="s">
        <v>50</v>
      </c>
      <c r="G40" s="63"/>
      <c r="H40" s="2"/>
      <c r="I40" s="3"/>
      <c r="J40" s="1"/>
      <c r="K40" s="1"/>
      <c r="L40" s="1"/>
      <c r="M40" s="1"/>
      <c r="N40" s="61"/>
      <c r="O40" s="4"/>
      <c r="P40" s="1"/>
      <c r="Q40" s="56">
        <v>704065</v>
      </c>
      <c r="R40" s="55" t="s">
        <v>53</v>
      </c>
      <c r="S40" s="13">
        <v>0.52715999999999996</v>
      </c>
      <c r="T40" s="2" t="s">
        <v>50</v>
      </c>
      <c r="U40" s="2" t="s">
        <v>50</v>
      </c>
      <c r="V40" s="2" t="s">
        <v>50</v>
      </c>
      <c r="W40" s="63"/>
      <c r="X40" s="1"/>
      <c r="Y40" s="1"/>
      <c r="Z40" s="1"/>
      <c r="AA40" s="1"/>
    </row>
    <row r="41" spans="1:27" ht="15" customHeight="1" thickBot="1">
      <c r="A41" s="70">
        <v>238</v>
      </c>
      <c r="B41" s="75" t="s">
        <v>28</v>
      </c>
      <c r="C41" s="13">
        <v>0.33682000000000001</v>
      </c>
      <c r="D41" s="2" t="s">
        <v>50</v>
      </c>
      <c r="E41" s="2" t="s">
        <v>50</v>
      </c>
      <c r="F41" s="2" t="s">
        <v>50</v>
      </c>
      <c r="G41" s="63"/>
      <c r="H41" s="2"/>
      <c r="I41" s="3"/>
      <c r="J41" s="1"/>
      <c r="K41" s="1"/>
      <c r="L41" s="1"/>
      <c r="M41" s="1"/>
      <c r="N41" s="61"/>
      <c r="O41" s="4"/>
      <c r="P41" s="1"/>
      <c r="Q41" s="56">
        <v>704064</v>
      </c>
      <c r="R41" s="55" t="s">
        <v>54</v>
      </c>
      <c r="S41" s="13">
        <v>1.9058900000000001</v>
      </c>
      <c r="T41" s="2">
        <v>-1.37873</v>
      </c>
      <c r="U41" s="2">
        <v>-3.05342</v>
      </c>
      <c r="V41" s="2" t="s">
        <v>50</v>
      </c>
      <c r="W41" s="63"/>
      <c r="X41" s="1"/>
      <c r="Y41" s="1"/>
      <c r="Z41" s="1"/>
      <c r="AA41" s="1"/>
    </row>
    <row r="42" spans="1:27" ht="15" customHeight="1" thickBot="1">
      <c r="A42" s="70">
        <v>239</v>
      </c>
      <c r="B42" s="75" t="s">
        <v>54</v>
      </c>
      <c r="C42" s="13">
        <v>1.83954</v>
      </c>
      <c r="D42" s="2">
        <v>-1.5027200000000001</v>
      </c>
      <c r="E42" s="2">
        <v>-2.4299599999999999</v>
      </c>
      <c r="F42" s="2" t="s">
        <v>50</v>
      </c>
      <c r="G42" s="63"/>
      <c r="H42" s="2"/>
      <c r="I42" s="3"/>
      <c r="J42" s="1"/>
      <c r="K42" s="1"/>
      <c r="L42" s="1"/>
      <c r="M42" s="1"/>
      <c r="N42" s="61"/>
      <c r="O42" s="4"/>
      <c r="P42" s="1"/>
      <c r="Q42" s="56">
        <v>704063</v>
      </c>
      <c r="R42" s="55" t="s">
        <v>54</v>
      </c>
      <c r="S42" s="13">
        <v>0.41765999999999998</v>
      </c>
      <c r="T42" s="2" t="s">
        <v>50</v>
      </c>
      <c r="U42" s="2" t="s">
        <v>50</v>
      </c>
      <c r="V42" s="2" t="s">
        <v>50</v>
      </c>
      <c r="W42" s="63"/>
      <c r="X42" s="1"/>
      <c r="Y42" s="1"/>
      <c r="Z42" s="1"/>
      <c r="AA42" s="1"/>
    </row>
    <row r="43" spans="1:27" ht="15" customHeight="1" thickBot="1">
      <c r="A43" s="70">
        <v>240</v>
      </c>
      <c r="B43" s="75" t="s">
        <v>54</v>
      </c>
      <c r="C43" s="13">
        <v>0.82896999999999998</v>
      </c>
      <c r="D43" s="2" t="s">
        <v>50</v>
      </c>
      <c r="E43" s="2" t="s">
        <v>50</v>
      </c>
      <c r="F43" s="2" t="s">
        <v>50</v>
      </c>
      <c r="G43" s="63"/>
      <c r="H43" s="2"/>
      <c r="I43" s="3"/>
      <c r="J43" s="1"/>
      <c r="K43" s="1"/>
      <c r="L43" s="1"/>
      <c r="M43" s="1"/>
      <c r="N43" s="61"/>
      <c r="O43" s="4"/>
      <c r="P43" s="1"/>
      <c r="Q43" s="56">
        <v>704062</v>
      </c>
      <c r="R43" s="55" t="s">
        <v>55</v>
      </c>
      <c r="S43" s="13">
        <v>1.85029</v>
      </c>
      <c r="T43" s="2">
        <v>-1.4326300000000001</v>
      </c>
      <c r="U43" s="2">
        <v>-4.4860500000000005</v>
      </c>
      <c r="V43" s="2" t="s">
        <v>50</v>
      </c>
      <c r="W43" s="63"/>
      <c r="X43" s="1"/>
      <c r="Y43" s="1"/>
      <c r="Z43" s="1"/>
      <c r="AA43" s="1"/>
    </row>
    <row r="44" spans="1:27" ht="15" customHeight="1" thickBot="1">
      <c r="A44" s="70">
        <v>65</v>
      </c>
      <c r="B44" s="75" t="s">
        <v>56</v>
      </c>
      <c r="C44" s="13">
        <v>1.6762699999999999</v>
      </c>
      <c r="D44" s="2">
        <v>-0.84729999999999994</v>
      </c>
      <c r="E44" s="2">
        <v>-3.2772600000000001</v>
      </c>
      <c r="F44" s="2" t="s">
        <v>50</v>
      </c>
      <c r="G44" s="63"/>
      <c r="H44" s="2"/>
      <c r="I44" s="3"/>
      <c r="J44" s="1"/>
      <c r="K44" s="1"/>
      <c r="L44" s="1"/>
      <c r="M44" s="1"/>
      <c r="N44" s="61"/>
      <c r="O44" s="4"/>
      <c r="P44" s="1"/>
      <c r="Q44" s="56">
        <v>704061</v>
      </c>
      <c r="R44" s="55" t="s">
        <v>55</v>
      </c>
      <c r="S44" s="13">
        <v>0.55988000000000004</v>
      </c>
      <c r="T44" s="2" t="s">
        <v>50</v>
      </c>
      <c r="U44" s="2" t="s">
        <v>50</v>
      </c>
      <c r="V44" s="2" t="s">
        <v>50</v>
      </c>
      <c r="W44" s="63"/>
      <c r="X44" s="1"/>
      <c r="Y44" s="1"/>
      <c r="Z44" s="1"/>
      <c r="AA44" s="1"/>
    </row>
    <row r="45" spans="1:27" ht="15" customHeight="1" thickBot="1">
      <c r="A45" s="70">
        <v>242</v>
      </c>
      <c r="B45" s="75" t="s">
        <v>56</v>
      </c>
      <c r="C45" s="13">
        <v>1.3357699999999999</v>
      </c>
      <c r="D45" s="2" t="s">
        <v>50</v>
      </c>
      <c r="E45" s="2" t="s">
        <v>50</v>
      </c>
      <c r="F45" s="2" t="s">
        <v>50</v>
      </c>
      <c r="G45" s="63"/>
      <c r="H45" s="2"/>
      <c r="I45" s="3"/>
      <c r="J45" s="1"/>
      <c r="K45" s="1"/>
      <c r="L45" s="1"/>
      <c r="M45" s="1"/>
      <c r="N45" s="61"/>
      <c r="O45" s="4"/>
      <c r="P45" s="1"/>
      <c r="Q45" s="56">
        <v>704060</v>
      </c>
      <c r="R45" s="55" t="s">
        <v>57</v>
      </c>
      <c r="S45" s="13">
        <v>1.81758</v>
      </c>
      <c r="T45" s="2">
        <v>-1.2576999999999998</v>
      </c>
      <c r="U45" s="2">
        <v>-5.7437500000000004</v>
      </c>
      <c r="V45" s="2" t="s">
        <v>50</v>
      </c>
      <c r="W45" s="63"/>
      <c r="X45" s="1"/>
      <c r="Y45" s="1"/>
      <c r="Z45" s="1"/>
      <c r="AA45" s="1"/>
    </row>
    <row r="46" spans="1:27" ht="15" customHeight="1" thickBot="1">
      <c r="A46" s="70">
        <v>67</v>
      </c>
      <c r="B46" s="75" t="s">
        <v>58</v>
      </c>
      <c r="C46" s="13">
        <v>1.54447</v>
      </c>
      <c r="D46" s="2">
        <v>-0.20870000000000011</v>
      </c>
      <c r="E46" s="2">
        <v>-3.4859600000000004</v>
      </c>
      <c r="F46" s="2" t="s">
        <v>50</v>
      </c>
      <c r="G46" s="63"/>
      <c r="H46" s="2"/>
      <c r="I46" s="3"/>
      <c r="J46" s="1"/>
      <c r="K46" s="1"/>
      <c r="L46" s="1"/>
      <c r="M46" s="1"/>
      <c r="N46" s="61"/>
      <c r="O46" s="4"/>
      <c r="P46" s="1"/>
      <c r="Q46" s="56">
        <v>704059</v>
      </c>
      <c r="R46" s="55" t="s">
        <v>57</v>
      </c>
      <c r="S46" s="13">
        <v>1.1651400000000001</v>
      </c>
      <c r="T46" s="2" t="s">
        <v>50</v>
      </c>
      <c r="U46" s="2" t="s">
        <v>50</v>
      </c>
      <c r="V46" s="2" t="s">
        <v>50</v>
      </c>
      <c r="W46" s="63"/>
      <c r="X46" s="1"/>
      <c r="Y46" s="1"/>
      <c r="Z46" s="1"/>
      <c r="AA46" s="1"/>
    </row>
    <row r="47" spans="1:27" ht="15" customHeight="1" thickBot="1">
      <c r="A47" s="70">
        <v>244</v>
      </c>
      <c r="B47" s="75" t="s">
        <v>58</v>
      </c>
      <c r="C47" s="13">
        <v>1.3591800000000001</v>
      </c>
      <c r="D47" s="2" t="s">
        <v>50</v>
      </c>
      <c r="E47" s="2" t="s">
        <v>50</v>
      </c>
      <c r="F47" s="2" t="s">
        <v>50</v>
      </c>
      <c r="G47" s="63"/>
      <c r="H47" s="2"/>
      <c r="I47" s="3"/>
      <c r="J47" s="1"/>
      <c r="K47" s="1"/>
      <c r="L47" s="1"/>
      <c r="M47" s="1"/>
      <c r="N47" s="61"/>
      <c r="O47" s="4"/>
      <c r="P47" s="1">
        <v>40</v>
      </c>
      <c r="Q47" s="56">
        <v>704058</v>
      </c>
      <c r="R47" s="55" t="s">
        <v>59</v>
      </c>
      <c r="S47" s="13">
        <v>1.67482</v>
      </c>
      <c r="T47" s="2">
        <v>-0.50967999999999991</v>
      </c>
      <c r="U47" s="2">
        <v>-6.2534299999999998</v>
      </c>
      <c r="V47" s="2" t="s">
        <v>50</v>
      </c>
      <c r="W47" s="63"/>
      <c r="X47" s="1"/>
      <c r="Y47" s="1"/>
      <c r="Z47" s="1"/>
      <c r="AA47" s="1"/>
    </row>
    <row r="48" spans="1:27" ht="15" customHeight="1" thickBot="1">
      <c r="A48" s="70">
        <v>245</v>
      </c>
      <c r="B48" s="75" t="s">
        <v>60</v>
      </c>
      <c r="C48" s="13">
        <v>1.3743799999999999</v>
      </c>
      <c r="D48" s="2">
        <v>-1.519999999999988E-2</v>
      </c>
      <c r="E48" s="2">
        <v>-3.5011600000000005</v>
      </c>
      <c r="F48" s="2">
        <v>-3.5011600000000005</v>
      </c>
      <c r="G48" s="63">
        <v>5</v>
      </c>
      <c r="H48" s="2"/>
      <c r="I48" s="3"/>
      <c r="J48" s="1"/>
      <c r="K48" s="1"/>
      <c r="L48" s="1"/>
      <c r="M48" s="1"/>
      <c r="N48" s="61"/>
      <c r="O48" s="4"/>
      <c r="P48" s="1"/>
      <c r="Q48" s="56">
        <v>704057</v>
      </c>
      <c r="R48" s="55" t="s">
        <v>59</v>
      </c>
      <c r="S48" s="13">
        <v>1.4548300000000001</v>
      </c>
      <c r="T48" s="2" t="s">
        <v>50</v>
      </c>
      <c r="U48" s="2" t="s">
        <v>50</v>
      </c>
      <c r="V48" s="2" t="s">
        <v>50</v>
      </c>
      <c r="W48" s="63"/>
      <c r="X48" s="1"/>
      <c r="Y48" s="1"/>
      <c r="Z48" s="1"/>
      <c r="AA48" s="1"/>
    </row>
    <row r="49" spans="1:27" ht="15" customHeight="1" thickBot="1">
      <c r="A49" s="70">
        <v>246</v>
      </c>
      <c r="B49" s="75" t="s">
        <v>60</v>
      </c>
      <c r="C49" s="13">
        <v>1.2035499999999999</v>
      </c>
      <c r="D49" s="2" t="s">
        <v>50</v>
      </c>
      <c r="E49" s="2" t="s">
        <v>50</v>
      </c>
      <c r="F49" s="2" t="s">
        <v>50</v>
      </c>
      <c r="G49" s="63"/>
      <c r="H49" s="2"/>
      <c r="I49" s="3"/>
      <c r="J49" s="1"/>
      <c r="K49" s="1"/>
      <c r="L49" s="1"/>
      <c r="M49" s="1"/>
      <c r="N49" s="61"/>
      <c r="O49" s="4"/>
      <c r="P49" s="1"/>
      <c r="Q49" s="56">
        <v>704056</v>
      </c>
      <c r="R49" s="55" t="s">
        <v>62</v>
      </c>
      <c r="S49" s="13">
        <v>1.64673</v>
      </c>
      <c r="T49" s="2">
        <v>-0.19189999999999996</v>
      </c>
      <c r="U49" s="2">
        <v>-6.4453300000000002</v>
      </c>
      <c r="V49" s="2" t="s">
        <v>50</v>
      </c>
      <c r="W49" s="63"/>
      <c r="X49" s="1"/>
      <c r="Y49" s="1"/>
      <c r="Z49" s="1"/>
      <c r="AA49" s="1"/>
    </row>
    <row r="50" spans="1:27" ht="15" customHeight="1" thickBot="1">
      <c r="A50" s="70">
        <v>247</v>
      </c>
      <c r="B50" s="75" t="s">
        <v>61</v>
      </c>
      <c r="C50" s="13">
        <v>1.26667</v>
      </c>
      <c r="D50" s="2">
        <v>-6.3120000000000065E-2</v>
      </c>
      <c r="E50" s="2">
        <v>-6.3120000000000065E-2</v>
      </c>
      <c r="F50" s="2">
        <v>-6.3120000000000065E-2</v>
      </c>
      <c r="G50" s="63" t="str">
        <f t="shared" si="2"/>
        <v/>
      </c>
      <c r="H50" s="2"/>
      <c r="I50" s="3"/>
      <c r="J50" s="1"/>
      <c r="K50" s="1"/>
      <c r="L50" s="1"/>
      <c r="M50" s="1"/>
      <c r="N50" s="61"/>
      <c r="O50" s="4"/>
      <c r="P50" s="1">
        <v>43</v>
      </c>
      <c r="Q50" s="56">
        <v>704055</v>
      </c>
      <c r="R50" s="55" t="s">
        <v>62</v>
      </c>
      <c r="S50" s="13">
        <v>1.4393800000000001</v>
      </c>
      <c r="T50" s="2" t="s">
        <v>50</v>
      </c>
      <c r="U50" s="2" t="s">
        <v>50</v>
      </c>
      <c r="V50" s="2" t="s">
        <v>50</v>
      </c>
      <c r="W50" s="63"/>
      <c r="X50" s="1"/>
      <c r="Y50" s="1"/>
      <c r="Z50" s="1"/>
      <c r="AA50" s="1"/>
    </row>
    <row r="51" spans="1:27" ht="15" customHeight="1" thickBot="1">
      <c r="A51" s="70">
        <v>248</v>
      </c>
      <c r="B51" s="75" t="s">
        <v>63</v>
      </c>
      <c r="C51" s="13">
        <v>1.34842</v>
      </c>
      <c r="D51" s="2">
        <v>-8.1749999999999989E-2</v>
      </c>
      <c r="E51" s="2">
        <v>-8.1749999999999989E-2</v>
      </c>
      <c r="F51" s="2">
        <v>-8.1749999999999989E-2</v>
      </c>
      <c r="G51" s="63" t="str">
        <f t="shared" si="2"/>
        <v/>
      </c>
      <c r="H51" s="2"/>
      <c r="I51" s="3"/>
      <c r="J51" s="1"/>
      <c r="K51" s="1"/>
      <c r="L51" s="1"/>
      <c r="M51" s="1"/>
      <c r="N51" s="61"/>
      <c r="O51" s="4"/>
      <c r="P51" s="1"/>
      <c r="Q51" s="56">
        <v>704054</v>
      </c>
      <c r="R51" s="55" t="s">
        <v>64</v>
      </c>
      <c r="S51" s="13">
        <v>1.37235</v>
      </c>
      <c r="T51" s="2">
        <v>6.7030000000000145E-2</v>
      </c>
      <c r="U51" s="2">
        <v>-6.3783000000000003</v>
      </c>
      <c r="V51" s="2">
        <v>-6.3783000000000003</v>
      </c>
      <c r="W51" s="63">
        <v>8</v>
      </c>
      <c r="X51" s="1"/>
      <c r="Y51" s="1"/>
      <c r="Z51" s="1"/>
      <c r="AA51" s="1"/>
    </row>
    <row r="52" spans="1:27" ht="15" customHeight="1" thickBot="1">
      <c r="A52" s="70">
        <v>73</v>
      </c>
      <c r="B52" s="75" t="s">
        <v>28</v>
      </c>
      <c r="C52" s="13">
        <v>1.4029</v>
      </c>
      <c r="D52" s="2">
        <v>-5.4480000000000084E-2</v>
      </c>
      <c r="E52" s="2">
        <v>-5.4480000000000084E-2</v>
      </c>
      <c r="F52" s="2" t="s">
        <v>50</v>
      </c>
      <c r="G52" s="63">
        <f t="shared" si="2"/>
        <v>1</v>
      </c>
      <c r="H52" s="2"/>
      <c r="I52" s="3"/>
      <c r="J52" s="1"/>
      <c r="K52" s="1"/>
      <c r="L52" s="1"/>
      <c r="M52" s="1"/>
      <c r="N52" s="61"/>
      <c r="O52" s="4"/>
      <c r="P52" s="1"/>
      <c r="Q52" s="56">
        <v>704053</v>
      </c>
      <c r="R52" s="55" t="s">
        <v>64</v>
      </c>
      <c r="S52" s="13">
        <v>1.4904500000000001</v>
      </c>
      <c r="T52" s="2" t="s">
        <v>50</v>
      </c>
      <c r="U52" s="2" t="s">
        <v>50</v>
      </c>
      <c r="V52" s="2" t="s">
        <v>50</v>
      </c>
      <c r="W52" s="63"/>
      <c r="X52" s="1"/>
      <c r="Y52" s="1"/>
      <c r="Z52" s="1"/>
      <c r="AA52" s="1"/>
    </row>
    <row r="53" spans="1:27" ht="15" customHeight="1" thickBot="1">
      <c r="A53" s="70">
        <v>250</v>
      </c>
      <c r="B53" s="75" t="s">
        <v>28</v>
      </c>
      <c r="C53" s="13">
        <v>1.8064800000000001</v>
      </c>
      <c r="D53" s="2" t="s">
        <v>50</v>
      </c>
      <c r="E53" s="2" t="s">
        <v>50</v>
      </c>
      <c r="F53" s="2" t="s">
        <v>50</v>
      </c>
      <c r="G53" s="63" t="str">
        <f t="shared" si="2"/>
        <v/>
      </c>
      <c r="H53" s="2"/>
      <c r="I53" s="3"/>
      <c r="J53" s="1"/>
      <c r="K53" s="1"/>
      <c r="L53" s="1"/>
      <c r="M53" s="1"/>
      <c r="N53" s="61"/>
      <c r="O53" s="4"/>
      <c r="P53" s="1"/>
      <c r="Q53" s="56">
        <v>704052</v>
      </c>
      <c r="R53" s="55" t="s">
        <v>65</v>
      </c>
      <c r="S53" s="13">
        <v>1.40151</v>
      </c>
      <c r="T53" s="2">
        <v>8.8940000000000019E-2</v>
      </c>
      <c r="U53" s="2">
        <v>8.8940000000000019E-2</v>
      </c>
      <c r="V53" s="2">
        <v>8.8940000000000019E-2</v>
      </c>
      <c r="W53" s="63" t="str">
        <f t="shared" si="5"/>
        <v/>
      </c>
      <c r="X53" s="2"/>
      <c r="Y53" s="1"/>
      <c r="Z53" s="1"/>
      <c r="AA53" s="1"/>
    </row>
    <row r="54" spans="1:27" ht="15" customHeight="1" thickBot="1">
      <c r="A54" s="70">
        <v>75</v>
      </c>
      <c r="B54" s="75" t="s">
        <v>53</v>
      </c>
      <c r="C54" s="13">
        <v>0.88602000000000003</v>
      </c>
      <c r="D54" s="2">
        <v>0.92046000000000006</v>
      </c>
      <c r="E54" s="2">
        <v>0.86597999999999997</v>
      </c>
      <c r="F54" s="2" t="s">
        <v>50</v>
      </c>
      <c r="G54" s="63">
        <f t="shared" si="2"/>
        <v>1</v>
      </c>
      <c r="H54" s="2"/>
      <c r="I54" s="3"/>
      <c r="J54" s="1"/>
      <c r="K54" s="1"/>
      <c r="L54" s="1"/>
      <c r="M54" s="1"/>
      <c r="N54" s="61"/>
      <c r="O54" s="4"/>
      <c r="P54" s="1"/>
      <c r="Q54" s="56">
        <v>704051</v>
      </c>
      <c r="R54" s="55" t="s">
        <v>66</v>
      </c>
      <c r="S54" s="13">
        <v>1.20156</v>
      </c>
      <c r="T54" s="2">
        <v>0.19995000000000007</v>
      </c>
      <c r="U54" s="2">
        <v>0.19995000000000007</v>
      </c>
      <c r="V54" s="2">
        <v>0.19995000000000007</v>
      </c>
      <c r="W54" s="63" t="str">
        <f t="shared" si="5"/>
        <v/>
      </c>
      <c r="X54" s="1"/>
      <c r="Y54" s="1"/>
      <c r="Z54" s="1"/>
      <c r="AA54" s="1"/>
    </row>
    <row r="55" spans="1:27" ht="15" customHeight="1" thickBot="1">
      <c r="A55" s="70"/>
      <c r="B55" s="75" t="s">
        <v>53</v>
      </c>
      <c r="C55" s="7">
        <v>1.8557300000000001</v>
      </c>
      <c r="D55" s="2" t="s">
        <v>50</v>
      </c>
      <c r="E55" s="2" t="s">
        <v>50</v>
      </c>
      <c r="F55" s="2" t="s">
        <v>50</v>
      </c>
      <c r="G55" s="63" t="str">
        <f t="shared" si="2"/>
        <v/>
      </c>
      <c r="H55" s="2"/>
      <c r="I55" s="3"/>
      <c r="J55" s="1"/>
      <c r="K55" s="1"/>
      <c r="L55" s="1"/>
      <c r="M55" s="1"/>
      <c r="N55" s="61"/>
      <c r="O55" s="4"/>
      <c r="P55" s="1"/>
      <c r="Q55" s="56">
        <v>704050</v>
      </c>
      <c r="R55" s="55" t="s">
        <v>67</v>
      </c>
      <c r="S55" s="13">
        <v>0.93047999999999997</v>
      </c>
      <c r="T55" s="2">
        <v>0.27107999999999999</v>
      </c>
      <c r="U55" s="2">
        <v>0.27107999999999999</v>
      </c>
      <c r="V55" s="2">
        <v>0.27107999999999999</v>
      </c>
      <c r="W55" s="63" t="str">
        <f t="shared" si="5"/>
        <v/>
      </c>
      <c r="X55" s="1"/>
      <c r="Y55" s="1"/>
      <c r="Z55" s="1"/>
      <c r="AA55" s="1"/>
    </row>
    <row r="56" spans="1:27" ht="15" customHeight="1" thickBot="1">
      <c r="A56" s="70">
        <v>76</v>
      </c>
      <c r="B56" s="75" t="s">
        <v>54</v>
      </c>
      <c r="C56" s="13">
        <v>0.42786000000000002</v>
      </c>
      <c r="D56" s="2">
        <v>1.42787</v>
      </c>
      <c r="E56" s="2">
        <v>2.2938499999999999</v>
      </c>
      <c r="F56" s="2" t="s">
        <v>50</v>
      </c>
      <c r="G56" s="63">
        <f t="shared" si="2"/>
        <v>1</v>
      </c>
      <c r="H56" s="2"/>
      <c r="I56" s="3"/>
      <c r="J56" s="1"/>
      <c r="K56" s="1"/>
      <c r="L56" s="1"/>
      <c r="M56" s="1"/>
      <c r="N56" s="61"/>
      <c r="O56" s="4"/>
      <c r="P56" s="1"/>
      <c r="Q56" s="56">
        <v>704049</v>
      </c>
      <c r="R56" s="55" t="s">
        <v>28</v>
      </c>
      <c r="S56" s="13">
        <v>0.94394999999999996</v>
      </c>
      <c r="T56" s="2">
        <v>-1.3469999999999982E-2</v>
      </c>
      <c r="U56" s="2">
        <v>-1.3469999999999982E-2</v>
      </c>
      <c r="V56" s="2" t="s">
        <v>50</v>
      </c>
      <c r="W56" s="63"/>
      <c r="X56" s="1"/>
      <c r="Y56" s="1"/>
      <c r="Z56" s="1"/>
      <c r="AA56" s="1"/>
    </row>
    <row r="57" spans="1:27" ht="15" customHeight="1" thickBot="1">
      <c r="A57" s="70">
        <v>254</v>
      </c>
      <c r="B57" s="75" t="s">
        <v>54</v>
      </c>
      <c r="C57" s="13">
        <v>1.8957900000000001</v>
      </c>
      <c r="D57" s="2" t="s">
        <v>50</v>
      </c>
      <c r="E57" s="2" t="s">
        <v>50</v>
      </c>
      <c r="F57" s="2" t="s">
        <v>50</v>
      </c>
      <c r="G57" s="63" t="str">
        <f t="shared" si="2"/>
        <v/>
      </c>
      <c r="H57" s="2"/>
      <c r="I57" s="3"/>
      <c r="J57" s="1"/>
      <c r="K57" s="1"/>
      <c r="L57" s="1"/>
      <c r="M57" s="1"/>
      <c r="N57" s="61"/>
      <c r="O57" s="4"/>
      <c r="P57" s="1"/>
      <c r="Q57" s="56">
        <v>704048</v>
      </c>
      <c r="R57" s="55" t="s">
        <v>28</v>
      </c>
      <c r="S57" s="13">
        <v>1.78806</v>
      </c>
      <c r="T57" s="2" t="s">
        <v>50</v>
      </c>
      <c r="U57" s="2" t="s">
        <v>50</v>
      </c>
      <c r="V57" s="2" t="s">
        <v>50</v>
      </c>
      <c r="W57" s="63" t="str">
        <f t="shared" si="5"/>
        <v/>
      </c>
      <c r="X57" s="1"/>
      <c r="Y57" s="1"/>
      <c r="Z57" s="1"/>
      <c r="AA57" s="1"/>
    </row>
    <row r="58" spans="1:27" ht="15" customHeight="1" thickBot="1">
      <c r="A58" s="70">
        <v>255</v>
      </c>
      <c r="B58" s="75" t="s">
        <v>55</v>
      </c>
      <c r="C58" s="13">
        <v>0.62597999999999998</v>
      </c>
      <c r="D58" s="2">
        <v>1.2698100000000001</v>
      </c>
      <c r="E58" s="2">
        <v>3.56366</v>
      </c>
      <c r="F58" s="2" t="s">
        <v>50</v>
      </c>
      <c r="G58" s="63">
        <f t="shared" si="2"/>
        <v>1</v>
      </c>
      <c r="H58" s="2"/>
      <c r="I58" s="3"/>
      <c r="J58" s="1"/>
      <c r="K58" s="1"/>
      <c r="L58" s="1"/>
      <c r="M58" s="1"/>
      <c r="N58" s="61"/>
      <c r="O58" s="4"/>
      <c r="P58" s="1"/>
      <c r="Q58" s="56">
        <v>704047</v>
      </c>
      <c r="R58" s="55" t="s">
        <v>68</v>
      </c>
      <c r="S58" s="13">
        <v>1.2567699999999999</v>
      </c>
      <c r="T58" s="2">
        <v>0.53129000000000004</v>
      </c>
      <c r="U58" s="2">
        <v>0.51782000000000006</v>
      </c>
      <c r="V58" s="2">
        <v>0.51782000000000006</v>
      </c>
      <c r="W58" s="63">
        <v>1</v>
      </c>
      <c r="X58" s="1"/>
      <c r="Y58" s="1"/>
      <c r="Z58" s="1"/>
      <c r="AA58" s="1"/>
    </row>
    <row r="59" spans="1:27" ht="15" customHeight="1" thickBot="1">
      <c r="A59" s="70">
        <v>79</v>
      </c>
      <c r="B59" s="75" t="s">
        <v>55</v>
      </c>
      <c r="C59" s="13">
        <v>1.881</v>
      </c>
      <c r="D59" s="2" t="s">
        <v>50</v>
      </c>
      <c r="E59" s="2" t="s">
        <v>50</v>
      </c>
      <c r="F59" s="2" t="s">
        <v>50</v>
      </c>
      <c r="G59" s="63" t="str">
        <f t="shared" si="2"/>
        <v/>
      </c>
      <c r="H59" s="2"/>
      <c r="I59" s="3"/>
      <c r="J59" s="1"/>
      <c r="K59" s="1"/>
      <c r="L59" s="1"/>
      <c r="M59" s="1"/>
      <c r="N59" s="61"/>
      <c r="O59" s="4"/>
      <c r="P59" s="1"/>
      <c r="Q59" s="56">
        <v>704046</v>
      </c>
      <c r="R59" s="55" t="s">
        <v>69</v>
      </c>
      <c r="S59" s="13">
        <v>0.94674999999999998</v>
      </c>
      <c r="T59" s="2">
        <v>0.31001999999999996</v>
      </c>
      <c r="U59" s="2">
        <v>0.31001999999999996</v>
      </c>
      <c r="V59" s="2">
        <v>0.31001999999999996</v>
      </c>
      <c r="W59" s="63" t="str">
        <f t="shared" si="5"/>
        <v/>
      </c>
      <c r="X59" s="1"/>
      <c r="Y59" s="1"/>
      <c r="Z59" s="1"/>
      <c r="AA59" s="1"/>
    </row>
    <row r="60" spans="1:27" ht="15" customHeight="1" thickBot="1">
      <c r="A60" s="70">
        <v>257</v>
      </c>
      <c r="B60" s="75" t="s">
        <v>58</v>
      </c>
      <c r="C60" s="13">
        <v>0.80332999999999999</v>
      </c>
      <c r="D60" s="2">
        <v>1.0776699999999999</v>
      </c>
      <c r="E60" s="2">
        <v>4.64133</v>
      </c>
      <c r="F60" s="2" t="s">
        <v>50</v>
      </c>
      <c r="G60" s="63">
        <f t="shared" si="2"/>
        <v>1</v>
      </c>
      <c r="H60" s="2"/>
      <c r="I60" s="3"/>
      <c r="J60" s="1"/>
      <c r="K60" s="1"/>
      <c r="L60" s="1"/>
      <c r="M60" s="1"/>
      <c r="N60" s="61"/>
      <c r="O60" s="4"/>
      <c r="P60" s="1"/>
      <c r="Q60" s="56">
        <v>704045</v>
      </c>
      <c r="R60" s="55" t="s">
        <v>28</v>
      </c>
      <c r="S60" s="13">
        <v>0.56872</v>
      </c>
      <c r="T60" s="2">
        <v>0.37802999999999998</v>
      </c>
      <c r="U60" s="2">
        <v>0.37802999999999998</v>
      </c>
      <c r="V60" s="2" t="s">
        <v>50</v>
      </c>
      <c r="W60" s="63"/>
      <c r="X60" s="1"/>
      <c r="Y60" s="1"/>
      <c r="Z60" s="1"/>
      <c r="AA60" s="1"/>
    </row>
    <row r="61" spans="1:27" ht="15" customHeight="1" thickBot="1">
      <c r="A61" s="70">
        <v>258</v>
      </c>
      <c r="B61" s="75" t="s">
        <v>58</v>
      </c>
      <c r="C61" s="13">
        <v>1.85846</v>
      </c>
      <c r="D61" s="2" t="s">
        <v>50</v>
      </c>
      <c r="E61" s="2" t="s">
        <v>50</v>
      </c>
      <c r="F61" s="2" t="s">
        <v>50</v>
      </c>
      <c r="G61" s="63" t="str">
        <f t="shared" si="2"/>
        <v/>
      </c>
      <c r="H61" s="2"/>
      <c r="I61" s="3"/>
      <c r="J61" s="1"/>
      <c r="K61" s="1"/>
      <c r="L61" s="1"/>
      <c r="M61" s="1"/>
      <c r="N61" s="61"/>
      <c r="O61" s="4"/>
      <c r="P61" s="1"/>
      <c r="Q61" s="56">
        <v>704044</v>
      </c>
      <c r="R61" s="55" t="s">
        <v>28</v>
      </c>
      <c r="S61" s="13">
        <v>1.8207899999999999</v>
      </c>
      <c r="T61" s="2" t="s">
        <v>50</v>
      </c>
      <c r="U61" s="2" t="s">
        <v>50</v>
      </c>
      <c r="V61" s="2" t="s">
        <v>50</v>
      </c>
      <c r="W61" s="63" t="str">
        <f t="shared" si="5"/>
        <v/>
      </c>
      <c r="X61" s="1"/>
      <c r="Y61" s="2"/>
      <c r="Z61" s="1"/>
      <c r="AA61" s="1"/>
    </row>
    <row r="62" spans="1:27" ht="15" customHeight="1" thickBot="1">
      <c r="A62" s="70">
        <v>82</v>
      </c>
      <c r="B62" s="75" t="s">
        <v>28</v>
      </c>
      <c r="C62" s="13">
        <v>1.4304300000000001</v>
      </c>
      <c r="D62" s="2">
        <v>0.42802999999999991</v>
      </c>
      <c r="E62" s="2">
        <v>5.0693599999999996</v>
      </c>
      <c r="F62" s="2" t="s">
        <v>50</v>
      </c>
      <c r="G62" s="63">
        <f t="shared" si="2"/>
        <v>1</v>
      </c>
      <c r="H62" s="2"/>
      <c r="I62" s="3"/>
      <c r="J62" s="1"/>
      <c r="K62" s="1"/>
      <c r="L62" s="1"/>
      <c r="M62" s="1"/>
      <c r="N62" s="61"/>
      <c r="O62" s="4"/>
      <c r="P62" s="1"/>
      <c r="Q62" s="56">
        <v>704043</v>
      </c>
      <c r="R62" s="55" t="s">
        <v>70</v>
      </c>
      <c r="S62" s="13">
        <v>1.32176</v>
      </c>
      <c r="T62" s="2">
        <v>0.49902999999999986</v>
      </c>
      <c r="U62" s="2">
        <v>0.87705999999999984</v>
      </c>
      <c r="V62" s="2">
        <v>0.87705999999999984</v>
      </c>
      <c r="W62" s="63">
        <v>1</v>
      </c>
      <c r="X62" s="1"/>
      <c r="Y62" s="1"/>
      <c r="Z62" s="1"/>
      <c r="AA62" s="1"/>
    </row>
    <row r="63" spans="1:27" ht="15" customHeight="1" thickBot="1">
      <c r="A63" s="70">
        <v>260</v>
      </c>
      <c r="B63" s="75" t="s">
        <v>28</v>
      </c>
      <c r="C63" s="13">
        <v>1.45265</v>
      </c>
      <c r="D63" s="2" t="s">
        <v>50</v>
      </c>
      <c r="E63" s="2" t="s">
        <v>50</v>
      </c>
      <c r="F63" s="2" t="s">
        <v>50</v>
      </c>
      <c r="G63" s="63" t="str">
        <f t="shared" si="2"/>
        <v/>
      </c>
      <c r="H63" s="2"/>
      <c r="I63" s="3"/>
      <c r="J63" s="1"/>
      <c r="K63" s="1"/>
      <c r="L63" s="1"/>
      <c r="M63" s="1"/>
      <c r="N63" s="61"/>
      <c r="O63" s="4"/>
      <c r="P63" s="1"/>
      <c r="Q63" s="56">
        <v>704042</v>
      </c>
      <c r="R63" s="55" t="s">
        <v>28</v>
      </c>
      <c r="S63" s="13">
        <v>0.61138999999999999</v>
      </c>
      <c r="T63" s="2">
        <v>0.71037000000000006</v>
      </c>
      <c r="U63" s="2">
        <v>0.71037000000000006</v>
      </c>
      <c r="V63" s="2" t="s">
        <v>50</v>
      </c>
      <c r="W63" s="63">
        <f t="shared" si="5"/>
        <v>1</v>
      </c>
      <c r="X63" s="1"/>
      <c r="Y63" s="1"/>
      <c r="Z63" s="1"/>
      <c r="AA63" s="1"/>
    </row>
    <row r="64" spans="1:27" ht="15" customHeight="1" thickBot="1">
      <c r="A64" s="70">
        <v>261</v>
      </c>
      <c r="B64" s="75" t="s">
        <v>72</v>
      </c>
      <c r="C64" s="13">
        <v>1.41848</v>
      </c>
      <c r="D64" s="2">
        <v>3.4170000000000034E-2</v>
      </c>
      <c r="E64" s="2">
        <v>5.1035299999999992</v>
      </c>
      <c r="F64" s="2">
        <v>5.1035299999999992</v>
      </c>
      <c r="G64" s="63">
        <v>7</v>
      </c>
      <c r="H64" s="2"/>
      <c r="I64" s="3"/>
      <c r="J64" s="1"/>
      <c r="K64" s="1"/>
      <c r="L64" s="1"/>
      <c r="M64" s="1"/>
      <c r="N64" s="61"/>
      <c r="O64" s="4"/>
      <c r="P64" s="1"/>
      <c r="Q64" s="56">
        <v>704041</v>
      </c>
      <c r="R64" s="55" t="s">
        <v>28</v>
      </c>
      <c r="S64" s="13">
        <v>1.88059</v>
      </c>
      <c r="T64" s="2" t="s">
        <v>50</v>
      </c>
      <c r="U64" s="2" t="s">
        <v>50</v>
      </c>
      <c r="V64" s="2" t="s">
        <v>50</v>
      </c>
      <c r="W64" s="63" t="str">
        <f t="shared" si="5"/>
        <v/>
      </c>
      <c r="X64" s="1"/>
      <c r="Y64" s="1"/>
      <c r="Z64" s="1"/>
      <c r="AA64" s="1"/>
    </row>
    <row r="65" spans="1:27" ht="15" customHeight="1" thickBot="1">
      <c r="A65" s="70">
        <v>85</v>
      </c>
      <c r="B65" s="75"/>
      <c r="C65" s="13"/>
      <c r="D65" s="2"/>
      <c r="E65" s="2"/>
      <c r="F65" s="2"/>
      <c r="G65" s="63"/>
      <c r="H65" s="2"/>
      <c r="I65" s="11"/>
      <c r="J65" s="1"/>
      <c r="K65" s="2">
        <f>I66-O68-O66+O31</f>
        <v>-2.6999999999843816E-4</v>
      </c>
      <c r="L65" s="1"/>
      <c r="M65" s="1"/>
      <c r="N65" s="61"/>
      <c r="O65" s="8"/>
      <c r="P65" s="1"/>
      <c r="Q65" s="56">
        <v>704040</v>
      </c>
      <c r="R65" s="55" t="s">
        <v>71</v>
      </c>
      <c r="S65" s="13">
        <v>0.67230000000000001</v>
      </c>
      <c r="T65" s="2">
        <v>1.2082899999999999</v>
      </c>
      <c r="U65" s="2">
        <v>1.91866</v>
      </c>
      <c r="V65" s="2" t="s">
        <v>50</v>
      </c>
      <c r="W65" s="63">
        <f t="shared" si="5"/>
        <v>1</v>
      </c>
      <c r="X65" s="1"/>
      <c r="Y65" s="1"/>
      <c r="Z65" s="1"/>
      <c r="AA65" s="1"/>
    </row>
    <row r="66" spans="1:27" ht="15" customHeight="1" thickBot="1">
      <c r="A66" s="70">
        <v>263</v>
      </c>
      <c r="B66" s="75"/>
      <c r="C66" s="13"/>
      <c r="D66" s="2"/>
      <c r="E66" s="2"/>
      <c r="F66" s="2"/>
      <c r="G66" s="63" t="str">
        <f t="shared" si="2"/>
        <v/>
      </c>
      <c r="H66" s="2"/>
      <c r="I66" s="11">
        <f>SUM(F31:F66)</f>
        <v>-3.6943199999999994</v>
      </c>
      <c r="J66" s="1"/>
      <c r="K66" s="1"/>
      <c r="L66" s="1"/>
      <c r="M66" s="1"/>
      <c r="N66" s="61"/>
      <c r="O66" s="8">
        <f>SUM(V32:V69)</f>
        <v>-3.2070000000000007</v>
      </c>
      <c r="P66" s="1"/>
      <c r="Q66" s="56">
        <v>704039</v>
      </c>
      <c r="R66" s="55" t="s">
        <v>71</v>
      </c>
      <c r="S66" s="13">
        <v>1.8978900000000001</v>
      </c>
      <c r="T66" s="2" t="s">
        <v>50</v>
      </c>
      <c r="U66" s="2" t="s">
        <v>50</v>
      </c>
      <c r="V66" s="2" t="s">
        <v>50</v>
      </c>
      <c r="W66" s="63" t="str">
        <f t="shared" si="5"/>
        <v/>
      </c>
      <c r="X66" s="1"/>
      <c r="Y66" s="1"/>
      <c r="Z66" s="1"/>
      <c r="AA66" s="1"/>
    </row>
    <row r="67" spans="1:27" ht="12.75" customHeight="1" thickBot="1">
      <c r="A67" s="71">
        <v>701001</v>
      </c>
      <c r="B67" s="73" t="s">
        <v>72</v>
      </c>
      <c r="C67" s="13">
        <f>VLOOKUP(A67,'Sok242'!$D:$G,4,0)</f>
        <v>1.1969399999999999</v>
      </c>
      <c r="D67" s="2">
        <f t="shared" ref="D67:D130" si="14">IF(B66=B67,"",C66-C67)</f>
        <v>-1.1969399999999999</v>
      </c>
      <c r="E67" s="2">
        <f t="shared" ref="E67:E130" si="15">IF(D67="","",IF(COUNTIF(B66,"*бол*"),D67+E65,D67))</f>
        <v>-1.1969399999999999</v>
      </c>
      <c r="F67" s="2"/>
      <c r="G67" s="63" t="str">
        <f t="shared" si="2"/>
        <v/>
      </c>
      <c r="H67" s="2"/>
      <c r="I67" s="5">
        <v>468</v>
      </c>
      <c r="J67" s="6" t="s">
        <v>73</v>
      </c>
      <c r="K67" s="7">
        <f>VLOOKUP(I67,'Sok242'!$D:$G,4,0)</f>
        <v>1.46065</v>
      </c>
      <c r="L67" s="2"/>
      <c r="M67" s="2"/>
      <c r="N67" s="2"/>
      <c r="O67" s="2"/>
      <c r="P67" s="1"/>
      <c r="Q67" s="56">
        <v>704038</v>
      </c>
      <c r="R67" s="55" t="s">
        <v>54</v>
      </c>
      <c r="S67" s="13">
        <v>1.1358900000000001</v>
      </c>
      <c r="T67" s="2">
        <v>0.76200000000000001</v>
      </c>
      <c r="U67" s="2">
        <v>2.68066</v>
      </c>
      <c r="V67" s="2" t="s">
        <v>50</v>
      </c>
      <c r="W67" s="63">
        <f t="shared" si="5"/>
        <v>1</v>
      </c>
      <c r="X67" s="1"/>
      <c r="Y67" s="1"/>
      <c r="Z67" s="1"/>
      <c r="AA67" s="1"/>
    </row>
    <row r="68" spans="1:27" ht="12.75" customHeight="1" thickBot="1">
      <c r="A68" s="72">
        <v>701002</v>
      </c>
      <c r="B68" s="76" t="s">
        <v>2466</v>
      </c>
      <c r="C68" s="13">
        <f>VLOOKUP(A68,'Sok242'!$D:$G,4,0)</f>
        <v>1.3988799999999999</v>
      </c>
      <c r="D68" s="2">
        <f t="shared" si="14"/>
        <v>-0.20194000000000001</v>
      </c>
      <c r="E68" s="2">
        <f t="shared" si="15"/>
        <v>-0.20194000000000001</v>
      </c>
      <c r="F68" s="2">
        <f t="shared" ref="F68:F130" si="16">IF(COUNTIF(B68,"*бол*"),"",E68)</f>
        <v>-0.20194000000000001</v>
      </c>
      <c r="G68" s="63" t="str">
        <f t="shared" ref="G68:G122" si="17">IF(B68=B69,1,"")</f>
        <v/>
      </c>
      <c r="H68" s="2"/>
      <c r="I68" s="5">
        <v>469</v>
      </c>
      <c r="J68" s="6" t="s">
        <v>74</v>
      </c>
      <c r="K68" s="7">
        <f>VLOOKUP(I68,'Sok242'!$D:$G,4,0)</f>
        <v>1.4614199999999999</v>
      </c>
      <c r="L68" s="2">
        <f>IF(J67=J68,"",K67-K68)</f>
        <v>-7.699999999999374E-4</v>
      </c>
      <c r="M68" s="2">
        <f>IF(L68="","",IF(COUNTIF(J67,"*бол*"),L68+M66,L68))</f>
        <v>-7.699999999999374E-4</v>
      </c>
      <c r="N68" s="2"/>
      <c r="O68" s="2">
        <f>IF(COUNTIF(J68,"*бол*"),"",M68)</f>
        <v>-7.699999999999374E-4</v>
      </c>
      <c r="P68" s="1"/>
      <c r="Q68" s="56">
        <v>704037</v>
      </c>
      <c r="R68" s="55" t="s">
        <v>54</v>
      </c>
      <c r="S68" s="13">
        <v>1.5801700000000001</v>
      </c>
      <c r="T68" s="2" t="s">
        <v>50</v>
      </c>
      <c r="U68" s="2" t="s">
        <v>50</v>
      </c>
      <c r="V68" s="2" t="s">
        <v>50</v>
      </c>
      <c r="W68" s="63" t="str">
        <f t="shared" ref="W68:W131" si="18">IF(R68=R69,1,"")</f>
        <v/>
      </c>
      <c r="X68" s="1"/>
      <c r="Y68" s="1"/>
      <c r="Z68" s="1"/>
      <c r="AA68" s="1"/>
    </row>
    <row r="69" spans="1:27" ht="12.75" customHeight="1" thickBot="1">
      <c r="A69" s="72">
        <v>701003</v>
      </c>
      <c r="B69" s="76" t="s">
        <v>2467</v>
      </c>
      <c r="C69" s="13">
        <f>VLOOKUP(A69,'Sok242'!$D:$G,4,0)</f>
        <v>1.4671700000000001</v>
      </c>
      <c r="D69" s="2">
        <f t="shared" si="14"/>
        <v>-6.8290000000000184E-2</v>
      </c>
      <c r="E69" s="2">
        <f t="shared" si="15"/>
        <v>-6.8290000000000184E-2</v>
      </c>
      <c r="F69" s="2">
        <f t="shared" si="16"/>
        <v>-6.8290000000000184E-2</v>
      </c>
      <c r="G69" s="63">
        <f t="shared" si="17"/>
        <v>1</v>
      </c>
      <c r="H69" s="2"/>
      <c r="I69" s="3"/>
      <c r="J69" s="1"/>
      <c r="K69" s="1"/>
      <c r="L69" s="1"/>
      <c r="M69" s="1"/>
      <c r="N69" s="61"/>
      <c r="O69" s="4"/>
      <c r="P69" s="1"/>
      <c r="Q69" s="56">
        <v>704036</v>
      </c>
      <c r="R69" s="55" t="s">
        <v>72</v>
      </c>
      <c r="S69" s="13">
        <v>1.45743</v>
      </c>
      <c r="T69" s="2">
        <v>0.12274000000000007</v>
      </c>
      <c r="U69" s="2">
        <v>2.8033999999999999</v>
      </c>
      <c r="V69" s="2">
        <v>2.8033999999999999</v>
      </c>
      <c r="W69" s="63">
        <v>5</v>
      </c>
      <c r="X69" s="1"/>
      <c r="Y69" s="1"/>
      <c r="Z69" s="1"/>
      <c r="AA69" s="1"/>
    </row>
    <row r="70" spans="1:27" ht="12.75" customHeight="1" thickBot="1">
      <c r="A70" s="71">
        <v>701004</v>
      </c>
      <c r="B70" s="73" t="s">
        <v>2467</v>
      </c>
      <c r="C70" s="13">
        <f>VLOOKUP(A70,'Sok242'!$D:$G,4,0)</f>
        <v>1.17916</v>
      </c>
      <c r="D70" s="2" t="str">
        <f t="shared" si="14"/>
        <v/>
      </c>
      <c r="E70" s="2" t="str">
        <f t="shared" si="15"/>
        <v/>
      </c>
      <c r="F70" s="2" t="str">
        <f t="shared" si="16"/>
        <v/>
      </c>
      <c r="G70" s="63" t="str">
        <f t="shared" si="17"/>
        <v/>
      </c>
      <c r="H70" s="2"/>
      <c r="I70" s="3"/>
      <c r="J70" s="1"/>
      <c r="K70" s="1"/>
      <c r="L70" s="1"/>
      <c r="M70" s="1"/>
      <c r="N70" s="61"/>
      <c r="O70" s="4"/>
      <c r="P70" s="1"/>
      <c r="Q70" s="71">
        <v>626001</v>
      </c>
      <c r="R70" s="55" t="s">
        <v>72</v>
      </c>
      <c r="S70" s="13">
        <f>VLOOKUP(Q70,'Sok242'!$D:$G,4,0)</f>
        <v>1.17648</v>
      </c>
      <c r="T70" s="2" t="str">
        <f t="shared" ref="T70:T133" si="19">IF(R69=R70,"",S69-S70)</f>
        <v/>
      </c>
      <c r="U70" s="2" t="str">
        <f t="shared" ref="U70:U133" si="20">IF(T70="","",IF(COUNTIF(R69,"*бол*"),T70+U68,T70))</f>
        <v/>
      </c>
      <c r="V70" s="2" t="str">
        <f t="shared" ref="V70:V133" si="21">IF(COUNTIF(R70,"*бол*"),"",U70)</f>
        <v/>
      </c>
      <c r="W70" s="63"/>
      <c r="X70" s="1"/>
      <c r="Y70" s="1"/>
      <c r="Z70" s="1"/>
      <c r="AA70" s="1"/>
    </row>
    <row r="71" spans="1:27" ht="12.75" customHeight="1" thickBot="1">
      <c r="A71" s="72">
        <v>701005</v>
      </c>
      <c r="B71" s="76" t="s">
        <v>2468</v>
      </c>
      <c r="C71" s="13">
        <f>VLOOKUP(A71,'Sok242'!$D:$G,4,0)</f>
        <v>1.28047</v>
      </c>
      <c r="D71" s="2">
        <f t="shared" si="14"/>
        <v>-0.10131000000000001</v>
      </c>
      <c r="E71" s="2">
        <f t="shared" si="15"/>
        <v>-0.10131000000000001</v>
      </c>
      <c r="F71" s="2">
        <f t="shared" si="16"/>
        <v>-0.10131000000000001</v>
      </c>
      <c r="G71" s="63" t="str">
        <f t="shared" si="17"/>
        <v/>
      </c>
      <c r="H71" s="2"/>
      <c r="I71" s="3"/>
      <c r="J71" s="1"/>
      <c r="K71" s="1"/>
      <c r="L71" s="1"/>
      <c r="M71" s="1"/>
      <c r="N71" s="61"/>
      <c r="O71" s="4"/>
      <c r="P71" s="1"/>
      <c r="Q71" s="71">
        <v>626002</v>
      </c>
      <c r="R71" s="55" t="s">
        <v>2466</v>
      </c>
      <c r="S71" s="13">
        <f>VLOOKUP(Q71,'Sok242'!$D:$G,4,0)</f>
        <v>1.37978</v>
      </c>
      <c r="T71" s="2">
        <f t="shared" si="19"/>
        <v>-0.20330000000000004</v>
      </c>
      <c r="U71" s="2">
        <f t="shared" si="20"/>
        <v>-0.20330000000000004</v>
      </c>
      <c r="V71" s="2">
        <f t="shared" si="21"/>
        <v>-0.20330000000000004</v>
      </c>
      <c r="W71" s="63" t="str">
        <f t="shared" si="18"/>
        <v/>
      </c>
      <c r="X71" s="1"/>
      <c r="Y71" s="1"/>
      <c r="Z71" s="1"/>
      <c r="AA71" s="1"/>
    </row>
    <row r="72" spans="1:27" ht="12.75" customHeight="1" thickBot="1">
      <c r="A72" s="72">
        <v>701006</v>
      </c>
      <c r="B72" s="76" t="s">
        <v>2469</v>
      </c>
      <c r="C72" s="13">
        <f>VLOOKUP(A72,'Sok242'!$D:$G,4,0)</f>
        <v>1.39296</v>
      </c>
      <c r="D72" s="2">
        <f t="shared" si="14"/>
        <v>-0.11248999999999998</v>
      </c>
      <c r="E72" s="2">
        <f t="shared" si="15"/>
        <v>-0.11248999999999998</v>
      </c>
      <c r="F72" s="2">
        <f t="shared" si="16"/>
        <v>-0.11248999999999998</v>
      </c>
      <c r="G72" s="63" t="str">
        <f t="shared" si="17"/>
        <v/>
      </c>
      <c r="H72" s="2"/>
      <c r="I72" s="3"/>
      <c r="J72" s="1"/>
      <c r="K72" s="1"/>
      <c r="L72" s="1"/>
      <c r="M72" s="1"/>
      <c r="N72" s="61"/>
      <c r="O72" s="4"/>
      <c r="P72" s="1"/>
      <c r="Q72" s="71">
        <v>626003</v>
      </c>
      <c r="R72" s="55" t="s">
        <v>2467</v>
      </c>
      <c r="S72" s="13">
        <f>VLOOKUP(Q72,'Sok242'!$D:$G,4,0)</f>
        <v>1.45055</v>
      </c>
      <c r="T72" s="2">
        <f t="shared" si="19"/>
        <v>-7.077E-2</v>
      </c>
      <c r="U72" s="2">
        <f t="shared" si="20"/>
        <v>-7.077E-2</v>
      </c>
      <c r="V72" s="2">
        <f t="shared" si="21"/>
        <v>-7.077E-2</v>
      </c>
      <c r="W72" s="63">
        <f t="shared" si="18"/>
        <v>1</v>
      </c>
      <c r="X72" s="1"/>
      <c r="Y72" s="1"/>
      <c r="Z72" s="1"/>
      <c r="AA72" s="1"/>
    </row>
    <row r="73" spans="1:27" ht="12.75" customHeight="1" thickBot="1">
      <c r="A73" s="72">
        <v>701007</v>
      </c>
      <c r="B73" s="76" t="s">
        <v>2470</v>
      </c>
      <c r="C73" s="13">
        <f>VLOOKUP(A73,'Sok242'!$D:$G,4,0)</f>
        <v>1.5145500000000001</v>
      </c>
      <c r="D73" s="2">
        <f t="shared" si="14"/>
        <v>-0.12159000000000009</v>
      </c>
      <c r="E73" s="2">
        <f t="shared" si="15"/>
        <v>-0.12159000000000009</v>
      </c>
      <c r="F73" s="2">
        <f t="shared" si="16"/>
        <v>-0.12159000000000009</v>
      </c>
      <c r="G73" s="63">
        <f t="shared" si="17"/>
        <v>1</v>
      </c>
      <c r="H73" s="2"/>
      <c r="I73" s="3"/>
      <c r="J73" s="1"/>
      <c r="K73" s="1"/>
      <c r="L73" s="1"/>
      <c r="M73" s="1"/>
      <c r="N73" s="61"/>
      <c r="O73" s="4"/>
      <c r="P73" s="1"/>
      <c r="Q73" s="71">
        <v>626004</v>
      </c>
      <c r="R73" s="55" t="s">
        <v>2467</v>
      </c>
      <c r="S73" s="13">
        <f>VLOOKUP(Q73,'Sok242'!$D:$G,4,0)</f>
        <v>1.16858</v>
      </c>
      <c r="T73" s="2" t="str">
        <f t="shared" si="19"/>
        <v/>
      </c>
      <c r="U73" s="2" t="str">
        <f t="shared" si="20"/>
        <v/>
      </c>
      <c r="V73" s="2" t="str">
        <f t="shared" si="21"/>
        <v/>
      </c>
      <c r="W73" s="63" t="str">
        <f t="shared" si="18"/>
        <v/>
      </c>
      <c r="X73" s="1"/>
      <c r="Y73" s="1"/>
      <c r="Z73" s="1"/>
      <c r="AA73" s="1"/>
    </row>
    <row r="74" spans="1:27" ht="12.75" customHeight="1" thickBot="1">
      <c r="A74" s="71">
        <v>701008</v>
      </c>
      <c r="B74" s="73" t="s">
        <v>2470</v>
      </c>
      <c r="C74" s="13">
        <f>VLOOKUP(A74,'Sok242'!$D:$G,4,0)</f>
        <v>1.19661</v>
      </c>
      <c r="D74" s="2" t="str">
        <f t="shared" si="14"/>
        <v/>
      </c>
      <c r="E74" s="2" t="str">
        <f t="shared" si="15"/>
        <v/>
      </c>
      <c r="F74" s="2" t="str">
        <f t="shared" si="16"/>
        <v/>
      </c>
      <c r="G74" s="63" t="str">
        <f t="shared" si="17"/>
        <v/>
      </c>
      <c r="H74" s="2"/>
      <c r="I74" s="3"/>
      <c r="J74" s="1"/>
      <c r="K74" s="1"/>
      <c r="L74" s="1"/>
      <c r="M74" s="1"/>
      <c r="N74" s="61"/>
      <c r="O74" s="4"/>
      <c r="P74" s="1"/>
      <c r="Q74" s="71">
        <v>626005</v>
      </c>
      <c r="R74" s="55" t="s">
        <v>2468</v>
      </c>
      <c r="S74" s="13">
        <f>VLOOKUP(Q74,'Sok242'!$D:$G,4,0)</f>
        <v>1.2626999999999999</v>
      </c>
      <c r="T74" s="2">
        <f t="shared" si="19"/>
        <v>-9.4119999999999981E-2</v>
      </c>
      <c r="U74" s="2">
        <f t="shared" si="20"/>
        <v>-9.4119999999999981E-2</v>
      </c>
      <c r="V74" s="2">
        <f t="shared" si="21"/>
        <v>-9.4119999999999981E-2</v>
      </c>
      <c r="W74" s="63" t="str">
        <f t="shared" si="18"/>
        <v/>
      </c>
      <c r="X74" s="1"/>
      <c r="Y74" s="1"/>
      <c r="Z74" s="1"/>
      <c r="AA74" s="1"/>
    </row>
    <row r="75" spans="1:27" ht="12.75" customHeight="1" thickBot="1">
      <c r="A75" s="72">
        <v>701009</v>
      </c>
      <c r="B75" s="76" t="s">
        <v>2471</v>
      </c>
      <c r="C75" s="13">
        <f>VLOOKUP(A75,'Sok242'!$D:$G,4,0)</f>
        <v>1.2958799999999999</v>
      </c>
      <c r="D75" s="2">
        <f t="shared" si="14"/>
        <v>-9.9269999999999969E-2</v>
      </c>
      <c r="E75" s="2">
        <f t="shared" si="15"/>
        <v>-9.9269999999999969E-2</v>
      </c>
      <c r="F75" s="2">
        <f t="shared" si="16"/>
        <v>-9.9269999999999969E-2</v>
      </c>
      <c r="G75" s="63" t="str">
        <f t="shared" si="17"/>
        <v/>
      </c>
      <c r="H75" s="2"/>
      <c r="I75" s="3"/>
      <c r="J75" s="1"/>
      <c r="K75" s="1"/>
      <c r="L75" s="1"/>
      <c r="M75" s="1"/>
      <c r="N75" s="61"/>
      <c r="O75" s="4"/>
      <c r="P75" s="1"/>
      <c r="Q75" s="71">
        <v>626006</v>
      </c>
      <c r="R75" s="55" t="s">
        <v>2469</v>
      </c>
      <c r="S75" s="13">
        <f>VLOOKUP(Q75,'Sok242'!$D:$G,4,0)</f>
        <v>1.3787400000000001</v>
      </c>
      <c r="T75" s="2">
        <f t="shared" si="19"/>
        <v>-0.11604000000000014</v>
      </c>
      <c r="U75" s="2">
        <f t="shared" si="20"/>
        <v>-0.11604000000000014</v>
      </c>
      <c r="V75" s="2">
        <f t="shared" si="21"/>
        <v>-0.11604000000000014</v>
      </c>
      <c r="W75" s="63" t="str">
        <f t="shared" si="18"/>
        <v/>
      </c>
      <c r="X75" s="1"/>
      <c r="Y75" s="1"/>
      <c r="Z75" s="1"/>
      <c r="AA75" s="1"/>
    </row>
    <row r="76" spans="1:27" ht="12.75" customHeight="1" thickBot="1">
      <c r="A76" s="71">
        <v>701010</v>
      </c>
      <c r="B76" s="73" t="s">
        <v>2472</v>
      </c>
      <c r="C76" s="13">
        <f>VLOOKUP(A76,'Sok242'!$D:$G,4,0)</f>
        <v>1.3972</v>
      </c>
      <c r="D76" s="2">
        <f t="shared" si="14"/>
        <v>-0.10132000000000008</v>
      </c>
      <c r="E76" s="2">
        <f t="shared" si="15"/>
        <v>-0.10132000000000008</v>
      </c>
      <c r="F76" s="2">
        <f t="shared" si="16"/>
        <v>-0.10132000000000008</v>
      </c>
      <c r="G76" s="63" t="str">
        <f t="shared" si="17"/>
        <v/>
      </c>
      <c r="H76" s="2"/>
      <c r="I76" s="3"/>
      <c r="J76" s="1"/>
      <c r="K76" s="1"/>
      <c r="L76" s="1"/>
      <c r="M76" s="1"/>
      <c r="N76" s="61"/>
      <c r="O76" s="4"/>
      <c r="P76" s="1"/>
      <c r="Q76" s="71">
        <v>626007</v>
      </c>
      <c r="R76" s="55" t="s">
        <v>2470</v>
      </c>
      <c r="S76" s="13">
        <f>VLOOKUP(Q76,'Sok242'!$D:$G,4,0)</f>
        <v>1.49993</v>
      </c>
      <c r="T76" s="2">
        <f t="shared" si="19"/>
        <v>-0.12118999999999991</v>
      </c>
      <c r="U76" s="2">
        <f t="shared" si="20"/>
        <v>-0.12118999999999991</v>
      </c>
      <c r="V76" s="2">
        <f t="shared" si="21"/>
        <v>-0.12118999999999991</v>
      </c>
      <c r="W76" s="63">
        <f t="shared" si="18"/>
        <v>1</v>
      </c>
      <c r="X76" s="1"/>
      <c r="Y76" s="1"/>
      <c r="Z76" s="1"/>
      <c r="AA76" s="1"/>
    </row>
    <row r="77" spans="1:27" ht="12.75" customHeight="1" thickBot="1">
      <c r="A77" s="71">
        <v>701011</v>
      </c>
      <c r="B77" s="73" t="s">
        <v>28</v>
      </c>
      <c r="C77" s="13">
        <f>VLOOKUP(A77,'Sok242'!$D:$G,4,0)</f>
        <v>1.63489</v>
      </c>
      <c r="D77" s="2">
        <f t="shared" si="14"/>
        <v>-0.23768999999999996</v>
      </c>
      <c r="E77" s="2">
        <f t="shared" si="15"/>
        <v>-0.23768999999999996</v>
      </c>
      <c r="F77" s="2" t="str">
        <f t="shared" si="16"/>
        <v/>
      </c>
      <c r="G77" s="63"/>
      <c r="H77" s="2"/>
      <c r="I77" s="3"/>
      <c r="J77" s="1"/>
      <c r="K77" s="1"/>
      <c r="L77" s="1"/>
      <c r="M77" s="1"/>
      <c r="N77" s="61"/>
      <c r="O77" s="4"/>
      <c r="P77" s="1"/>
      <c r="Q77" s="71">
        <v>626008</v>
      </c>
      <c r="R77" s="55" t="s">
        <v>2470</v>
      </c>
      <c r="S77" s="13">
        <f>VLOOKUP(Q77,'Sok242'!$D:$G,4,0)</f>
        <v>1.1591800000000001</v>
      </c>
      <c r="T77" s="2" t="str">
        <f t="shared" si="19"/>
        <v/>
      </c>
      <c r="U77" s="2" t="str">
        <f t="shared" si="20"/>
        <v/>
      </c>
      <c r="V77" s="2" t="str">
        <f t="shared" si="21"/>
        <v/>
      </c>
      <c r="W77" s="63" t="str">
        <f t="shared" si="18"/>
        <v/>
      </c>
      <c r="X77" s="1"/>
      <c r="Y77" s="1"/>
      <c r="Z77" s="1"/>
      <c r="AA77" s="1"/>
    </row>
    <row r="78" spans="1:27" ht="12.75" customHeight="1" thickBot="1">
      <c r="A78" s="71">
        <v>701012</v>
      </c>
      <c r="B78" s="73" t="s">
        <v>28</v>
      </c>
      <c r="C78" s="13">
        <f>VLOOKUP(A78,'Sok242'!$D:$G,4,0)</f>
        <v>1.3268200000000001</v>
      </c>
      <c r="D78" s="2" t="str">
        <f t="shared" si="14"/>
        <v/>
      </c>
      <c r="E78" s="2" t="str">
        <f t="shared" si="15"/>
        <v/>
      </c>
      <c r="F78" s="2" t="str">
        <f t="shared" si="16"/>
        <v/>
      </c>
      <c r="G78" s="63" t="str">
        <f t="shared" si="17"/>
        <v/>
      </c>
      <c r="H78" s="2"/>
      <c r="I78" s="3"/>
      <c r="J78" s="1"/>
      <c r="K78" s="1"/>
      <c r="L78" s="1"/>
      <c r="M78" s="1"/>
      <c r="N78" s="61"/>
      <c r="O78" s="4"/>
      <c r="P78" s="1"/>
      <c r="Q78" s="71">
        <v>626009</v>
      </c>
      <c r="R78" s="55" t="s">
        <v>2471</v>
      </c>
      <c r="S78" s="13">
        <f>VLOOKUP(Q78,'Sok242'!$D:$G,4,0)</f>
        <v>1.2584599999999999</v>
      </c>
      <c r="T78" s="2">
        <f t="shared" si="19"/>
        <v>-9.9279999999999813E-2</v>
      </c>
      <c r="U78" s="2">
        <f t="shared" si="20"/>
        <v>-9.9279999999999813E-2</v>
      </c>
      <c r="V78" s="2">
        <f t="shared" si="21"/>
        <v>-9.9279999999999813E-2</v>
      </c>
      <c r="W78" s="63" t="str">
        <f t="shared" si="18"/>
        <v/>
      </c>
      <c r="X78" s="1"/>
      <c r="Y78" s="1"/>
      <c r="Z78" s="1"/>
      <c r="AA78" s="1"/>
    </row>
    <row r="79" spans="1:27" ht="12.75" customHeight="1" thickBot="1">
      <c r="A79" s="72">
        <v>701013</v>
      </c>
      <c r="B79" s="76" t="s">
        <v>2473</v>
      </c>
      <c r="C79" s="13">
        <f>VLOOKUP(A79,'Sok242'!$D:$G,4,0)</f>
        <v>1.3471200000000001</v>
      </c>
      <c r="D79" s="2">
        <f t="shared" si="14"/>
        <v>-2.0299999999999985E-2</v>
      </c>
      <c r="E79" s="2">
        <f t="shared" si="15"/>
        <v>-0.25798999999999994</v>
      </c>
      <c r="F79" s="2">
        <f t="shared" si="16"/>
        <v>-0.25798999999999994</v>
      </c>
      <c r="G79" s="63">
        <v>1</v>
      </c>
      <c r="H79" s="2"/>
      <c r="I79" s="3"/>
      <c r="J79" s="1"/>
      <c r="K79" s="1"/>
      <c r="L79" s="1"/>
      <c r="M79" s="1"/>
      <c r="N79" s="61"/>
      <c r="O79" s="4"/>
      <c r="P79" s="1"/>
      <c r="Q79" s="71">
        <v>626010</v>
      </c>
      <c r="R79" s="55" t="s">
        <v>2507</v>
      </c>
      <c r="S79" s="13">
        <f>VLOOKUP(Q79,'Sok242'!$D:$G,4,0)</f>
        <v>1.35947</v>
      </c>
      <c r="T79" s="2">
        <f t="shared" si="19"/>
        <v>-0.10101000000000004</v>
      </c>
      <c r="U79" s="2">
        <f t="shared" si="20"/>
        <v>-0.10101000000000004</v>
      </c>
      <c r="V79" s="2">
        <f t="shared" si="21"/>
        <v>-0.10101000000000004</v>
      </c>
      <c r="W79" s="63" t="str">
        <f t="shared" si="18"/>
        <v/>
      </c>
      <c r="X79" s="1"/>
      <c r="Y79" s="1"/>
      <c r="Z79" s="1"/>
      <c r="AA79" s="1"/>
    </row>
    <row r="80" spans="1:27" ht="12.75" customHeight="1" thickBot="1">
      <c r="A80" s="71">
        <v>701014</v>
      </c>
      <c r="B80" s="73" t="s">
        <v>28</v>
      </c>
      <c r="C80" s="13">
        <f>VLOOKUP(A80,'Sok242'!$D:$G,4,0)</f>
        <v>1.6305799999999999</v>
      </c>
      <c r="D80" s="2">
        <f t="shared" si="14"/>
        <v>-0.28345999999999982</v>
      </c>
      <c r="E80" s="2">
        <f t="shared" si="15"/>
        <v>-0.28345999999999982</v>
      </c>
      <c r="F80" s="2" t="str">
        <f t="shared" si="16"/>
        <v/>
      </c>
      <c r="G80" s="63"/>
      <c r="H80" s="2"/>
      <c r="I80" s="3"/>
      <c r="J80" s="1"/>
      <c r="K80" s="1"/>
      <c r="L80" s="1"/>
      <c r="M80" s="1"/>
      <c r="N80" s="61"/>
      <c r="O80" s="4"/>
      <c r="P80" s="1"/>
      <c r="Q80" s="71">
        <v>626011</v>
      </c>
      <c r="R80" s="55" t="s">
        <v>28</v>
      </c>
      <c r="S80" s="13">
        <f>VLOOKUP(Q80,'Sok242'!$D:$G,4,0)</f>
        <v>1.5969500000000001</v>
      </c>
      <c r="T80" s="2">
        <f t="shared" si="19"/>
        <v>-0.23748000000000014</v>
      </c>
      <c r="U80" s="2">
        <f t="shared" si="20"/>
        <v>-0.23748000000000014</v>
      </c>
      <c r="V80" s="2" t="str">
        <f t="shared" si="21"/>
        <v/>
      </c>
      <c r="W80" s="63"/>
      <c r="X80" s="1"/>
      <c r="Y80" s="1"/>
      <c r="Z80" s="1"/>
      <c r="AA80" s="1"/>
    </row>
    <row r="81" spans="1:27" ht="12.75" customHeight="1" thickBot="1">
      <c r="A81" s="71">
        <v>701015</v>
      </c>
      <c r="B81" s="73" t="s">
        <v>28</v>
      </c>
      <c r="C81" s="13">
        <f>VLOOKUP(A81,'Sok242'!$D:$G,4,0)</f>
        <v>1.3544700000000001</v>
      </c>
      <c r="D81" s="2" t="str">
        <f t="shared" si="14"/>
        <v/>
      </c>
      <c r="E81" s="2" t="str">
        <f t="shared" si="15"/>
        <v/>
      </c>
      <c r="F81" s="2" t="str">
        <f t="shared" si="16"/>
        <v/>
      </c>
      <c r="G81" s="63" t="str">
        <f t="shared" si="17"/>
        <v/>
      </c>
      <c r="H81" s="2"/>
      <c r="I81" s="3"/>
      <c r="J81" s="1"/>
      <c r="K81" s="1"/>
      <c r="L81" s="1"/>
      <c r="M81" s="1"/>
      <c r="N81" s="61"/>
      <c r="O81" s="4"/>
      <c r="P81" s="1"/>
      <c r="Q81" s="71">
        <v>626012</v>
      </c>
      <c r="R81" s="55" t="s">
        <v>28</v>
      </c>
      <c r="S81" s="13">
        <f>VLOOKUP(Q81,'Sok242'!$D:$G,4,0)</f>
        <v>1.27437</v>
      </c>
      <c r="T81" s="2" t="str">
        <f t="shared" si="19"/>
        <v/>
      </c>
      <c r="U81" s="2" t="str">
        <f t="shared" si="20"/>
        <v/>
      </c>
      <c r="V81" s="2" t="str">
        <f t="shared" si="21"/>
        <v/>
      </c>
      <c r="W81" s="63" t="str">
        <f t="shared" si="18"/>
        <v/>
      </c>
      <c r="X81" s="1"/>
      <c r="Y81" s="1"/>
      <c r="Z81" s="1"/>
      <c r="AA81" s="1"/>
    </row>
    <row r="82" spans="1:27" ht="12.75" customHeight="1" thickBot="1">
      <c r="A82" s="71">
        <v>701016</v>
      </c>
      <c r="B82" s="73" t="s">
        <v>2474</v>
      </c>
      <c r="C82" s="13">
        <f>VLOOKUP(A82,'Sok242'!$D:$G,4,0)</f>
        <v>1.31911</v>
      </c>
      <c r="D82" s="2">
        <f t="shared" si="14"/>
        <v>3.5360000000000058E-2</v>
      </c>
      <c r="E82" s="2">
        <f t="shared" si="15"/>
        <v>-0.24809999999999977</v>
      </c>
      <c r="F82" s="2">
        <f t="shared" si="16"/>
        <v>-0.24809999999999977</v>
      </c>
      <c r="G82" s="63">
        <v>1</v>
      </c>
      <c r="H82" s="2"/>
      <c r="I82" s="3"/>
      <c r="J82" s="1"/>
      <c r="K82" s="1"/>
      <c r="L82" s="1"/>
      <c r="M82" s="1"/>
      <c r="N82" s="61"/>
      <c r="O82" s="4"/>
      <c r="P82" s="1"/>
      <c r="Q82" s="71">
        <v>626013</v>
      </c>
      <c r="R82" s="68" t="s">
        <v>2473</v>
      </c>
      <c r="S82" s="13">
        <f>VLOOKUP(Q82,'Sok242'!$D:$G,4,0)</f>
        <v>1.2944</v>
      </c>
      <c r="T82" s="2">
        <f t="shared" si="19"/>
        <v>-2.0029999999999992E-2</v>
      </c>
      <c r="U82" s="2">
        <f t="shared" si="20"/>
        <v>-0.25751000000000013</v>
      </c>
      <c r="V82" s="2">
        <f t="shared" si="21"/>
        <v>-0.25751000000000013</v>
      </c>
      <c r="W82" s="63">
        <v>1</v>
      </c>
      <c r="X82" s="1"/>
      <c r="Y82" s="1"/>
      <c r="Z82" s="1"/>
      <c r="AA82" s="1"/>
    </row>
    <row r="83" spans="1:27" ht="12.75" customHeight="1" thickBot="1">
      <c r="A83" s="72">
        <v>701017</v>
      </c>
      <c r="B83" s="76" t="s">
        <v>2475</v>
      </c>
      <c r="C83" s="13">
        <f>VLOOKUP(A83,'Sok242'!$D:$G,4,0)</f>
        <v>1.5702400000000001</v>
      </c>
      <c r="D83" s="2">
        <f t="shared" si="14"/>
        <v>-0.25113000000000008</v>
      </c>
      <c r="E83" s="2">
        <f t="shared" si="15"/>
        <v>-0.25113000000000008</v>
      </c>
      <c r="F83" s="2">
        <f t="shared" si="16"/>
        <v>-0.25113000000000008</v>
      </c>
      <c r="G83" s="63">
        <f t="shared" si="17"/>
        <v>1</v>
      </c>
      <c r="H83" s="2"/>
      <c r="I83" s="3"/>
      <c r="J83" s="1"/>
      <c r="K83" s="1"/>
      <c r="L83" s="1"/>
      <c r="M83" s="1"/>
      <c r="N83" s="61"/>
      <c r="O83" s="4"/>
      <c r="P83" s="1"/>
      <c r="Q83" s="71">
        <v>626014</v>
      </c>
      <c r="R83" s="55" t="s">
        <v>28</v>
      </c>
      <c r="S83" s="13">
        <f>VLOOKUP(Q83,'Sok242'!$D:$G,4,0)</f>
        <v>1.5464599999999999</v>
      </c>
      <c r="T83" s="2">
        <f t="shared" si="19"/>
        <v>-0.25205999999999995</v>
      </c>
      <c r="U83" s="2">
        <f t="shared" si="20"/>
        <v>-0.25205999999999995</v>
      </c>
      <c r="V83" s="2" t="str">
        <f t="shared" si="21"/>
        <v/>
      </c>
      <c r="W83" s="63"/>
      <c r="X83" s="1"/>
      <c r="Y83" s="1"/>
      <c r="Z83" s="1"/>
      <c r="AA83" s="1"/>
    </row>
    <row r="84" spans="1:27" ht="12.75" customHeight="1" thickBot="1">
      <c r="A84" s="71">
        <v>701018</v>
      </c>
      <c r="B84" s="73" t="s">
        <v>2475</v>
      </c>
      <c r="C84" s="13">
        <f>VLOOKUP(A84,'Sok242'!$D:$G,4,0)</f>
        <v>1.25922</v>
      </c>
      <c r="D84" s="2" t="str">
        <f t="shared" si="14"/>
        <v/>
      </c>
      <c r="E84" s="2" t="str">
        <f t="shared" si="15"/>
        <v/>
      </c>
      <c r="F84" s="2" t="str">
        <f t="shared" si="16"/>
        <v/>
      </c>
      <c r="G84" s="63" t="str">
        <f t="shared" si="17"/>
        <v/>
      </c>
      <c r="H84" s="2"/>
      <c r="I84" s="3"/>
      <c r="J84" s="1"/>
      <c r="K84" s="1"/>
      <c r="L84" s="1"/>
      <c r="M84" s="1"/>
      <c r="N84" s="61"/>
      <c r="O84" s="4"/>
      <c r="P84" s="1"/>
      <c r="Q84" s="71">
        <v>626015</v>
      </c>
      <c r="R84" s="55" t="s">
        <v>28</v>
      </c>
      <c r="S84" s="13">
        <f>VLOOKUP(Q84,'Sok242'!$D:$G,4,0)</f>
        <v>1.26834</v>
      </c>
      <c r="T84" s="2" t="str">
        <f t="shared" si="19"/>
        <v/>
      </c>
      <c r="U84" s="2" t="str">
        <f t="shared" si="20"/>
        <v/>
      </c>
      <c r="V84" s="2" t="str">
        <f t="shared" si="21"/>
        <v/>
      </c>
      <c r="W84" s="63" t="str">
        <f t="shared" si="18"/>
        <v/>
      </c>
      <c r="X84" s="1"/>
      <c r="Y84" s="1"/>
      <c r="Z84" s="1"/>
      <c r="AA84" s="1"/>
    </row>
    <row r="85" spans="1:27" ht="12.75" customHeight="1" thickBot="1">
      <c r="A85" s="72">
        <v>701019</v>
      </c>
      <c r="B85" s="76" t="s">
        <v>2476</v>
      </c>
      <c r="C85" s="13">
        <f>VLOOKUP(A85,'Sok242'!$D:$G,4,0)</f>
        <v>1.5114799999999999</v>
      </c>
      <c r="D85" s="2">
        <f t="shared" si="14"/>
        <v>-0.25225999999999993</v>
      </c>
      <c r="E85" s="2">
        <f t="shared" si="15"/>
        <v>-0.25225999999999993</v>
      </c>
      <c r="F85" s="2">
        <f t="shared" si="16"/>
        <v>-0.25225999999999993</v>
      </c>
      <c r="G85" s="63">
        <f t="shared" si="17"/>
        <v>1</v>
      </c>
      <c r="H85" s="2"/>
      <c r="I85" s="3"/>
      <c r="J85" s="1"/>
      <c r="K85" s="1"/>
      <c r="L85" s="1"/>
      <c r="M85" s="1"/>
      <c r="N85" s="61"/>
      <c r="O85" s="4"/>
      <c r="P85" s="1"/>
      <c r="Q85" s="71">
        <v>626016</v>
      </c>
      <c r="R85" s="55" t="s">
        <v>2474</v>
      </c>
      <c r="S85" s="13">
        <f>VLOOKUP(Q85,'Sok242'!$D:$G,4,0)</f>
        <v>1.26413</v>
      </c>
      <c r="T85" s="2">
        <f t="shared" si="19"/>
        <v>4.210000000000047E-3</v>
      </c>
      <c r="U85" s="2">
        <f t="shared" si="20"/>
        <v>-0.2478499999999999</v>
      </c>
      <c r="V85" s="2">
        <f t="shared" si="21"/>
        <v>-0.2478499999999999</v>
      </c>
      <c r="W85" s="63">
        <v>1</v>
      </c>
      <c r="X85" s="1"/>
      <c r="Y85" s="1"/>
      <c r="Z85" s="1"/>
      <c r="AA85" s="1"/>
    </row>
    <row r="86" spans="1:27" ht="12.75" customHeight="1" thickBot="1">
      <c r="A86" s="71">
        <v>701020</v>
      </c>
      <c r="B86" s="73" t="s">
        <v>2476</v>
      </c>
      <c r="C86" s="13">
        <f>VLOOKUP(A86,'Sok242'!$D:$G,4,0)</f>
        <v>1.2322200000000001</v>
      </c>
      <c r="D86" s="2" t="str">
        <f t="shared" si="14"/>
        <v/>
      </c>
      <c r="E86" s="2" t="str">
        <f t="shared" si="15"/>
        <v/>
      </c>
      <c r="F86" s="2" t="str">
        <f t="shared" si="16"/>
        <v/>
      </c>
      <c r="G86" s="63" t="str">
        <f t="shared" si="17"/>
        <v/>
      </c>
      <c r="H86" s="2"/>
      <c r="I86" s="3"/>
      <c r="J86" s="1"/>
      <c r="K86" s="1"/>
      <c r="L86" s="1"/>
      <c r="M86" s="1"/>
      <c r="N86" s="61"/>
      <c r="O86" s="4"/>
      <c r="P86" s="1"/>
      <c r="Q86" s="71">
        <v>626017</v>
      </c>
      <c r="R86" s="55" t="s">
        <v>2475</v>
      </c>
      <c r="S86" s="13">
        <f>VLOOKUP(Q86,'Sok242'!$D:$G,4,0)</f>
        <v>1.51623</v>
      </c>
      <c r="T86" s="2">
        <f t="shared" si="19"/>
        <v>-0.25209999999999999</v>
      </c>
      <c r="U86" s="2">
        <f t="shared" si="20"/>
        <v>-0.25209999999999999</v>
      </c>
      <c r="V86" s="2">
        <f t="shared" si="21"/>
        <v>-0.25209999999999999</v>
      </c>
      <c r="W86" s="63">
        <f t="shared" si="18"/>
        <v>1</v>
      </c>
      <c r="X86" s="1"/>
      <c r="Y86" s="1"/>
      <c r="Z86" s="1"/>
      <c r="AA86" s="1"/>
    </row>
    <row r="87" spans="1:27" ht="12.75" customHeight="1" thickBot="1">
      <c r="A87" s="72">
        <v>701021</v>
      </c>
      <c r="B87" s="76" t="s">
        <v>2477</v>
      </c>
      <c r="C87" s="13">
        <f>VLOOKUP(A87,'Sok242'!$D:$G,4,0)</f>
        <v>1.3566499999999999</v>
      </c>
      <c r="D87" s="2">
        <f t="shared" si="14"/>
        <v>-0.12442999999999982</v>
      </c>
      <c r="E87" s="2">
        <f t="shared" si="15"/>
        <v>-0.12442999999999982</v>
      </c>
      <c r="F87" s="2">
        <f t="shared" si="16"/>
        <v>-0.12442999999999982</v>
      </c>
      <c r="G87" s="63" t="str">
        <f t="shared" si="17"/>
        <v/>
      </c>
      <c r="H87" s="2"/>
      <c r="I87" s="3"/>
      <c r="J87" s="1"/>
      <c r="K87" s="1"/>
      <c r="L87" s="1"/>
      <c r="M87" s="1"/>
      <c r="N87" s="61"/>
      <c r="O87" s="4"/>
      <c r="P87" s="1"/>
      <c r="Q87" s="71">
        <v>626018</v>
      </c>
      <c r="R87" s="55" t="s">
        <v>2475</v>
      </c>
      <c r="S87" s="13">
        <f>VLOOKUP(Q87,'Sok242'!$D:$G,4,0)</f>
        <v>1.1574500000000001</v>
      </c>
      <c r="T87" s="2" t="str">
        <f t="shared" si="19"/>
        <v/>
      </c>
      <c r="U87" s="2" t="str">
        <f t="shared" si="20"/>
        <v/>
      </c>
      <c r="V87" s="2" t="str">
        <f t="shared" si="21"/>
        <v/>
      </c>
      <c r="W87" s="63" t="str">
        <f t="shared" si="18"/>
        <v/>
      </c>
      <c r="X87" s="1"/>
      <c r="Y87" s="1"/>
      <c r="Z87" s="1"/>
      <c r="AA87" s="1"/>
    </row>
    <row r="88" spans="1:27" ht="12.75" customHeight="1" thickBot="1">
      <c r="A88" s="72">
        <v>701022</v>
      </c>
      <c r="B88" s="76" t="s">
        <v>2478</v>
      </c>
      <c r="C88" s="13">
        <f>VLOOKUP(A88,'Sok242'!$D:$G,4,0)</f>
        <v>1.40889</v>
      </c>
      <c r="D88" s="2">
        <f t="shared" si="14"/>
        <v>-5.2240000000000064E-2</v>
      </c>
      <c r="E88" s="2">
        <f t="shared" si="15"/>
        <v>-5.2240000000000064E-2</v>
      </c>
      <c r="F88" s="2">
        <f t="shared" si="16"/>
        <v>-5.2240000000000064E-2</v>
      </c>
      <c r="G88" s="63" t="str">
        <f t="shared" si="17"/>
        <v/>
      </c>
      <c r="H88" s="2"/>
      <c r="I88" s="3"/>
      <c r="J88" s="1"/>
      <c r="K88" s="1"/>
      <c r="L88" s="1"/>
      <c r="M88" s="1"/>
      <c r="N88" s="61"/>
      <c r="O88" s="4"/>
      <c r="P88" s="1"/>
      <c r="Q88" s="72">
        <v>626019</v>
      </c>
      <c r="R88" s="65" t="s">
        <v>2508</v>
      </c>
      <c r="S88" s="13">
        <f>VLOOKUP(Q88,'Sok242'!$D:$G,4,0)</f>
        <v>1.4085799999999999</v>
      </c>
      <c r="T88" s="2">
        <f t="shared" si="19"/>
        <v>-0.25112999999999985</v>
      </c>
      <c r="U88" s="2">
        <f t="shared" si="20"/>
        <v>-0.25112999999999985</v>
      </c>
      <c r="V88" s="2">
        <f t="shared" si="21"/>
        <v>-0.25112999999999985</v>
      </c>
      <c r="W88" s="63" t="str">
        <f t="shared" si="18"/>
        <v/>
      </c>
      <c r="X88" s="1"/>
      <c r="Y88" s="1"/>
      <c r="Z88" s="1"/>
      <c r="AA88" s="1"/>
    </row>
    <row r="89" spans="1:27" ht="12.75" customHeight="1" thickBot="1">
      <c r="A89" s="71">
        <v>701023</v>
      </c>
      <c r="B89" s="73" t="s">
        <v>28</v>
      </c>
      <c r="C89" s="13">
        <f>VLOOKUP(A89,'Sok242'!$D:$G,4,0)</f>
        <v>1.40551</v>
      </c>
      <c r="D89" s="2">
        <f t="shared" si="14"/>
        <v>3.3799999999999386E-3</v>
      </c>
      <c r="E89" s="2">
        <f t="shared" si="15"/>
        <v>3.3799999999999386E-3</v>
      </c>
      <c r="F89" s="2" t="str">
        <f t="shared" si="16"/>
        <v/>
      </c>
      <c r="G89" s="63"/>
      <c r="H89" s="2"/>
      <c r="I89" s="3"/>
      <c r="J89" s="1"/>
      <c r="K89" s="1"/>
      <c r="L89" s="1"/>
      <c r="M89" s="1"/>
      <c r="N89" s="61"/>
      <c r="O89" s="4"/>
      <c r="P89" s="1"/>
      <c r="Q89" s="71">
        <v>626020</v>
      </c>
      <c r="R89" s="55" t="s">
        <v>2477</v>
      </c>
      <c r="S89" s="13">
        <f>VLOOKUP(Q89,'Sok242'!$D:$G,4,0)</f>
        <v>1.5358700000000001</v>
      </c>
      <c r="T89" s="2">
        <f t="shared" si="19"/>
        <v>-0.12729000000000013</v>
      </c>
      <c r="U89" s="2">
        <f t="shared" si="20"/>
        <v>-0.12729000000000013</v>
      </c>
      <c r="V89" s="2">
        <f t="shared" si="21"/>
        <v>-0.12729000000000013</v>
      </c>
      <c r="W89" s="63">
        <f t="shared" si="18"/>
        <v>1</v>
      </c>
      <c r="X89" s="1"/>
      <c r="Y89" s="1"/>
      <c r="Z89" s="1"/>
      <c r="AA89" s="1"/>
    </row>
    <row r="90" spans="1:27" ht="12.75" customHeight="1" thickBot="1">
      <c r="A90" s="71">
        <v>701024</v>
      </c>
      <c r="B90" s="73" t="s">
        <v>28</v>
      </c>
      <c r="C90" s="13">
        <f>VLOOKUP(A90,'Sok242'!$D:$G,4,0)</f>
        <v>1.45662</v>
      </c>
      <c r="D90" s="2" t="str">
        <f t="shared" si="14"/>
        <v/>
      </c>
      <c r="E90" s="2" t="str">
        <f t="shared" si="15"/>
        <v/>
      </c>
      <c r="F90" s="2" t="str">
        <f t="shared" si="16"/>
        <v/>
      </c>
      <c r="G90" s="63" t="str">
        <f t="shared" si="17"/>
        <v/>
      </c>
      <c r="H90" s="2"/>
      <c r="I90" s="3"/>
      <c r="J90" s="1"/>
      <c r="K90" s="1"/>
      <c r="L90" s="1"/>
      <c r="M90" s="1"/>
      <c r="N90" s="61"/>
      <c r="O90" s="4"/>
      <c r="P90" s="1"/>
      <c r="Q90" s="72">
        <v>626021</v>
      </c>
      <c r="R90" s="65" t="s">
        <v>2477</v>
      </c>
      <c r="S90" s="13">
        <f>VLOOKUP(Q90,'Sok242'!$D:$G,4,0)</f>
        <v>1.2658100000000001</v>
      </c>
      <c r="T90" s="2" t="str">
        <f t="shared" si="19"/>
        <v/>
      </c>
      <c r="U90" s="2" t="str">
        <f t="shared" si="20"/>
        <v/>
      </c>
      <c r="V90" s="2" t="str">
        <f t="shared" si="21"/>
        <v/>
      </c>
      <c r="W90" s="63" t="str">
        <f t="shared" si="18"/>
        <v/>
      </c>
      <c r="X90" s="1"/>
      <c r="Y90" s="1"/>
      <c r="Z90" s="1"/>
      <c r="AA90" s="1"/>
    </row>
    <row r="91" spans="1:27" ht="12.75" customHeight="1" thickBot="1">
      <c r="A91" s="72">
        <v>701025</v>
      </c>
      <c r="B91" s="76" t="s">
        <v>2479</v>
      </c>
      <c r="C91" s="13">
        <f>VLOOKUP(A91,'Sok242'!$D:$G,4,0)</f>
        <v>1.44085</v>
      </c>
      <c r="D91" s="2">
        <f t="shared" si="14"/>
        <v>1.5770000000000062E-2</v>
      </c>
      <c r="E91" s="2">
        <f t="shared" si="15"/>
        <v>1.915E-2</v>
      </c>
      <c r="F91" s="2">
        <f t="shared" si="16"/>
        <v>1.915E-2</v>
      </c>
      <c r="G91" s="63">
        <v>1</v>
      </c>
      <c r="H91" s="2"/>
      <c r="I91" s="3"/>
      <c r="J91" s="1"/>
      <c r="K91" s="1"/>
      <c r="L91" s="1"/>
      <c r="M91" s="1"/>
      <c r="N91" s="61"/>
      <c r="O91" s="4"/>
      <c r="P91" s="1"/>
      <c r="Q91" s="72">
        <v>626022</v>
      </c>
      <c r="R91" s="65" t="s">
        <v>2478</v>
      </c>
      <c r="S91" s="13">
        <f>VLOOKUP(Q91,'Sok242'!$D:$G,4,0)</f>
        <v>1.31775</v>
      </c>
      <c r="T91" s="2">
        <f t="shared" si="19"/>
        <v>-5.1939999999999875E-2</v>
      </c>
      <c r="U91" s="2">
        <f t="shared" si="20"/>
        <v>-5.1939999999999875E-2</v>
      </c>
      <c r="V91" s="2">
        <f t="shared" si="21"/>
        <v>-5.1939999999999875E-2</v>
      </c>
      <c r="W91" s="63" t="str">
        <f t="shared" si="18"/>
        <v/>
      </c>
      <c r="X91" s="1"/>
      <c r="Y91" s="1"/>
      <c r="Z91" s="1"/>
      <c r="AA91" s="1"/>
    </row>
    <row r="92" spans="1:27" ht="12.75" customHeight="1" thickBot="1">
      <c r="A92" s="72">
        <v>701026</v>
      </c>
      <c r="B92" s="76" t="s">
        <v>2480</v>
      </c>
      <c r="C92" s="13">
        <f>VLOOKUP(A92,'Sok242'!$D:$G,4,0)</f>
        <v>1.3597900000000001</v>
      </c>
      <c r="D92" s="2">
        <f t="shared" si="14"/>
        <v>8.105999999999991E-2</v>
      </c>
      <c r="E92" s="2">
        <f t="shared" si="15"/>
        <v>8.105999999999991E-2</v>
      </c>
      <c r="F92" s="2">
        <f t="shared" si="16"/>
        <v>8.105999999999991E-2</v>
      </c>
      <c r="G92" s="63" t="str">
        <f t="shared" si="17"/>
        <v/>
      </c>
      <c r="H92" s="2"/>
      <c r="I92" s="3"/>
      <c r="J92" s="1"/>
      <c r="K92" s="1"/>
      <c r="L92" s="1"/>
      <c r="M92" s="1"/>
      <c r="N92" s="61"/>
      <c r="O92" s="4"/>
      <c r="P92" s="1"/>
      <c r="Q92" s="72">
        <v>626023</v>
      </c>
      <c r="R92" s="65" t="s">
        <v>2479</v>
      </c>
      <c r="S92" s="13">
        <f>VLOOKUP(Q92,'Sok242'!$D:$G,4,0)</f>
        <v>1.29914</v>
      </c>
      <c r="T92" s="2">
        <f t="shared" si="19"/>
        <v>1.8610000000000015E-2</v>
      </c>
      <c r="U92" s="2">
        <f t="shared" si="20"/>
        <v>1.8610000000000015E-2</v>
      </c>
      <c r="V92" s="2">
        <f t="shared" si="21"/>
        <v>1.8610000000000015E-2</v>
      </c>
      <c r="W92" s="63" t="str">
        <f t="shared" si="18"/>
        <v/>
      </c>
      <c r="X92" s="1"/>
      <c r="Y92" s="1"/>
      <c r="Z92" s="1"/>
      <c r="AA92" s="1"/>
    </row>
    <row r="93" spans="1:27" ht="12.75" customHeight="1" thickBot="1">
      <c r="A93" s="72">
        <v>701027</v>
      </c>
      <c r="B93" s="76" t="s">
        <v>2481</v>
      </c>
      <c r="C93" s="13">
        <f>VLOOKUP(A93,'Sok242'!$D:$G,4,0)</f>
        <v>1.31413</v>
      </c>
      <c r="D93" s="2">
        <f t="shared" si="14"/>
        <v>4.5660000000000034E-2</v>
      </c>
      <c r="E93" s="2">
        <f t="shared" si="15"/>
        <v>4.5660000000000034E-2</v>
      </c>
      <c r="F93" s="2">
        <f t="shared" si="16"/>
        <v>4.5660000000000034E-2</v>
      </c>
      <c r="G93" s="63" t="str">
        <f t="shared" si="17"/>
        <v/>
      </c>
      <c r="H93" s="2"/>
      <c r="I93" s="3"/>
      <c r="J93" s="1"/>
      <c r="K93" s="1"/>
      <c r="L93" s="1"/>
      <c r="M93" s="1"/>
      <c r="N93" s="61"/>
      <c r="O93" s="4"/>
      <c r="P93" s="1"/>
      <c r="Q93" s="72">
        <v>626024</v>
      </c>
      <c r="R93" s="65" t="s">
        <v>2509</v>
      </c>
      <c r="S93" s="13">
        <f>VLOOKUP(Q93,'Sok242'!$D:$G,4,0)</f>
        <v>1.21821</v>
      </c>
      <c r="T93" s="2">
        <f t="shared" si="19"/>
        <v>8.0929999999999946E-2</v>
      </c>
      <c r="U93" s="2">
        <f t="shared" si="20"/>
        <v>8.0929999999999946E-2</v>
      </c>
      <c r="V93" s="2">
        <f t="shared" si="21"/>
        <v>8.0929999999999946E-2</v>
      </c>
      <c r="W93" s="63">
        <f t="shared" si="18"/>
        <v>1</v>
      </c>
      <c r="X93" s="1"/>
      <c r="Y93" s="1"/>
      <c r="Z93" s="1"/>
      <c r="AA93" s="1"/>
    </row>
    <row r="94" spans="1:27" ht="12.75" customHeight="1" thickBot="1">
      <c r="A94" s="72">
        <v>701028</v>
      </c>
      <c r="B94" s="76" t="s">
        <v>2482</v>
      </c>
      <c r="C94" s="13">
        <f>VLOOKUP(A94,'Sok242'!$D:$G,4,0)</f>
        <v>1.26268</v>
      </c>
      <c r="D94" s="2">
        <f t="shared" si="14"/>
        <v>5.1449999999999996E-2</v>
      </c>
      <c r="E94" s="2">
        <f t="shared" si="15"/>
        <v>5.1449999999999996E-2</v>
      </c>
      <c r="F94" s="2">
        <f t="shared" si="16"/>
        <v>5.1449999999999996E-2</v>
      </c>
      <c r="G94" s="63">
        <f t="shared" si="17"/>
        <v>1</v>
      </c>
      <c r="H94" s="2"/>
      <c r="I94" s="3"/>
      <c r="J94" s="1"/>
      <c r="K94" s="1"/>
      <c r="L94" s="1"/>
      <c r="M94" s="1"/>
      <c r="N94" s="61"/>
      <c r="O94" s="4"/>
      <c r="P94" s="1"/>
      <c r="Q94" s="71">
        <v>626025</v>
      </c>
      <c r="R94" s="55" t="s">
        <v>2509</v>
      </c>
      <c r="S94" s="13">
        <f>VLOOKUP(Q94,'Sok242'!$D:$G,4,0)</f>
        <v>1.3977599999999999</v>
      </c>
      <c r="T94" s="2" t="str">
        <f t="shared" si="19"/>
        <v/>
      </c>
      <c r="U94" s="2" t="str">
        <f t="shared" si="20"/>
        <v/>
      </c>
      <c r="V94" s="2" t="str">
        <f t="shared" si="21"/>
        <v/>
      </c>
      <c r="W94" s="63" t="str">
        <f t="shared" si="18"/>
        <v/>
      </c>
      <c r="X94" s="1"/>
      <c r="Y94" s="1"/>
      <c r="Z94" s="1"/>
      <c r="AA94" s="1"/>
    </row>
    <row r="95" spans="1:27" ht="12.75" customHeight="1" thickBot="1">
      <c r="A95" s="71">
        <v>701029</v>
      </c>
      <c r="B95" s="73" t="s">
        <v>2482</v>
      </c>
      <c r="C95" s="13">
        <f>VLOOKUP(A95,'Sok242'!$D:$G,4,0)</f>
        <v>1.4617800000000001</v>
      </c>
      <c r="D95" s="2" t="str">
        <f t="shared" si="14"/>
        <v/>
      </c>
      <c r="E95" s="2" t="str">
        <f t="shared" si="15"/>
        <v/>
      </c>
      <c r="F95" s="2" t="str">
        <f t="shared" si="16"/>
        <v/>
      </c>
      <c r="G95" s="63" t="str">
        <f t="shared" si="17"/>
        <v/>
      </c>
      <c r="H95" s="2"/>
      <c r="I95" s="3"/>
      <c r="J95" s="1"/>
      <c r="K95" s="1"/>
      <c r="L95" s="1"/>
      <c r="M95" s="1"/>
      <c r="N95" s="61"/>
      <c r="O95" s="4"/>
      <c r="P95" s="1"/>
      <c r="Q95" s="72">
        <v>626026</v>
      </c>
      <c r="R95" s="65" t="s">
        <v>2510</v>
      </c>
      <c r="S95" s="13">
        <f>VLOOKUP(Q95,'Sok242'!$D:$G,4,0)</f>
        <v>1.34866</v>
      </c>
      <c r="T95" s="2">
        <f t="shared" si="19"/>
        <v>4.9099999999999921E-2</v>
      </c>
      <c r="U95" s="2">
        <f t="shared" si="20"/>
        <v>4.9099999999999921E-2</v>
      </c>
      <c r="V95" s="2">
        <f t="shared" si="21"/>
        <v>4.9099999999999921E-2</v>
      </c>
      <c r="W95" s="63" t="str">
        <f t="shared" si="18"/>
        <v/>
      </c>
      <c r="X95" s="1"/>
      <c r="Y95" s="1"/>
      <c r="Z95" s="1"/>
      <c r="AA95" s="1"/>
    </row>
    <row r="96" spans="1:27" ht="12.75" customHeight="1" thickBot="1">
      <c r="A96" s="72">
        <v>701030</v>
      </c>
      <c r="B96" s="76" t="s">
        <v>2483</v>
      </c>
      <c r="C96" s="13">
        <f>VLOOKUP(A96,'Sok242'!$D:$G,4,0)</f>
        <v>1.3999200000000001</v>
      </c>
      <c r="D96" s="2">
        <f t="shared" si="14"/>
        <v>6.1860000000000026E-2</v>
      </c>
      <c r="E96" s="2">
        <f t="shared" si="15"/>
        <v>6.1860000000000026E-2</v>
      </c>
      <c r="F96" s="2">
        <f t="shared" si="16"/>
        <v>6.1860000000000026E-2</v>
      </c>
      <c r="G96" s="63" t="str">
        <f t="shared" si="17"/>
        <v/>
      </c>
      <c r="H96" s="2"/>
      <c r="I96" s="3"/>
      <c r="J96" s="1"/>
      <c r="K96" s="1"/>
      <c r="L96" s="1"/>
      <c r="M96" s="1"/>
      <c r="N96" s="61"/>
      <c r="O96" s="4"/>
      <c r="P96" s="1"/>
      <c r="Q96" s="72">
        <v>626027</v>
      </c>
      <c r="R96" s="65" t="s">
        <v>2511</v>
      </c>
      <c r="S96" s="13">
        <f>VLOOKUP(Q96,'Sok242'!$D:$G,4,0)</f>
        <v>1.29908</v>
      </c>
      <c r="T96" s="2">
        <f t="shared" si="19"/>
        <v>4.9579999999999957E-2</v>
      </c>
      <c r="U96" s="2">
        <f t="shared" si="20"/>
        <v>4.9579999999999957E-2</v>
      </c>
      <c r="V96" s="2">
        <f t="shared" si="21"/>
        <v>4.9579999999999957E-2</v>
      </c>
      <c r="W96" s="63" t="str">
        <f t="shared" si="18"/>
        <v/>
      </c>
      <c r="X96" s="1"/>
      <c r="Y96" s="1"/>
      <c r="Z96" s="1"/>
      <c r="AA96" s="1"/>
    </row>
    <row r="97" spans="1:27" ht="12.75" customHeight="1" thickBot="1">
      <c r="A97" s="72">
        <v>701031</v>
      </c>
      <c r="B97" s="76" t="s">
        <v>2484</v>
      </c>
      <c r="C97" s="13">
        <f>VLOOKUP(A97,'Sok242'!$D:$G,4,0)</f>
        <v>1.347</v>
      </c>
      <c r="D97" s="2">
        <f t="shared" si="14"/>
        <v>5.2920000000000078E-2</v>
      </c>
      <c r="E97" s="2">
        <f t="shared" si="15"/>
        <v>5.2920000000000078E-2</v>
      </c>
      <c r="F97" s="2">
        <f t="shared" si="16"/>
        <v>5.2920000000000078E-2</v>
      </c>
      <c r="G97" s="63" t="str">
        <f t="shared" si="17"/>
        <v/>
      </c>
      <c r="H97" s="2"/>
      <c r="I97" s="56">
        <v>626032</v>
      </c>
      <c r="J97" s="55" t="s">
        <v>2486</v>
      </c>
      <c r="K97" s="55" t="s">
        <v>2465</v>
      </c>
      <c r="L97" s="13">
        <f>VLOOKUP(I97,'Sok242'!$D:$G,4,0)</f>
        <v>1.23638</v>
      </c>
      <c r="M97" s="2"/>
      <c r="N97" s="2"/>
      <c r="O97" s="2"/>
      <c r="P97" s="1"/>
      <c r="Q97" s="72">
        <v>626028</v>
      </c>
      <c r="R97" s="65" t="s">
        <v>2512</v>
      </c>
      <c r="S97" s="13">
        <f>VLOOKUP(Q97,'Sok242'!$D:$G,4,0)</f>
        <v>1.2379599999999999</v>
      </c>
      <c r="T97" s="2">
        <f t="shared" si="19"/>
        <v>6.1120000000000063E-2</v>
      </c>
      <c r="U97" s="2">
        <f t="shared" si="20"/>
        <v>6.1120000000000063E-2</v>
      </c>
      <c r="V97" s="2">
        <f t="shared" si="21"/>
        <v>6.1120000000000063E-2</v>
      </c>
      <c r="W97" s="63">
        <f t="shared" si="18"/>
        <v>1</v>
      </c>
      <c r="X97" s="1"/>
      <c r="Y97" s="1"/>
      <c r="Z97" s="1"/>
      <c r="AA97" s="1"/>
    </row>
    <row r="98" spans="1:27" ht="12.75" customHeight="1" thickBot="1">
      <c r="A98" s="72">
        <v>701032</v>
      </c>
      <c r="B98" s="76" t="s">
        <v>2485</v>
      </c>
      <c r="C98" s="13">
        <f>VLOOKUP(A98,'Sok242'!$D:$G,4,0)</f>
        <v>1.3022800000000001</v>
      </c>
      <c r="D98" s="2">
        <f t="shared" si="14"/>
        <v>4.4719999999999871E-2</v>
      </c>
      <c r="E98" s="2">
        <f t="shared" si="15"/>
        <v>4.4719999999999871E-2</v>
      </c>
      <c r="F98" s="2">
        <f t="shared" si="16"/>
        <v>4.4719999999999871E-2</v>
      </c>
      <c r="G98" s="63">
        <f t="shared" si="17"/>
        <v>1</v>
      </c>
      <c r="H98" s="2"/>
      <c r="I98" s="56">
        <v>626033</v>
      </c>
      <c r="J98" s="55" t="s">
        <v>2486</v>
      </c>
      <c r="K98" s="55" t="s">
        <v>0</v>
      </c>
      <c r="L98" s="13">
        <f>VLOOKUP(I98,'Sok242'!$D:$G,4,0)</f>
        <v>1.2356400000000001</v>
      </c>
      <c r="M98" s="2">
        <f t="shared" ref="M98" si="22">IF(K97=K98,"",L97-L98)</f>
        <v>7.3999999999996291E-4</v>
      </c>
      <c r="N98" s="2">
        <f t="shared" ref="N98" si="23">IF(M98="","",IF(COUNTIF(K97,"*бол*"),M98+N96,M98))</f>
        <v>7.3999999999996291E-4</v>
      </c>
      <c r="O98" s="2">
        <f t="shared" ref="O98" si="24">IF(COUNTIF(K98,"*бол*"),"",N98)</f>
        <v>7.3999999999996291E-4</v>
      </c>
      <c r="P98" s="1"/>
      <c r="Q98" s="71">
        <v>626029</v>
      </c>
      <c r="R98" s="55" t="s">
        <v>2512</v>
      </c>
      <c r="S98" s="13">
        <f>VLOOKUP(Q98,'Sok242'!$D:$G,4,0)</f>
        <v>1.38825</v>
      </c>
      <c r="T98" s="2" t="str">
        <f t="shared" si="19"/>
        <v/>
      </c>
      <c r="U98" s="2" t="str">
        <f t="shared" si="20"/>
        <v/>
      </c>
      <c r="V98" s="2" t="str">
        <f t="shared" si="21"/>
        <v/>
      </c>
      <c r="W98" s="63" t="str">
        <f t="shared" si="18"/>
        <v/>
      </c>
      <c r="X98" s="1"/>
      <c r="Y98" s="1"/>
      <c r="Z98" s="1"/>
      <c r="AA98" s="1"/>
    </row>
    <row r="99" spans="1:27" ht="12.75" customHeight="1" thickBot="1">
      <c r="A99" s="71">
        <v>701033</v>
      </c>
      <c r="B99" s="73" t="s">
        <v>2485</v>
      </c>
      <c r="C99" s="13">
        <f>VLOOKUP(A99,'Sok242'!$D:$G,4,0)</f>
        <v>1.46004</v>
      </c>
      <c r="D99" s="2" t="str">
        <f t="shared" si="14"/>
        <v/>
      </c>
      <c r="E99" s="2" t="str">
        <f t="shared" si="15"/>
        <v/>
      </c>
      <c r="F99" s="2" t="str">
        <f t="shared" si="16"/>
        <v/>
      </c>
      <c r="G99" s="63" t="str">
        <f t="shared" si="17"/>
        <v/>
      </c>
      <c r="H99" s="2"/>
      <c r="I99" s="3"/>
      <c r="J99" s="1"/>
      <c r="K99" s="2">
        <f>H100-O98-P101+O68</f>
        <v>4.9000000000010147E-4</v>
      </c>
      <c r="L99" s="1"/>
      <c r="M99" s="1"/>
      <c r="N99" s="61"/>
      <c r="O99" s="4"/>
      <c r="P99" s="1"/>
      <c r="Q99" s="72">
        <v>626030</v>
      </c>
      <c r="R99" s="65" t="s">
        <v>2513</v>
      </c>
      <c r="S99" s="13">
        <f>VLOOKUP(Q99,'Sok242'!$D:$G,4,0)</f>
        <v>1.3354600000000001</v>
      </c>
      <c r="T99" s="2">
        <f t="shared" si="19"/>
        <v>5.2789999999999893E-2</v>
      </c>
      <c r="U99" s="2">
        <f t="shared" si="20"/>
        <v>5.2789999999999893E-2</v>
      </c>
      <c r="V99" s="2">
        <f t="shared" si="21"/>
        <v>5.2789999999999893E-2</v>
      </c>
      <c r="W99" s="63" t="str">
        <f t="shared" si="18"/>
        <v/>
      </c>
      <c r="X99" s="1"/>
      <c r="Y99" s="1"/>
      <c r="Z99" s="1"/>
      <c r="AA99" s="1"/>
    </row>
    <row r="100" spans="1:27" ht="12.75" customHeight="1" thickBot="1">
      <c r="A100" s="72">
        <v>701035</v>
      </c>
      <c r="B100" s="77" t="s">
        <v>2486</v>
      </c>
      <c r="C100" s="13">
        <f>VLOOKUP(A100,'Sok242'!$D:$G,4,0)</f>
        <v>1.40482</v>
      </c>
      <c r="D100" s="2">
        <f t="shared" si="14"/>
        <v>5.5220000000000047E-2</v>
      </c>
      <c r="E100" s="2">
        <f t="shared" si="15"/>
        <v>5.5220000000000047E-2</v>
      </c>
      <c r="F100" s="2">
        <f t="shared" si="16"/>
        <v>5.5220000000000047E-2</v>
      </c>
      <c r="G100" s="63" t="str">
        <f t="shared" si="17"/>
        <v/>
      </c>
      <c r="H100" s="2">
        <f>SUM(F68:F100)</f>
        <v>-1.5803199999999999</v>
      </c>
      <c r="I100" s="3"/>
      <c r="J100" s="1"/>
      <c r="K100" s="1"/>
      <c r="L100" s="1"/>
      <c r="M100" s="1"/>
      <c r="N100" s="61"/>
      <c r="O100" s="4"/>
      <c r="P100" s="1"/>
      <c r="Q100" s="72">
        <v>626031</v>
      </c>
      <c r="R100" s="65" t="s">
        <v>2514</v>
      </c>
      <c r="S100" s="13">
        <f>VLOOKUP(Q100,'Sok242'!$D:$G,4,0)</f>
        <v>1.2909999999999999</v>
      </c>
      <c r="T100" s="2">
        <f t="shared" si="19"/>
        <v>4.4460000000000166E-2</v>
      </c>
      <c r="U100" s="2">
        <f t="shared" si="20"/>
        <v>4.4460000000000166E-2</v>
      </c>
      <c r="V100" s="2">
        <f t="shared" si="21"/>
        <v>4.4460000000000166E-2</v>
      </c>
      <c r="W100" s="63" t="str">
        <f t="shared" si="18"/>
        <v/>
      </c>
      <c r="X100" s="1"/>
      <c r="Y100" s="1"/>
      <c r="Z100" s="1"/>
      <c r="AA100" s="1"/>
    </row>
    <row r="101" spans="1:27" ht="12.75" customHeight="1" thickBot="1">
      <c r="A101" s="72">
        <v>701036</v>
      </c>
      <c r="B101" s="76" t="s">
        <v>2487</v>
      </c>
      <c r="C101" s="13">
        <f>VLOOKUP(A101,'Sok242'!$D:$G,4,0)</f>
        <v>1.3562399999999999</v>
      </c>
      <c r="D101" s="2">
        <f t="shared" si="14"/>
        <v>4.8580000000000068E-2</v>
      </c>
      <c r="E101" s="2">
        <f t="shared" si="15"/>
        <v>4.8580000000000068E-2</v>
      </c>
      <c r="F101" s="2">
        <f t="shared" si="16"/>
        <v>4.8580000000000068E-2</v>
      </c>
      <c r="G101" s="63">
        <f t="shared" si="17"/>
        <v>1</v>
      </c>
      <c r="H101" s="2"/>
      <c r="I101" s="3"/>
      <c r="J101" s="1"/>
      <c r="K101" s="1"/>
      <c r="L101" s="1"/>
      <c r="M101" s="1"/>
      <c r="N101" s="61"/>
      <c r="O101" s="4"/>
      <c r="P101" s="2">
        <f>SUM(V70:V101)</f>
        <v>-1.5823199999999999</v>
      </c>
      <c r="Q101" s="72">
        <v>626032</v>
      </c>
      <c r="R101" s="66" t="s">
        <v>2486</v>
      </c>
      <c r="S101" s="13">
        <f>VLOOKUP(Q101,'Sok242'!$D:$G,4,0)</f>
        <v>1.23638</v>
      </c>
      <c r="T101" s="2">
        <f t="shared" si="19"/>
        <v>5.4619999999999891E-2</v>
      </c>
      <c r="U101" s="2">
        <f t="shared" si="20"/>
        <v>5.4619999999999891E-2</v>
      </c>
      <c r="V101" s="2">
        <f t="shared" si="21"/>
        <v>5.4619999999999891E-2</v>
      </c>
      <c r="W101" s="63">
        <f t="shared" si="18"/>
        <v>1</v>
      </c>
      <c r="X101" s="1"/>
      <c r="Y101" s="1"/>
      <c r="Z101" s="1"/>
      <c r="AA101" s="1"/>
    </row>
    <row r="102" spans="1:27" ht="12.75" customHeight="1" thickBot="1">
      <c r="A102" s="71">
        <v>701037</v>
      </c>
      <c r="B102" s="73" t="s">
        <v>2487</v>
      </c>
      <c r="C102" s="13">
        <f>VLOOKUP(A102,'Sok242'!$D:$G,4,0)</f>
        <v>1.47811</v>
      </c>
      <c r="D102" s="2" t="str">
        <f t="shared" si="14"/>
        <v/>
      </c>
      <c r="E102" s="2" t="str">
        <f t="shared" si="15"/>
        <v/>
      </c>
      <c r="F102" s="2" t="str">
        <f t="shared" si="16"/>
        <v/>
      </c>
      <c r="G102" s="63" t="str">
        <f t="shared" si="17"/>
        <v/>
      </c>
      <c r="H102" s="2"/>
      <c r="I102" s="3"/>
      <c r="J102" s="1"/>
      <c r="K102" s="1"/>
      <c r="L102" s="1"/>
      <c r="M102" s="1"/>
      <c r="N102" s="61"/>
      <c r="O102" s="4"/>
      <c r="P102" s="1"/>
      <c r="Q102" s="71">
        <v>626034</v>
      </c>
      <c r="R102" s="55" t="s">
        <v>2486</v>
      </c>
      <c r="S102" s="13">
        <f>VLOOKUP(Q102,'Sok242'!$D:$G,4,0)</f>
        <v>1.4136899999999999</v>
      </c>
      <c r="T102" s="2" t="str">
        <f t="shared" si="19"/>
        <v/>
      </c>
      <c r="U102" s="2" t="str">
        <f t="shared" si="20"/>
        <v/>
      </c>
      <c r="V102" s="2" t="str">
        <f t="shared" si="21"/>
        <v/>
      </c>
      <c r="W102" s="63" t="str">
        <f t="shared" si="18"/>
        <v/>
      </c>
      <c r="X102" s="1"/>
      <c r="Y102" s="1"/>
      <c r="Z102" s="1"/>
      <c r="AA102" s="1"/>
    </row>
    <row r="103" spans="1:27" ht="12.75" customHeight="1" thickBot="1">
      <c r="A103" s="72">
        <v>701038</v>
      </c>
      <c r="B103" s="76" t="s">
        <v>2488</v>
      </c>
      <c r="C103" s="13">
        <f>VLOOKUP(A103,'Sok242'!$D:$G,4,0)</f>
        <v>1.37737</v>
      </c>
      <c r="D103" s="2">
        <f t="shared" si="14"/>
        <v>0.10074000000000005</v>
      </c>
      <c r="E103" s="2">
        <f t="shared" si="15"/>
        <v>0.10074000000000005</v>
      </c>
      <c r="F103" s="2">
        <f t="shared" si="16"/>
        <v>0.10074000000000005</v>
      </c>
      <c r="G103" s="63" t="str">
        <f t="shared" si="17"/>
        <v/>
      </c>
      <c r="H103" s="2"/>
      <c r="I103" s="3"/>
      <c r="J103" s="1"/>
      <c r="K103" s="1"/>
      <c r="L103" s="1"/>
      <c r="M103" s="1"/>
      <c r="N103" s="61"/>
      <c r="O103" s="4"/>
      <c r="P103" s="1"/>
      <c r="Q103" s="72">
        <v>626035</v>
      </c>
      <c r="R103" s="65" t="s">
        <v>2487</v>
      </c>
      <c r="S103" s="13">
        <f>VLOOKUP(Q103,'Sok242'!$D:$G,4,0)</f>
        <v>1.3642300000000001</v>
      </c>
      <c r="T103" s="2">
        <f t="shared" si="19"/>
        <v>4.9459999999999837E-2</v>
      </c>
      <c r="U103" s="2">
        <f t="shared" si="20"/>
        <v>4.9459999999999837E-2</v>
      </c>
      <c r="V103" s="2">
        <f t="shared" si="21"/>
        <v>4.9459999999999837E-2</v>
      </c>
      <c r="W103" s="63" t="str">
        <f t="shared" si="18"/>
        <v/>
      </c>
      <c r="X103" s="1"/>
      <c r="Y103" s="1"/>
      <c r="Z103" s="1"/>
      <c r="AA103" s="1"/>
    </row>
    <row r="104" spans="1:27" ht="12.75" customHeight="1" thickBot="1">
      <c r="A104" s="71">
        <v>701039</v>
      </c>
      <c r="B104" s="73" t="s">
        <v>28</v>
      </c>
      <c r="C104" s="13">
        <f>VLOOKUP(A104,'Sok242'!$D:$G,4,0)</f>
        <v>1.40387</v>
      </c>
      <c r="D104" s="2">
        <f t="shared" si="14"/>
        <v>-2.6499999999999968E-2</v>
      </c>
      <c r="E104" s="2">
        <f t="shared" si="15"/>
        <v>-2.6499999999999968E-2</v>
      </c>
      <c r="F104" s="2" t="str">
        <f t="shared" si="16"/>
        <v/>
      </c>
      <c r="G104" s="63"/>
      <c r="H104" s="2"/>
      <c r="I104" s="3"/>
      <c r="J104" s="1"/>
      <c r="K104" s="1"/>
      <c r="L104" s="1"/>
      <c r="M104" s="1"/>
      <c r="N104" s="61"/>
      <c r="O104" s="4"/>
      <c r="P104" s="1"/>
      <c r="Q104" s="72">
        <v>626036</v>
      </c>
      <c r="R104" s="65" t="s">
        <v>2488</v>
      </c>
      <c r="S104" s="13">
        <f>VLOOKUP(Q104,'Sok242'!$D:$G,4,0)</f>
        <v>1.26369</v>
      </c>
      <c r="T104" s="2">
        <f t="shared" si="19"/>
        <v>0.10054000000000007</v>
      </c>
      <c r="U104" s="2">
        <f t="shared" si="20"/>
        <v>0.10054000000000007</v>
      </c>
      <c r="V104" s="2">
        <f t="shared" si="21"/>
        <v>0.10054000000000007</v>
      </c>
      <c r="W104" s="63">
        <f t="shared" si="18"/>
        <v>1</v>
      </c>
      <c r="X104" s="1"/>
      <c r="Y104" s="1"/>
      <c r="Z104" s="1"/>
      <c r="AA104" s="1"/>
    </row>
    <row r="105" spans="1:27" ht="12.75" customHeight="1" thickBot="1">
      <c r="A105" s="71">
        <v>701040</v>
      </c>
      <c r="B105" s="73" t="s">
        <v>28</v>
      </c>
      <c r="C105" s="13">
        <f>VLOOKUP(A105,'Sok242'!$D:$G,4,0)</f>
        <v>1.59368</v>
      </c>
      <c r="D105" s="2" t="str">
        <f t="shared" si="14"/>
        <v/>
      </c>
      <c r="E105" s="2" t="str">
        <f t="shared" si="15"/>
        <v/>
      </c>
      <c r="F105" s="2" t="str">
        <f t="shared" si="16"/>
        <v/>
      </c>
      <c r="G105" s="63" t="str">
        <f t="shared" si="17"/>
        <v/>
      </c>
      <c r="H105" s="2"/>
      <c r="I105" s="3"/>
      <c r="J105" s="1"/>
      <c r="K105" s="1"/>
      <c r="L105" s="1"/>
      <c r="M105" s="1"/>
      <c r="N105" s="61"/>
      <c r="O105" s="4"/>
      <c r="P105" s="1"/>
      <c r="Q105" s="71">
        <v>626037</v>
      </c>
      <c r="R105" s="55" t="s">
        <v>2488</v>
      </c>
      <c r="S105" s="13">
        <f>VLOOKUP(Q105,'Sok242'!$D:$G,4,0)</f>
        <v>1.39879</v>
      </c>
      <c r="T105" s="2" t="str">
        <f t="shared" si="19"/>
        <v/>
      </c>
      <c r="U105" s="2" t="str">
        <f t="shared" si="20"/>
        <v/>
      </c>
      <c r="V105" s="2" t="str">
        <f t="shared" si="21"/>
        <v/>
      </c>
      <c r="W105" s="63" t="str">
        <f t="shared" si="18"/>
        <v/>
      </c>
      <c r="X105" s="1"/>
      <c r="Y105" s="1"/>
      <c r="Z105" s="1"/>
      <c r="AA105" s="1"/>
    </row>
    <row r="106" spans="1:27" ht="12.75" customHeight="1" thickBot="1">
      <c r="A106" s="72">
        <v>701041</v>
      </c>
      <c r="B106" s="76" t="s">
        <v>2489</v>
      </c>
      <c r="C106" s="13">
        <f>VLOOKUP(A106,'Sok242'!$D:$G,4,0)</f>
        <v>1.4210499999999999</v>
      </c>
      <c r="D106" s="2">
        <f t="shared" si="14"/>
        <v>0.17263000000000006</v>
      </c>
      <c r="E106" s="2">
        <f t="shared" si="15"/>
        <v>0.14613000000000009</v>
      </c>
      <c r="F106" s="2">
        <f t="shared" si="16"/>
        <v>0.14613000000000009</v>
      </c>
      <c r="G106" s="63">
        <v>1</v>
      </c>
      <c r="H106" s="2"/>
      <c r="I106" s="3"/>
      <c r="J106" s="1"/>
      <c r="K106" s="1"/>
      <c r="L106" s="1"/>
      <c r="M106" s="1"/>
      <c r="N106" s="61"/>
      <c r="O106" s="4"/>
      <c r="P106" s="1"/>
      <c r="Q106" s="72">
        <v>626038</v>
      </c>
      <c r="R106" s="65" t="s">
        <v>2489</v>
      </c>
      <c r="S106" s="13">
        <f>VLOOKUP(Q106,'Sok242'!$D:$G,4,0)</f>
        <v>1.2517199999999999</v>
      </c>
      <c r="T106" s="2">
        <f t="shared" si="19"/>
        <v>0.14707000000000003</v>
      </c>
      <c r="U106" s="2">
        <f t="shared" si="20"/>
        <v>0.14707000000000003</v>
      </c>
      <c r="V106" s="2">
        <f t="shared" si="21"/>
        <v>0.14707000000000003</v>
      </c>
      <c r="W106" s="63">
        <f t="shared" si="18"/>
        <v>1</v>
      </c>
      <c r="X106" s="1"/>
      <c r="Y106" s="1"/>
      <c r="Z106" s="1"/>
      <c r="AA106" s="1"/>
    </row>
    <row r="107" spans="1:27" ht="12.75" customHeight="1" thickBot="1">
      <c r="A107" s="72">
        <v>701042</v>
      </c>
      <c r="B107" s="76" t="s">
        <v>2490</v>
      </c>
      <c r="C107" s="13">
        <f>VLOOKUP(A107,'Sok242'!$D:$G,4,0)</f>
        <v>1.31494</v>
      </c>
      <c r="D107" s="2">
        <f t="shared" si="14"/>
        <v>0.10610999999999993</v>
      </c>
      <c r="E107" s="2">
        <f t="shared" si="15"/>
        <v>0.10610999999999993</v>
      </c>
      <c r="F107" s="2">
        <f t="shared" si="16"/>
        <v>0.10610999999999993</v>
      </c>
      <c r="G107" s="63">
        <f t="shared" si="17"/>
        <v>1</v>
      </c>
      <c r="H107" s="2"/>
      <c r="I107" s="3"/>
      <c r="J107" s="1"/>
      <c r="K107" s="1"/>
      <c r="L107" s="1"/>
      <c r="M107" s="1"/>
      <c r="N107" s="61"/>
      <c r="O107" s="4"/>
      <c r="P107" s="1"/>
      <c r="Q107" s="71">
        <v>626039</v>
      </c>
      <c r="R107" s="55" t="s">
        <v>2489</v>
      </c>
      <c r="S107" s="13">
        <f>VLOOKUP(Q107,'Sok242'!$D:$G,4,0)</f>
        <v>1.3414999999999999</v>
      </c>
      <c r="T107" s="2" t="str">
        <f t="shared" si="19"/>
        <v/>
      </c>
      <c r="U107" s="2" t="str">
        <f t="shared" si="20"/>
        <v/>
      </c>
      <c r="V107" s="2" t="str">
        <f t="shared" si="21"/>
        <v/>
      </c>
      <c r="W107" s="63" t="str">
        <f t="shared" si="18"/>
        <v/>
      </c>
      <c r="X107" s="1"/>
      <c r="Y107" s="1"/>
      <c r="Z107" s="1"/>
      <c r="AA107" s="1"/>
    </row>
    <row r="108" spans="1:27" ht="12.75" customHeight="1" thickBot="1">
      <c r="A108" s="71">
        <v>701044</v>
      </c>
      <c r="B108" s="73" t="s">
        <v>2490</v>
      </c>
      <c r="C108" s="13">
        <f>VLOOKUP(A108,'Sok242'!$D:$G,4,0)</f>
        <v>1.4556500000000001</v>
      </c>
      <c r="D108" s="2" t="str">
        <f t="shared" si="14"/>
        <v/>
      </c>
      <c r="E108" s="2" t="str">
        <f t="shared" si="15"/>
        <v/>
      </c>
      <c r="F108" s="2" t="str">
        <f t="shared" si="16"/>
        <v/>
      </c>
      <c r="G108" s="63" t="str">
        <f t="shared" si="17"/>
        <v/>
      </c>
      <c r="H108" s="2"/>
      <c r="I108" s="3"/>
      <c r="J108" s="1"/>
      <c r="K108" s="1"/>
      <c r="L108" s="1"/>
      <c r="M108" s="1"/>
      <c r="N108" s="61"/>
      <c r="O108" s="4"/>
      <c r="P108" s="1"/>
      <c r="Q108" s="72">
        <v>626040</v>
      </c>
      <c r="R108" s="65" t="s">
        <v>2490</v>
      </c>
      <c r="S108" s="13">
        <f>VLOOKUP(Q108,'Sok242'!$D:$G,4,0)</f>
        <v>1.2343599999999999</v>
      </c>
      <c r="T108" s="2">
        <f t="shared" si="19"/>
        <v>0.10714000000000001</v>
      </c>
      <c r="U108" s="2">
        <f t="shared" si="20"/>
        <v>0.10714000000000001</v>
      </c>
      <c r="V108" s="2">
        <f t="shared" si="21"/>
        <v>0.10714000000000001</v>
      </c>
      <c r="W108" s="63">
        <f t="shared" si="18"/>
        <v>1</v>
      </c>
      <c r="X108" s="1"/>
      <c r="Y108" s="1"/>
      <c r="Z108" s="1"/>
      <c r="AA108" s="1"/>
    </row>
    <row r="109" spans="1:27" ht="12.75" customHeight="1" thickBot="1">
      <c r="A109" s="72">
        <v>701045</v>
      </c>
      <c r="B109" s="76" t="s">
        <v>2491</v>
      </c>
      <c r="C109" s="13">
        <f>VLOOKUP(A109,'Sok242'!$D:$G,4,0)</f>
        <v>1.3214699999999999</v>
      </c>
      <c r="D109" s="2">
        <f t="shared" si="14"/>
        <v>0.13418000000000019</v>
      </c>
      <c r="E109" s="2">
        <f t="shared" si="15"/>
        <v>0.13418000000000019</v>
      </c>
      <c r="F109" s="2">
        <f t="shared" si="16"/>
        <v>0.13418000000000019</v>
      </c>
      <c r="G109" s="63" t="str">
        <f t="shared" si="17"/>
        <v/>
      </c>
      <c r="H109" s="2"/>
      <c r="I109" s="3"/>
      <c r="J109" s="1"/>
      <c r="K109" s="1"/>
      <c r="L109" s="1"/>
      <c r="M109" s="1"/>
      <c r="N109" s="61"/>
      <c r="O109" s="4"/>
      <c r="P109" s="1"/>
      <c r="Q109" s="71">
        <v>626041</v>
      </c>
      <c r="R109" s="55" t="s">
        <v>2490</v>
      </c>
      <c r="S109" s="13">
        <f>VLOOKUP(Q109,'Sok242'!$D:$G,4,0)</f>
        <v>1.3995599999999999</v>
      </c>
      <c r="T109" s="2" t="str">
        <f t="shared" si="19"/>
        <v/>
      </c>
      <c r="U109" s="2" t="str">
        <f t="shared" si="20"/>
        <v/>
      </c>
      <c r="V109" s="2" t="str">
        <f t="shared" si="21"/>
        <v/>
      </c>
      <c r="W109" s="63" t="str">
        <f t="shared" si="18"/>
        <v/>
      </c>
      <c r="X109" s="1"/>
      <c r="Y109" s="1"/>
      <c r="Z109" s="1"/>
      <c r="AA109" s="1"/>
    </row>
    <row r="110" spans="1:27" ht="12.75" customHeight="1" thickBot="1">
      <c r="A110" s="72">
        <v>701046</v>
      </c>
      <c r="B110" s="76" t="s">
        <v>2492</v>
      </c>
      <c r="C110" s="13">
        <f>VLOOKUP(A110,'Sok242'!$D:$G,4,0)</f>
        <v>1.2047600000000001</v>
      </c>
      <c r="D110" s="2">
        <f t="shared" si="14"/>
        <v>0.11670999999999987</v>
      </c>
      <c r="E110" s="2">
        <f t="shared" si="15"/>
        <v>0.11670999999999987</v>
      </c>
      <c r="F110" s="2">
        <f t="shared" si="16"/>
        <v>0.11670999999999987</v>
      </c>
      <c r="G110" s="63">
        <f t="shared" si="17"/>
        <v>1</v>
      </c>
      <c r="H110" s="2"/>
      <c r="I110" s="3"/>
      <c r="J110" s="1"/>
      <c r="K110" s="1"/>
      <c r="L110" s="1"/>
      <c r="M110" s="1"/>
      <c r="N110" s="61"/>
      <c r="O110" s="4"/>
      <c r="P110" s="1"/>
      <c r="Q110" s="72">
        <v>626042</v>
      </c>
      <c r="R110" s="65" t="s">
        <v>2491</v>
      </c>
      <c r="S110" s="13">
        <f>VLOOKUP(Q110,'Sok242'!$D:$G,4,0)</f>
        <v>1.26589</v>
      </c>
      <c r="T110" s="2">
        <f t="shared" si="19"/>
        <v>0.13366999999999996</v>
      </c>
      <c r="U110" s="2">
        <f t="shared" si="20"/>
        <v>0.13366999999999996</v>
      </c>
      <c r="V110" s="2">
        <f t="shared" si="21"/>
        <v>0.13366999999999996</v>
      </c>
      <c r="W110" s="63" t="str">
        <f t="shared" si="18"/>
        <v/>
      </c>
      <c r="X110" s="1"/>
      <c r="Y110" s="1"/>
      <c r="Z110" s="1"/>
      <c r="AA110" s="1"/>
    </row>
    <row r="111" spans="1:27" ht="12.75" customHeight="1" thickBot="1">
      <c r="A111" s="71">
        <v>701047</v>
      </c>
      <c r="B111" s="73" t="s">
        <v>2492</v>
      </c>
      <c r="C111" s="13">
        <f>VLOOKUP(A111,'Sok242'!$D:$G,4,0)</f>
        <v>1.45536</v>
      </c>
      <c r="D111" s="2" t="str">
        <f t="shared" si="14"/>
        <v/>
      </c>
      <c r="E111" s="2" t="str">
        <f t="shared" si="15"/>
        <v/>
      </c>
      <c r="F111" s="2" t="str">
        <f t="shared" si="16"/>
        <v/>
      </c>
      <c r="G111" s="63" t="str">
        <f t="shared" si="17"/>
        <v/>
      </c>
      <c r="H111" s="2"/>
      <c r="I111" s="3"/>
      <c r="J111" s="1"/>
      <c r="K111" s="1"/>
      <c r="L111" s="1"/>
      <c r="M111" s="1"/>
      <c r="N111" s="61"/>
      <c r="O111" s="4"/>
      <c r="P111" s="1"/>
      <c r="Q111" s="72">
        <v>626043</v>
      </c>
      <c r="R111" s="65" t="s">
        <v>2492</v>
      </c>
      <c r="S111" s="13">
        <f>VLOOKUP(Q111,'Sok242'!$D:$G,4,0)</f>
        <v>1.14897</v>
      </c>
      <c r="T111" s="2">
        <f t="shared" si="19"/>
        <v>0.11691999999999991</v>
      </c>
      <c r="U111" s="2">
        <f t="shared" si="20"/>
        <v>0.11691999999999991</v>
      </c>
      <c r="V111" s="2">
        <f t="shared" si="21"/>
        <v>0.11691999999999991</v>
      </c>
      <c r="W111" s="63">
        <f t="shared" si="18"/>
        <v>1</v>
      </c>
      <c r="X111" s="1"/>
      <c r="Y111" s="1"/>
      <c r="Z111" s="1"/>
      <c r="AA111" s="1"/>
    </row>
    <row r="112" spans="1:27" ht="12.75" customHeight="1" thickBot="1">
      <c r="A112" s="72">
        <v>701048</v>
      </c>
      <c r="B112" s="76" t="s">
        <v>2493</v>
      </c>
      <c r="C112" s="13">
        <f>VLOOKUP(A112,'Sok242'!$D:$G,4,0)</f>
        <v>1.28793</v>
      </c>
      <c r="D112" s="2">
        <f t="shared" si="14"/>
        <v>0.16742999999999997</v>
      </c>
      <c r="E112" s="2">
        <f t="shared" si="15"/>
        <v>0.16742999999999997</v>
      </c>
      <c r="F112" s="2">
        <f t="shared" si="16"/>
        <v>0.16742999999999997</v>
      </c>
      <c r="G112" s="63" t="str">
        <f t="shared" si="17"/>
        <v/>
      </c>
      <c r="H112" s="2"/>
      <c r="I112" s="3"/>
      <c r="J112" s="1"/>
      <c r="K112" s="1"/>
      <c r="L112" s="1"/>
      <c r="M112" s="1"/>
      <c r="N112" s="61"/>
      <c r="O112" s="4"/>
      <c r="P112" s="1"/>
      <c r="Q112" s="71">
        <v>626044</v>
      </c>
      <c r="R112" s="55" t="s">
        <v>2492</v>
      </c>
      <c r="S112" s="13">
        <f>VLOOKUP(Q112,'Sok242'!$D:$G,4,0)</f>
        <v>1.4047700000000001</v>
      </c>
      <c r="T112" s="2" t="str">
        <f t="shared" si="19"/>
        <v/>
      </c>
      <c r="U112" s="2" t="str">
        <f t="shared" si="20"/>
        <v/>
      </c>
      <c r="V112" s="2" t="str">
        <f t="shared" si="21"/>
        <v/>
      </c>
      <c r="W112" s="63" t="str">
        <f t="shared" si="18"/>
        <v/>
      </c>
      <c r="X112" s="1"/>
      <c r="Y112" s="1"/>
      <c r="Z112" s="1"/>
      <c r="AA112" s="1"/>
    </row>
    <row r="113" spans="1:27" ht="12.75" customHeight="1" thickBot="1">
      <c r="A113" s="72">
        <v>701049</v>
      </c>
      <c r="B113" s="76" t="s">
        <v>2494</v>
      </c>
      <c r="C113" s="13">
        <f>VLOOKUP(A113,'Sok242'!$D:$G,4,0)</f>
        <v>1.2302</v>
      </c>
      <c r="D113" s="2">
        <f t="shared" si="14"/>
        <v>5.7730000000000059E-2</v>
      </c>
      <c r="E113" s="2">
        <f t="shared" si="15"/>
        <v>5.7730000000000059E-2</v>
      </c>
      <c r="F113" s="2">
        <f t="shared" si="16"/>
        <v>5.7730000000000059E-2</v>
      </c>
      <c r="G113" s="63">
        <f t="shared" si="17"/>
        <v>1</v>
      </c>
      <c r="H113" s="2"/>
      <c r="I113" s="3"/>
      <c r="J113" s="1"/>
      <c r="K113" s="1"/>
      <c r="L113" s="1"/>
      <c r="M113" s="1"/>
      <c r="N113" s="61"/>
      <c r="O113" s="4"/>
      <c r="P113" s="1"/>
      <c r="Q113" s="72">
        <v>626045</v>
      </c>
      <c r="R113" s="65" t="s">
        <v>2515</v>
      </c>
      <c r="S113" s="13">
        <f>VLOOKUP(Q113,'Sok242'!$D:$G,4,0)</f>
        <v>1.2393799999999999</v>
      </c>
      <c r="T113" s="2">
        <f t="shared" si="19"/>
        <v>0.16539000000000015</v>
      </c>
      <c r="U113" s="2">
        <f t="shared" si="20"/>
        <v>0.16539000000000015</v>
      </c>
      <c r="V113" s="2">
        <f t="shared" si="21"/>
        <v>0.16539000000000015</v>
      </c>
      <c r="W113" s="63" t="str">
        <f t="shared" si="18"/>
        <v/>
      </c>
      <c r="X113" s="1"/>
      <c r="Y113" s="1"/>
      <c r="Z113" s="1"/>
      <c r="AA113" s="1"/>
    </row>
    <row r="114" spans="1:27" ht="12.75" customHeight="1" thickBot="1">
      <c r="A114" s="71">
        <v>701050</v>
      </c>
      <c r="B114" s="73" t="s">
        <v>2494</v>
      </c>
      <c r="C114" s="13">
        <f>VLOOKUP(A114,'Sok242'!$D:$G,4,0)</f>
        <v>1.40028</v>
      </c>
      <c r="D114" s="2" t="str">
        <f t="shared" si="14"/>
        <v/>
      </c>
      <c r="E114" s="2" t="str">
        <f t="shared" si="15"/>
        <v/>
      </c>
      <c r="F114" s="2" t="str">
        <f t="shared" si="16"/>
        <v/>
      </c>
      <c r="G114" s="63" t="str">
        <f t="shared" si="17"/>
        <v/>
      </c>
      <c r="H114" s="2"/>
      <c r="I114" s="3"/>
      <c r="J114" s="1"/>
      <c r="K114" s="1"/>
      <c r="L114" s="1"/>
      <c r="M114" s="1"/>
      <c r="N114" s="61"/>
      <c r="O114" s="4"/>
      <c r="P114" s="1"/>
      <c r="Q114" s="72">
        <v>626046</v>
      </c>
      <c r="R114" s="66" t="s">
        <v>2516</v>
      </c>
      <c r="S114" s="13">
        <f>VLOOKUP(Q114,'Sok242'!$D:$G,4,0)</f>
        <v>1.18363</v>
      </c>
      <c r="T114" s="2">
        <f t="shared" si="19"/>
        <v>5.5749999999999966E-2</v>
      </c>
      <c r="U114" s="2">
        <f t="shared" si="20"/>
        <v>5.5749999999999966E-2</v>
      </c>
      <c r="V114" s="2">
        <f t="shared" si="21"/>
        <v>5.5749999999999966E-2</v>
      </c>
      <c r="W114" s="63">
        <f t="shared" si="18"/>
        <v>1</v>
      </c>
      <c r="X114" s="1"/>
      <c r="Y114" s="1"/>
      <c r="Z114" s="1"/>
      <c r="AA114" s="1"/>
    </row>
    <row r="115" spans="1:27" ht="12.75" customHeight="1" thickBot="1">
      <c r="A115" s="71">
        <v>701051</v>
      </c>
      <c r="B115" s="73" t="s">
        <v>28</v>
      </c>
      <c r="C115" s="13">
        <f>VLOOKUP(A115,'Sok242'!$D:$G,4,0)</f>
        <v>1.4637</v>
      </c>
      <c r="D115" s="2">
        <f t="shared" si="14"/>
        <v>-6.3420000000000032E-2</v>
      </c>
      <c r="E115" s="2">
        <f t="shared" si="15"/>
        <v>-6.3420000000000032E-2</v>
      </c>
      <c r="F115" s="2" t="str">
        <f t="shared" si="16"/>
        <v/>
      </c>
      <c r="G115" s="63">
        <f t="shared" si="17"/>
        <v>1</v>
      </c>
      <c r="H115" s="2"/>
      <c r="I115" s="3"/>
      <c r="J115" s="1"/>
      <c r="K115" s="1"/>
      <c r="L115" s="1"/>
      <c r="M115" s="1"/>
      <c r="N115" s="61"/>
      <c r="O115" s="4"/>
      <c r="P115" s="1"/>
      <c r="Q115" s="71">
        <v>626048</v>
      </c>
      <c r="R115" s="55" t="s">
        <v>2516</v>
      </c>
      <c r="S115" s="13">
        <f>VLOOKUP(Q115,'Sok242'!$D:$G,4,0)</f>
        <v>1.35005</v>
      </c>
      <c r="T115" s="2" t="str">
        <f t="shared" si="19"/>
        <v/>
      </c>
      <c r="U115" s="2" t="str">
        <f t="shared" si="20"/>
        <v/>
      </c>
      <c r="V115" s="2" t="str">
        <f t="shared" si="21"/>
        <v/>
      </c>
      <c r="W115" s="63" t="str">
        <f t="shared" si="18"/>
        <v/>
      </c>
      <c r="X115" s="1"/>
      <c r="Y115" s="1"/>
      <c r="Z115" s="1"/>
      <c r="AA115" s="1"/>
    </row>
    <row r="116" spans="1:27" ht="12.75" customHeight="1" thickBot="1">
      <c r="A116" s="71">
        <v>701052</v>
      </c>
      <c r="B116" s="73" t="s">
        <v>28</v>
      </c>
      <c r="C116" s="13">
        <f>VLOOKUP(A116,'Sok242'!$D:$G,4,0)</f>
        <v>1.6648400000000001</v>
      </c>
      <c r="D116" s="2" t="str">
        <f t="shared" si="14"/>
        <v/>
      </c>
      <c r="E116" s="2" t="str">
        <f t="shared" si="15"/>
        <v/>
      </c>
      <c r="F116" s="2" t="str">
        <f t="shared" si="16"/>
        <v/>
      </c>
      <c r="G116" s="63" t="str">
        <f t="shared" si="17"/>
        <v/>
      </c>
      <c r="H116" s="2"/>
      <c r="I116" s="3"/>
      <c r="J116" s="1"/>
      <c r="K116" s="1"/>
      <c r="L116" s="1"/>
      <c r="M116" s="1"/>
      <c r="N116" s="61"/>
      <c r="O116" s="4"/>
      <c r="P116" s="1"/>
      <c r="Q116" s="72">
        <v>626049</v>
      </c>
      <c r="R116" s="65" t="s">
        <v>2517</v>
      </c>
      <c r="S116" s="13">
        <f>VLOOKUP(Q116,'Sok242'!$D:$G,4,0)</f>
        <v>1.2814099999999999</v>
      </c>
      <c r="T116" s="2">
        <f t="shared" si="19"/>
        <v>6.8640000000000034E-2</v>
      </c>
      <c r="U116" s="2">
        <f t="shared" si="20"/>
        <v>6.8640000000000034E-2</v>
      </c>
      <c r="V116" s="2">
        <f t="shared" si="21"/>
        <v>6.8640000000000034E-2</v>
      </c>
      <c r="W116" s="63" t="str">
        <f t="shared" si="18"/>
        <v/>
      </c>
      <c r="X116" s="1"/>
      <c r="Y116" s="1"/>
      <c r="Z116" s="1"/>
      <c r="AA116" s="1"/>
    </row>
    <row r="117" spans="1:27" ht="12.75" customHeight="1" thickBot="1">
      <c r="A117" s="71">
        <v>701053</v>
      </c>
      <c r="B117" s="73" t="s">
        <v>53</v>
      </c>
      <c r="C117" s="13">
        <f>VLOOKUP(A117,'Sok242'!$D:$G,4,0)</f>
        <v>1.4579200000000001</v>
      </c>
      <c r="D117" s="2">
        <f t="shared" si="14"/>
        <v>0.20691999999999999</v>
      </c>
      <c r="E117" s="2">
        <f t="shared" si="15"/>
        <v>0.14349999999999996</v>
      </c>
      <c r="F117" s="2" t="str">
        <f t="shared" si="16"/>
        <v/>
      </c>
      <c r="G117" s="63">
        <f t="shared" si="17"/>
        <v>1</v>
      </c>
      <c r="H117" s="2"/>
      <c r="I117" s="3"/>
      <c r="J117" s="1"/>
      <c r="K117" s="1"/>
      <c r="L117" s="1"/>
      <c r="M117" s="1"/>
      <c r="N117" s="61"/>
      <c r="O117" s="4"/>
      <c r="P117" s="1"/>
      <c r="Q117" s="72">
        <v>626050</v>
      </c>
      <c r="R117" s="65" t="s">
        <v>2518</v>
      </c>
      <c r="S117" s="13">
        <f>VLOOKUP(Q117,'Sok242'!$D:$G,4,0)</f>
        <v>1.22485</v>
      </c>
      <c r="T117" s="2">
        <f t="shared" si="19"/>
        <v>5.6559999999999944E-2</v>
      </c>
      <c r="U117" s="2">
        <f t="shared" si="20"/>
        <v>5.6559999999999944E-2</v>
      </c>
      <c r="V117" s="2">
        <f t="shared" si="21"/>
        <v>5.6559999999999944E-2</v>
      </c>
      <c r="W117" s="63" t="str">
        <f t="shared" si="18"/>
        <v/>
      </c>
      <c r="X117" s="1"/>
      <c r="Y117" s="1"/>
      <c r="Z117" s="1"/>
      <c r="AA117" s="1"/>
    </row>
    <row r="118" spans="1:27" ht="12.75" customHeight="1" thickBot="1">
      <c r="A118" s="71">
        <v>701054</v>
      </c>
      <c r="B118" s="73" t="s">
        <v>53</v>
      </c>
      <c r="C118" s="13">
        <f>VLOOKUP(A118,'Sok242'!$D:$G,4,0)</f>
        <v>1.6524700000000001</v>
      </c>
      <c r="D118" s="2" t="str">
        <f t="shared" si="14"/>
        <v/>
      </c>
      <c r="E118" s="2" t="str">
        <f t="shared" si="15"/>
        <v/>
      </c>
      <c r="F118" s="2" t="str">
        <f t="shared" si="16"/>
        <v/>
      </c>
      <c r="G118" s="63" t="str">
        <f t="shared" si="17"/>
        <v/>
      </c>
      <c r="H118" s="2"/>
      <c r="I118" s="3"/>
      <c r="J118" s="1"/>
      <c r="K118" s="1"/>
      <c r="L118" s="1"/>
      <c r="M118" s="1"/>
      <c r="N118" s="61"/>
      <c r="O118" s="4"/>
      <c r="P118" s="1"/>
      <c r="Q118" s="72">
        <v>626051</v>
      </c>
      <c r="R118" s="65" t="s">
        <v>2519</v>
      </c>
      <c r="S118" s="13">
        <f>VLOOKUP(Q118,'Sok242'!$D:$G,4,0)</f>
        <v>1.1654899999999999</v>
      </c>
      <c r="T118" s="2">
        <f t="shared" si="19"/>
        <v>5.9360000000000079E-2</v>
      </c>
      <c r="U118" s="2">
        <f t="shared" si="20"/>
        <v>5.9360000000000079E-2</v>
      </c>
      <c r="V118" s="2">
        <f t="shared" si="21"/>
        <v>5.9360000000000079E-2</v>
      </c>
      <c r="W118" s="63">
        <f t="shared" si="18"/>
        <v>1</v>
      </c>
      <c r="X118" s="1"/>
      <c r="Y118" s="1"/>
      <c r="Z118" s="1"/>
      <c r="AA118" s="1"/>
    </row>
    <row r="119" spans="1:27" ht="12.75" customHeight="1" thickBot="1">
      <c r="A119" s="71">
        <v>701055</v>
      </c>
      <c r="B119" s="73" t="s">
        <v>250</v>
      </c>
      <c r="C119" s="13">
        <f>VLOOKUP(A119,'Sok242'!$D:$G,4,0)</f>
        <v>1.4519500000000001</v>
      </c>
      <c r="D119" s="2">
        <f t="shared" si="14"/>
        <v>0.20052000000000003</v>
      </c>
      <c r="E119" s="2">
        <f t="shared" si="15"/>
        <v>0.34401999999999999</v>
      </c>
      <c r="F119" s="2" t="str">
        <f t="shared" si="16"/>
        <v/>
      </c>
      <c r="G119" s="63">
        <f t="shared" si="17"/>
        <v>1</v>
      </c>
      <c r="H119" s="2"/>
      <c r="I119" s="3"/>
      <c r="J119" s="1"/>
      <c r="K119" s="1"/>
      <c r="L119" s="1"/>
      <c r="M119" s="1"/>
      <c r="N119" s="61"/>
      <c r="O119" s="4"/>
      <c r="P119" s="1"/>
      <c r="Q119" s="71">
        <v>626052</v>
      </c>
      <c r="R119" s="55" t="s">
        <v>2519</v>
      </c>
      <c r="S119" s="13">
        <f>VLOOKUP(Q119,'Sok242'!$D:$G,4,0)</f>
        <v>1.35866</v>
      </c>
      <c r="T119" s="2" t="str">
        <f t="shared" si="19"/>
        <v/>
      </c>
      <c r="U119" s="2" t="str">
        <f t="shared" si="20"/>
        <v/>
      </c>
      <c r="V119" s="2" t="str">
        <f t="shared" si="21"/>
        <v/>
      </c>
      <c r="W119" s="63" t="str">
        <f t="shared" si="18"/>
        <v/>
      </c>
      <c r="X119" s="1"/>
      <c r="Y119" s="1"/>
      <c r="Z119" s="1"/>
      <c r="AA119" s="1"/>
    </row>
    <row r="120" spans="1:27" ht="12.75" customHeight="1" thickBot="1">
      <c r="A120" s="71">
        <v>701056</v>
      </c>
      <c r="B120" s="73" t="s">
        <v>250</v>
      </c>
      <c r="C120" s="13">
        <f>VLOOKUP(A120,'Sok242'!$D:$G,4,0)</f>
        <v>1.43757</v>
      </c>
      <c r="D120" s="2" t="str">
        <f t="shared" si="14"/>
        <v/>
      </c>
      <c r="E120" s="2" t="str">
        <f t="shared" si="15"/>
        <v/>
      </c>
      <c r="F120" s="2" t="str">
        <f t="shared" si="16"/>
        <v/>
      </c>
      <c r="G120" s="63" t="str">
        <f t="shared" si="17"/>
        <v/>
      </c>
      <c r="H120" s="2"/>
      <c r="I120" s="3"/>
      <c r="J120" s="1"/>
      <c r="K120" s="1"/>
      <c r="L120" s="1"/>
      <c r="M120" s="1"/>
      <c r="N120" s="61"/>
      <c r="O120" s="4"/>
      <c r="P120" s="1"/>
      <c r="Q120" s="72">
        <v>626053</v>
      </c>
      <c r="R120" s="65" t="s">
        <v>2520</v>
      </c>
      <c r="S120" s="13">
        <f>VLOOKUP(Q120,'Sok242'!$D:$G,4,0)</f>
        <v>1.2688699999999999</v>
      </c>
      <c r="T120" s="2">
        <f t="shared" si="19"/>
        <v>8.9790000000000036E-2</v>
      </c>
      <c r="U120" s="2">
        <f t="shared" si="20"/>
        <v>8.9790000000000036E-2</v>
      </c>
      <c r="V120" s="2">
        <f t="shared" si="21"/>
        <v>8.9790000000000036E-2</v>
      </c>
      <c r="W120" s="63" t="str">
        <f t="shared" si="18"/>
        <v/>
      </c>
      <c r="X120" s="1"/>
      <c r="Y120" s="1"/>
      <c r="Z120" s="1"/>
      <c r="AA120" s="1"/>
    </row>
    <row r="121" spans="1:27" ht="12.75" customHeight="1" thickBot="1">
      <c r="A121" s="71">
        <v>701057</v>
      </c>
      <c r="B121" s="73" t="s">
        <v>55</v>
      </c>
      <c r="C121" s="13">
        <f>VLOOKUP(A121,'Sok242'!$D:$G,4,0)</f>
        <v>1.6406499999999999</v>
      </c>
      <c r="D121" s="2">
        <f t="shared" si="14"/>
        <v>-0.20307999999999993</v>
      </c>
      <c r="E121" s="2">
        <f t="shared" si="15"/>
        <v>0.14094000000000007</v>
      </c>
      <c r="F121" s="2" t="str">
        <f t="shared" si="16"/>
        <v/>
      </c>
      <c r="G121" s="63">
        <f t="shared" si="17"/>
        <v>1</v>
      </c>
      <c r="H121" s="2"/>
      <c r="I121" s="3"/>
      <c r="J121" s="1"/>
      <c r="K121" s="1"/>
      <c r="L121" s="1"/>
      <c r="M121" s="1"/>
      <c r="N121" s="61"/>
      <c r="O121" s="4"/>
      <c r="P121" s="1"/>
      <c r="Q121" s="71">
        <v>626054</v>
      </c>
      <c r="R121" s="55" t="s">
        <v>28</v>
      </c>
      <c r="S121" s="13">
        <f>VLOOKUP(Q121,'Sok242'!$D:$G,4,0)</f>
        <v>1.2705</v>
      </c>
      <c r="T121" s="2">
        <f t="shared" si="19"/>
        <v>-1.6300000000000203E-3</v>
      </c>
      <c r="U121" s="2">
        <f t="shared" si="20"/>
        <v>-1.6300000000000203E-3</v>
      </c>
      <c r="V121" s="2" t="str">
        <f t="shared" si="21"/>
        <v/>
      </c>
      <c r="W121" s="63"/>
      <c r="X121" s="1"/>
      <c r="Y121" s="1"/>
      <c r="Z121" s="1"/>
      <c r="AA121" s="1"/>
    </row>
    <row r="122" spans="1:27" ht="12.75" customHeight="1" thickBot="1">
      <c r="A122" s="71">
        <v>701058</v>
      </c>
      <c r="B122" s="73" t="s">
        <v>55</v>
      </c>
      <c r="C122" s="13">
        <f>VLOOKUP(A122,'Sok242'!$D:$G,4,0)</f>
        <v>1.3918999999999999</v>
      </c>
      <c r="D122" s="2" t="str">
        <f t="shared" si="14"/>
        <v/>
      </c>
      <c r="E122" s="2" t="str">
        <f t="shared" si="15"/>
        <v/>
      </c>
      <c r="F122" s="2" t="str">
        <f t="shared" si="16"/>
        <v/>
      </c>
      <c r="G122" s="63" t="str">
        <f t="shared" si="17"/>
        <v/>
      </c>
      <c r="H122" s="2"/>
      <c r="I122" s="3"/>
      <c r="J122" s="1"/>
      <c r="K122" s="1"/>
      <c r="L122" s="1"/>
      <c r="M122" s="1"/>
      <c r="N122" s="61"/>
      <c r="O122" s="4"/>
      <c r="P122" s="1"/>
      <c r="Q122" s="71">
        <v>626055</v>
      </c>
      <c r="R122" s="55" t="s">
        <v>28</v>
      </c>
      <c r="S122" s="13">
        <f>VLOOKUP(Q122,'Sok242'!$D:$G,4,0)</f>
        <v>1.4223399999999999</v>
      </c>
      <c r="T122" s="2" t="str">
        <f t="shared" si="19"/>
        <v/>
      </c>
      <c r="U122" s="2" t="str">
        <f t="shared" si="20"/>
        <v/>
      </c>
      <c r="V122" s="2" t="str">
        <f t="shared" si="21"/>
        <v/>
      </c>
      <c r="W122" s="63" t="str">
        <f t="shared" si="18"/>
        <v/>
      </c>
      <c r="X122" s="1"/>
      <c r="Y122" s="1"/>
      <c r="Z122" s="1"/>
      <c r="AA122" s="1"/>
    </row>
    <row r="123" spans="1:27" ht="12.75" customHeight="1" thickBot="1">
      <c r="A123" s="71">
        <v>701059</v>
      </c>
      <c r="B123" s="78" t="s">
        <v>2495</v>
      </c>
      <c r="C123" s="13">
        <f>VLOOKUP(A123,'Sok242'!$D:$G,4,0)</f>
        <v>1.3216300000000001</v>
      </c>
      <c r="D123" s="2">
        <f t="shared" si="14"/>
        <v>7.0269999999999833E-2</v>
      </c>
      <c r="E123" s="2">
        <f t="shared" si="15"/>
        <v>0.2112099999999999</v>
      </c>
      <c r="F123" s="2">
        <f t="shared" si="16"/>
        <v>0.2112099999999999</v>
      </c>
      <c r="G123" s="63">
        <f>SUM(G115:G121)</f>
        <v>4</v>
      </c>
      <c r="H123" s="2"/>
      <c r="I123" s="3"/>
      <c r="J123" s="1"/>
      <c r="K123" s="1"/>
      <c r="L123" s="1"/>
      <c r="M123" s="1"/>
      <c r="N123" s="61"/>
      <c r="O123" s="4"/>
      <c r="P123" s="1"/>
      <c r="Q123" s="72">
        <v>626056</v>
      </c>
      <c r="R123" s="65" t="s">
        <v>2521</v>
      </c>
      <c r="S123" s="13">
        <f>VLOOKUP(Q123,'Sok242'!$D:$G,4,0)</f>
        <v>1.2930699999999999</v>
      </c>
      <c r="T123" s="2">
        <f t="shared" si="19"/>
        <v>0.12927</v>
      </c>
      <c r="U123" s="2">
        <f t="shared" si="20"/>
        <v>0.12763999999999998</v>
      </c>
      <c r="V123" s="2">
        <f t="shared" si="21"/>
        <v>0.12763999999999998</v>
      </c>
      <c r="W123" s="63">
        <v>1</v>
      </c>
      <c r="X123" s="1"/>
      <c r="Y123" s="1"/>
      <c r="Z123" s="1"/>
      <c r="AA123" s="1"/>
    </row>
    <row r="124" spans="1:27" ht="12.75" customHeight="1" thickBot="1">
      <c r="A124" s="71">
        <v>701060</v>
      </c>
      <c r="B124" s="73" t="s">
        <v>28</v>
      </c>
      <c r="C124" s="13">
        <f>VLOOKUP(A124,'Sok242'!$D:$G,4,0)</f>
        <v>1.5696099999999999</v>
      </c>
      <c r="D124" s="2">
        <f t="shared" si="14"/>
        <v>-0.24797999999999987</v>
      </c>
      <c r="E124" s="2">
        <f t="shared" si="15"/>
        <v>-0.24797999999999987</v>
      </c>
      <c r="F124" s="2" t="str">
        <f t="shared" si="16"/>
        <v/>
      </c>
      <c r="G124" s="63"/>
      <c r="H124" s="2"/>
      <c r="I124" s="3"/>
      <c r="J124" s="1"/>
      <c r="K124" s="1"/>
      <c r="L124" s="1"/>
      <c r="M124" s="1"/>
      <c r="N124" s="61"/>
      <c r="O124" s="4"/>
      <c r="P124" s="1"/>
      <c r="Q124" s="72">
        <v>626057</v>
      </c>
      <c r="R124" s="65" t="s">
        <v>2522</v>
      </c>
      <c r="S124" s="13">
        <f>VLOOKUP(Q124,'Sok242'!$D:$G,4,0)</f>
        <v>1.2754300000000001</v>
      </c>
      <c r="T124" s="2">
        <f t="shared" si="19"/>
        <v>1.7639999999999878E-2</v>
      </c>
      <c r="U124" s="2">
        <f t="shared" si="20"/>
        <v>1.7639999999999878E-2</v>
      </c>
      <c r="V124" s="2">
        <f t="shared" si="21"/>
        <v>1.7639999999999878E-2</v>
      </c>
      <c r="W124" s="63" t="str">
        <f t="shared" si="18"/>
        <v/>
      </c>
      <c r="X124" s="1"/>
      <c r="Y124" s="1"/>
      <c r="Z124" s="1"/>
      <c r="AA124" s="1"/>
    </row>
    <row r="125" spans="1:27" ht="12.75" customHeight="1" thickBot="1">
      <c r="A125" s="71">
        <v>701061</v>
      </c>
      <c r="B125" s="73" t="s">
        <v>28</v>
      </c>
      <c r="C125" s="13">
        <f>VLOOKUP(A125,'Sok242'!$D:$G,4,0)</f>
        <v>1.3275399999999999</v>
      </c>
      <c r="D125" s="2" t="str">
        <f t="shared" si="14"/>
        <v/>
      </c>
      <c r="E125" s="2" t="str">
        <f t="shared" si="15"/>
        <v/>
      </c>
      <c r="F125" s="2" t="str">
        <f t="shared" si="16"/>
        <v/>
      </c>
      <c r="G125" s="63"/>
      <c r="H125" s="2"/>
      <c r="I125" s="3"/>
      <c r="J125" s="1"/>
      <c r="K125" s="1"/>
      <c r="L125" s="1"/>
      <c r="M125" s="1"/>
      <c r="N125" s="61"/>
      <c r="O125" s="4"/>
      <c r="P125" s="1"/>
      <c r="Q125" s="72">
        <v>626058</v>
      </c>
      <c r="R125" s="65" t="s">
        <v>2523</v>
      </c>
      <c r="S125" s="13">
        <f>VLOOKUP(Q125,'Sok242'!$D:$G,4,0)</f>
        <v>1.2496400000000001</v>
      </c>
      <c r="T125" s="2">
        <f t="shared" si="19"/>
        <v>2.578999999999998E-2</v>
      </c>
      <c r="U125" s="2">
        <f t="shared" si="20"/>
        <v>2.578999999999998E-2</v>
      </c>
      <c r="V125" s="2">
        <f t="shared" si="21"/>
        <v>2.578999999999998E-2</v>
      </c>
      <c r="W125" s="63">
        <f t="shared" si="18"/>
        <v>1</v>
      </c>
      <c r="X125" s="1"/>
      <c r="Y125" s="1"/>
      <c r="Z125" s="1"/>
      <c r="AA125" s="1"/>
    </row>
    <row r="126" spans="1:27" ht="12.75" customHeight="1" thickBot="1">
      <c r="A126" s="71">
        <v>701062</v>
      </c>
      <c r="B126" s="73" t="s">
        <v>53</v>
      </c>
      <c r="C126" s="13">
        <f>VLOOKUP(A126,'Sok242'!$D:$G,4,0)</f>
        <v>1.4978499999999999</v>
      </c>
      <c r="D126" s="2">
        <f t="shared" si="14"/>
        <v>-0.17030999999999996</v>
      </c>
      <c r="E126" s="2">
        <f t="shared" si="15"/>
        <v>-0.41828999999999983</v>
      </c>
      <c r="F126" s="2" t="str">
        <f t="shared" si="16"/>
        <v/>
      </c>
      <c r="G126" s="63"/>
      <c r="H126" s="2"/>
      <c r="I126" s="3"/>
      <c r="J126" s="1"/>
      <c r="K126" s="1"/>
      <c r="L126" s="1"/>
      <c r="M126" s="1"/>
      <c r="N126" s="61"/>
      <c r="O126" s="4"/>
      <c r="P126" s="1"/>
      <c r="Q126" s="71">
        <v>626059</v>
      </c>
      <c r="R126" s="55" t="s">
        <v>2523</v>
      </c>
      <c r="S126" s="13">
        <f>VLOOKUP(Q126,'Sok242'!$D:$G,4,0)</f>
        <v>1.30454</v>
      </c>
      <c r="T126" s="2" t="str">
        <f t="shared" si="19"/>
        <v/>
      </c>
      <c r="U126" s="2" t="str">
        <f t="shared" si="20"/>
        <v/>
      </c>
      <c r="V126" s="2" t="str">
        <f t="shared" si="21"/>
        <v/>
      </c>
      <c r="W126" s="63" t="str">
        <f t="shared" si="18"/>
        <v/>
      </c>
      <c r="X126" s="1"/>
      <c r="Y126" s="1"/>
      <c r="Z126" s="1"/>
      <c r="AA126" s="1"/>
    </row>
    <row r="127" spans="1:27" ht="12.75" customHeight="1" thickBot="1">
      <c r="A127" s="71">
        <v>701063</v>
      </c>
      <c r="B127" s="73" t="s">
        <v>53</v>
      </c>
      <c r="C127" s="13">
        <f>VLOOKUP(A127,'Sok242'!$D:$G,4,0)</f>
        <v>1.35328</v>
      </c>
      <c r="D127" s="2" t="str">
        <f t="shared" si="14"/>
        <v/>
      </c>
      <c r="E127" s="2" t="str">
        <f t="shared" si="15"/>
        <v/>
      </c>
      <c r="F127" s="2" t="str">
        <f t="shared" si="16"/>
        <v/>
      </c>
      <c r="G127" s="63"/>
      <c r="H127" s="2"/>
      <c r="I127" s="3"/>
      <c r="J127" s="1"/>
      <c r="K127" s="1"/>
      <c r="L127" s="1"/>
      <c r="M127" s="1"/>
      <c r="N127" s="61"/>
      <c r="O127" s="4"/>
      <c r="P127" s="1"/>
      <c r="Q127" s="72">
        <v>626060</v>
      </c>
      <c r="R127" s="65" t="s">
        <v>2524</v>
      </c>
      <c r="S127" s="13">
        <f>VLOOKUP(Q127,'Sok242'!$D:$G,4,0)</f>
        <v>1.4392499999999999</v>
      </c>
      <c r="T127" s="2">
        <f t="shared" si="19"/>
        <v>-0.13470999999999989</v>
      </c>
      <c r="U127" s="2">
        <f t="shared" si="20"/>
        <v>-0.13470999999999989</v>
      </c>
      <c r="V127" s="2">
        <f t="shared" si="21"/>
        <v>-0.13470999999999989</v>
      </c>
      <c r="W127" s="63">
        <f t="shared" si="18"/>
        <v>1</v>
      </c>
      <c r="X127" s="1"/>
      <c r="Y127" s="1"/>
      <c r="Z127" s="1"/>
      <c r="AA127" s="1"/>
    </row>
    <row r="128" spans="1:27" ht="12.75" customHeight="1" thickBot="1">
      <c r="A128" s="71">
        <v>701064</v>
      </c>
      <c r="B128" s="73" t="s">
        <v>250</v>
      </c>
      <c r="C128" s="13">
        <f>VLOOKUP(A128,'Sok242'!$D:$G,4,0)</f>
        <v>1.5479000000000001</v>
      </c>
      <c r="D128" s="2">
        <f t="shared" si="14"/>
        <v>-0.19462000000000002</v>
      </c>
      <c r="E128" s="2">
        <f t="shared" si="15"/>
        <v>-0.61290999999999984</v>
      </c>
      <c r="F128" s="2" t="str">
        <f t="shared" si="16"/>
        <v/>
      </c>
      <c r="G128" s="63"/>
      <c r="H128" s="2"/>
      <c r="I128" s="3"/>
      <c r="J128" s="1"/>
      <c r="K128" s="1"/>
      <c r="L128" s="1"/>
      <c r="M128" s="1"/>
      <c r="N128" s="61"/>
      <c r="O128" s="4"/>
      <c r="P128" s="1"/>
      <c r="Q128" s="71">
        <v>626061</v>
      </c>
      <c r="R128" s="55" t="s">
        <v>2524</v>
      </c>
      <c r="S128" s="13">
        <f>VLOOKUP(Q128,'Sok242'!$D:$G,4,0)</f>
        <v>1.23807</v>
      </c>
      <c r="T128" s="2" t="str">
        <f t="shared" si="19"/>
        <v/>
      </c>
      <c r="U128" s="2" t="str">
        <f t="shared" si="20"/>
        <v/>
      </c>
      <c r="V128" s="2" t="str">
        <f t="shared" si="21"/>
        <v/>
      </c>
      <c r="W128" s="63" t="str">
        <f t="shared" si="18"/>
        <v/>
      </c>
      <c r="X128" s="1"/>
      <c r="Y128" s="1"/>
      <c r="Z128" s="1"/>
      <c r="AA128" s="1"/>
    </row>
    <row r="129" spans="1:27" ht="12.75" customHeight="1" thickBot="1">
      <c r="A129" s="71">
        <v>701065</v>
      </c>
      <c r="B129" s="73" t="s">
        <v>250</v>
      </c>
      <c r="C129" s="13">
        <f>VLOOKUP(A129,'Sok242'!$D:$G,4,0)</f>
        <v>1.36063</v>
      </c>
      <c r="D129" s="2" t="str">
        <f t="shared" si="14"/>
        <v/>
      </c>
      <c r="E129" s="2" t="str">
        <f t="shared" si="15"/>
        <v/>
      </c>
      <c r="F129" s="2" t="str">
        <f t="shared" si="16"/>
        <v/>
      </c>
      <c r="G129" s="63"/>
      <c r="H129" s="2"/>
      <c r="I129" s="3"/>
      <c r="J129" s="1"/>
      <c r="K129" s="1"/>
      <c r="L129" s="1"/>
      <c r="M129" s="1"/>
      <c r="N129" s="61"/>
      <c r="O129" s="4"/>
      <c r="P129" s="1"/>
      <c r="Q129" s="72">
        <v>626062</v>
      </c>
      <c r="R129" s="65" t="s">
        <v>2525</v>
      </c>
      <c r="S129" s="13">
        <f>VLOOKUP(Q129,'Sok242'!$D:$G,4,0)</f>
        <v>1.2920499999999999</v>
      </c>
      <c r="T129" s="2">
        <f t="shared" si="19"/>
        <v>-5.3979999999999917E-2</v>
      </c>
      <c r="U129" s="2">
        <f t="shared" si="20"/>
        <v>-5.3979999999999917E-2</v>
      </c>
      <c r="V129" s="2">
        <f t="shared" si="21"/>
        <v>-5.3979999999999917E-2</v>
      </c>
      <c r="W129" s="63" t="str">
        <f t="shared" si="18"/>
        <v/>
      </c>
      <c r="X129" s="1"/>
      <c r="Y129" s="1"/>
      <c r="Z129" s="1"/>
      <c r="AA129" s="1"/>
    </row>
    <row r="130" spans="1:27" ht="12.75" customHeight="1" thickBot="1">
      <c r="A130" s="71">
        <v>701066</v>
      </c>
      <c r="B130" s="73" t="s">
        <v>56</v>
      </c>
      <c r="C130" s="13">
        <f>VLOOKUP(A130,'Sok242'!$D:$G,4,0)</f>
        <v>1.6291500000000001</v>
      </c>
      <c r="D130" s="2">
        <f t="shared" si="14"/>
        <v>-0.26852000000000009</v>
      </c>
      <c r="E130" s="2">
        <f t="shared" si="15"/>
        <v>-0.88142999999999994</v>
      </c>
      <c r="F130" s="2" t="str">
        <f t="shared" si="16"/>
        <v/>
      </c>
      <c r="G130" s="63"/>
      <c r="H130" s="2"/>
      <c r="I130" s="3"/>
      <c r="J130" s="1"/>
      <c r="K130" s="1"/>
      <c r="L130" s="1"/>
      <c r="M130" s="1"/>
      <c r="N130" s="61"/>
      <c r="O130" s="4"/>
      <c r="P130" s="1"/>
      <c r="Q130" s="72">
        <v>626063</v>
      </c>
      <c r="R130" s="65" t="s">
        <v>2526</v>
      </c>
      <c r="S130" s="13">
        <f>VLOOKUP(Q130,'Sok242'!$D:$G,4,0)</f>
        <v>1.33446</v>
      </c>
      <c r="T130" s="2">
        <f t="shared" si="19"/>
        <v>-4.2410000000000059E-2</v>
      </c>
      <c r="U130" s="2">
        <f t="shared" si="20"/>
        <v>-4.2410000000000059E-2</v>
      </c>
      <c r="V130" s="2">
        <f t="shared" si="21"/>
        <v>-4.2410000000000059E-2</v>
      </c>
      <c r="W130" s="63" t="str">
        <f t="shared" si="18"/>
        <v/>
      </c>
      <c r="X130" s="1"/>
      <c r="Y130" s="1"/>
      <c r="Z130" s="1"/>
      <c r="AA130" s="1"/>
    </row>
    <row r="131" spans="1:27" ht="12.75" customHeight="1" thickBot="1">
      <c r="A131" s="71">
        <v>701067</v>
      </c>
      <c r="B131" s="73" t="s">
        <v>56</v>
      </c>
      <c r="C131" s="13">
        <f>VLOOKUP(A131,'Sok242'!$D:$G,4,0)</f>
        <v>1.3930199999999999</v>
      </c>
      <c r="D131" s="2" t="str">
        <f t="shared" ref="D131:D150" si="25">IF(B130=B131,"",C130-C131)</f>
        <v/>
      </c>
      <c r="E131" s="2" t="str">
        <f t="shared" ref="E131:E150" si="26">IF(D131="","",IF(COUNTIF(B130,"*бол*"),D131+E129,D131))</f>
        <v/>
      </c>
      <c r="F131" s="2" t="str">
        <f t="shared" ref="F131:F150" si="27">IF(COUNTIF(B131,"*бол*"),"",E131)</f>
        <v/>
      </c>
      <c r="G131" s="63"/>
      <c r="H131" s="2"/>
      <c r="I131" s="3"/>
      <c r="J131" s="1"/>
      <c r="K131" s="1"/>
      <c r="L131" s="1"/>
      <c r="M131" s="1"/>
      <c r="N131" s="61"/>
      <c r="O131" s="4"/>
      <c r="P131" s="1"/>
      <c r="Q131" s="72">
        <v>626064</v>
      </c>
      <c r="R131" s="65" t="s">
        <v>2527</v>
      </c>
      <c r="S131" s="13">
        <f>VLOOKUP(Q131,'Sok242'!$D:$G,4,0)</f>
        <v>1.3651800000000001</v>
      </c>
      <c r="T131" s="2">
        <f t="shared" si="19"/>
        <v>-3.0720000000000081E-2</v>
      </c>
      <c r="U131" s="2">
        <f t="shared" si="20"/>
        <v>-3.0720000000000081E-2</v>
      </c>
      <c r="V131" s="2">
        <f t="shared" si="21"/>
        <v>-3.0720000000000081E-2</v>
      </c>
      <c r="W131" s="63">
        <f t="shared" si="18"/>
        <v>1</v>
      </c>
      <c r="X131" s="1"/>
      <c r="Y131" s="1"/>
      <c r="Z131" s="1"/>
      <c r="AA131" s="1"/>
    </row>
    <row r="132" spans="1:27" ht="12.75" customHeight="1" thickBot="1">
      <c r="A132" s="71">
        <v>701068</v>
      </c>
      <c r="B132" s="73" t="s">
        <v>58</v>
      </c>
      <c r="C132" s="13">
        <f>VLOOKUP(A132,'Sok242'!$D:$G,4,0)</f>
        <v>1.5628200000000001</v>
      </c>
      <c r="D132" s="2">
        <f t="shared" si="25"/>
        <v>-0.16980000000000017</v>
      </c>
      <c r="E132" s="2">
        <f t="shared" si="26"/>
        <v>-1.0512300000000001</v>
      </c>
      <c r="F132" s="2" t="str">
        <f t="shared" si="27"/>
        <v/>
      </c>
      <c r="G132" s="63"/>
      <c r="H132" s="2"/>
      <c r="I132" s="3"/>
      <c r="J132" s="1"/>
      <c r="K132" s="1"/>
      <c r="L132" s="1"/>
      <c r="M132" s="1"/>
      <c r="N132" s="61"/>
      <c r="O132" s="4"/>
      <c r="P132" s="1"/>
      <c r="Q132" s="71">
        <v>626065</v>
      </c>
      <c r="R132" s="55" t="s">
        <v>2527</v>
      </c>
      <c r="S132" s="13">
        <f>VLOOKUP(Q132,'Sok242'!$D:$G,4,0)</f>
        <v>1.1091</v>
      </c>
      <c r="T132" s="2" t="str">
        <f t="shared" si="19"/>
        <v/>
      </c>
      <c r="U132" s="2" t="str">
        <f t="shared" si="20"/>
        <v/>
      </c>
      <c r="V132" s="2" t="str">
        <f t="shared" si="21"/>
        <v/>
      </c>
      <c r="W132" s="63" t="str">
        <f t="shared" ref="W132:W160" si="28">IF(R132=R133,1,"")</f>
        <v/>
      </c>
      <c r="X132" s="1"/>
      <c r="Y132" s="1"/>
      <c r="Z132" s="1"/>
      <c r="AA132" s="1"/>
    </row>
    <row r="133" spans="1:27" ht="12.75" customHeight="1" thickBot="1">
      <c r="A133" s="71">
        <v>701069</v>
      </c>
      <c r="B133" s="73" t="s">
        <v>58</v>
      </c>
      <c r="C133" s="13">
        <f>VLOOKUP(A133,'Sok242'!$D:$G,4,0)</f>
        <v>1.4076500000000001</v>
      </c>
      <c r="D133" s="2" t="str">
        <f t="shared" si="25"/>
        <v/>
      </c>
      <c r="E133" s="2" t="str">
        <f t="shared" si="26"/>
        <v/>
      </c>
      <c r="F133" s="2" t="str">
        <f t="shared" si="27"/>
        <v/>
      </c>
      <c r="G133" s="63"/>
      <c r="H133" s="2"/>
      <c r="I133" s="3"/>
      <c r="J133" s="1"/>
      <c r="K133" s="1"/>
      <c r="L133" s="1"/>
      <c r="M133" s="1"/>
      <c r="N133" s="61"/>
      <c r="O133" s="4"/>
      <c r="P133" s="1"/>
      <c r="Q133" s="72">
        <v>626066</v>
      </c>
      <c r="R133" s="65" t="s">
        <v>2528</v>
      </c>
      <c r="S133" s="13">
        <f>VLOOKUP(Q133,'Sok242'!$D:$G,4,0)</f>
        <v>1.1997899999999999</v>
      </c>
      <c r="T133" s="2">
        <f t="shared" si="19"/>
        <v>-9.0689999999999937E-2</v>
      </c>
      <c r="U133" s="2">
        <f t="shared" si="20"/>
        <v>-9.0689999999999937E-2</v>
      </c>
      <c r="V133" s="2">
        <f t="shared" si="21"/>
        <v>-9.0689999999999937E-2</v>
      </c>
      <c r="W133" s="63" t="str">
        <f t="shared" si="28"/>
        <v/>
      </c>
      <c r="X133" s="1"/>
      <c r="Y133" s="1"/>
      <c r="Z133" s="1"/>
      <c r="AA133" s="1"/>
    </row>
    <row r="134" spans="1:27" ht="12.75" customHeight="1" thickBot="1">
      <c r="A134" s="71">
        <v>701070</v>
      </c>
      <c r="B134" s="73" t="s">
        <v>2496</v>
      </c>
      <c r="C134" s="13">
        <f>VLOOKUP(A134,'Sok242'!$D:$G,4,0)</f>
        <v>1.56585</v>
      </c>
      <c r="D134" s="2">
        <f t="shared" si="25"/>
        <v>-0.1581999999999999</v>
      </c>
      <c r="E134" s="2">
        <f t="shared" si="26"/>
        <v>-1.20943</v>
      </c>
      <c r="F134" s="2" t="str">
        <f t="shared" si="27"/>
        <v/>
      </c>
      <c r="G134" s="63"/>
      <c r="H134" s="2"/>
      <c r="I134" s="3"/>
      <c r="J134" s="1"/>
      <c r="K134" s="1"/>
      <c r="L134" s="1"/>
      <c r="M134" s="1"/>
      <c r="N134" s="61"/>
      <c r="O134" s="4"/>
      <c r="P134" s="1"/>
      <c r="Q134" s="72">
        <v>626067</v>
      </c>
      <c r="R134" s="65" t="s">
        <v>2529</v>
      </c>
      <c r="S134" s="13">
        <f>VLOOKUP(Q134,'Sok242'!$D:$G,4,0)</f>
        <v>1.2441599999999999</v>
      </c>
      <c r="T134" s="2">
        <f t="shared" ref="T134:T160" si="29">IF(R133=R134,"",S133-S134)</f>
        <v>-4.4370000000000021E-2</v>
      </c>
      <c r="U134" s="2">
        <f t="shared" ref="U134:U160" si="30">IF(T134="","",IF(COUNTIF(R133,"*бол*"),T134+U132,T134))</f>
        <v>-4.4370000000000021E-2</v>
      </c>
      <c r="V134" s="2">
        <f t="shared" ref="V134:V160" si="31">IF(COUNTIF(R134,"*бол*"),"",U134)</f>
        <v>-4.4370000000000021E-2</v>
      </c>
      <c r="W134" s="63">
        <f t="shared" si="28"/>
        <v>1</v>
      </c>
      <c r="X134" s="1"/>
      <c r="Y134" s="1"/>
      <c r="Z134" s="1"/>
      <c r="AA134" s="1"/>
    </row>
    <row r="135" spans="1:27" ht="12.75" customHeight="1" thickBot="1">
      <c r="A135" s="71">
        <v>701071</v>
      </c>
      <c r="B135" s="73" t="s">
        <v>2496</v>
      </c>
      <c r="C135" s="13">
        <f>VLOOKUP(A135,'Sok242'!$D:$G,4,0)</f>
        <v>1.42004</v>
      </c>
      <c r="D135" s="2" t="str">
        <f t="shared" si="25"/>
        <v/>
      </c>
      <c r="E135" s="2" t="str">
        <f t="shared" si="26"/>
        <v/>
      </c>
      <c r="F135" s="2" t="str">
        <f t="shared" si="27"/>
        <v/>
      </c>
      <c r="G135" s="63"/>
      <c r="H135" s="2"/>
      <c r="I135" s="3"/>
      <c r="J135" s="1"/>
      <c r="K135" s="1"/>
      <c r="L135" s="1"/>
      <c r="M135" s="1"/>
      <c r="N135" s="61"/>
      <c r="O135" s="4"/>
      <c r="P135" s="1"/>
      <c r="Q135" s="71">
        <v>702001</v>
      </c>
      <c r="R135" s="55" t="s">
        <v>2529</v>
      </c>
      <c r="S135" s="13">
        <f>VLOOKUP(Q135,'Sok242'!$D:$G,4,0)</f>
        <v>1.2589600000000001</v>
      </c>
      <c r="T135" s="2" t="str">
        <f t="shared" si="29"/>
        <v/>
      </c>
      <c r="U135" s="2" t="str">
        <f t="shared" si="30"/>
        <v/>
      </c>
      <c r="V135" s="2" t="str">
        <f t="shared" si="31"/>
        <v/>
      </c>
      <c r="W135" s="63" t="str">
        <f t="shared" si="28"/>
        <v/>
      </c>
      <c r="X135" s="1"/>
      <c r="Y135" s="1"/>
      <c r="Z135" s="1"/>
      <c r="AA135" s="1"/>
    </row>
    <row r="136" spans="1:27" ht="12.75" customHeight="1" thickBot="1">
      <c r="A136" s="71">
        <v>701072</v>
      </c>
      <c r="B136" s="73" t="s">
        <v>2497</v>
      </c>
      <c r="C136" s="13">
        <f>VLOOKUP(A136,'Sok242'!$D:$G,4,0)</f>
        <v>1.59615</v>
      </c>
      <c r="D136" s="2">
        <f t="shared" si="25"/>
        <v>-0.17610999999999999</v>
      </c>
      <c r="E136" s="2">
        <f t="shared" si="26"/>
        <v>-1.38554</v>
      </c>
      <c r="F136" s="2" t="str">
        <f t="shared" si="27"/>
        <v/>
      </c>
      <c r="G136" s="63"/>
      <c r="H136" s="2"/>
      <c r="I136" s="3"/>
      <c r="J136" s="1"/>
      <c r="K136" s="1"/>
      <c r="L136" s="1"/>
      <c r="M136" s="1"/>
      <c r="N136" s="61"/>
      <c r="O136" s="4"/>
      <c r="P136" s="1"/>
      <c r="Q136" s="71">
        <v>702002</v>
      </c>
      <c r="R136" s="68" t="s">
        <v>28</v>
      </c>
      <c r="S136" s="13">
        <f>VLOOKUP(Q136,'Sok242'!$D:$G,4,0)</f>
        <v>1.51058</v>
      </c>
      <c r="T136" s="2">
        <f t="shared" si="29"/>
        <v>-0.25161999999999995</v>
      </c>
      <c r="U136" s="2">
        <f t="shared" si="30"/>
        <v>-0.25161999999999995</v>
      </c>
      <c r="V136" s="2" t="str">
        <f t="shared" si="31"/>
        <v/>
      </c>
      <c r="W136" s="63">
        <f t="shared" si="28"/>
        <v>1</v>
      </c>
      <c r="X136" s="1"/>
      <c r="Y136" s="1"/>
      <c r="Z136" s="1"/>
      <c r="AA136" s="1"/>
    </row>
    <row r="137" spans="1:27" ht="12.75" customHeight="1" thickBot="1">
      <c r="A137" s="71">
        <v>701073</v>
      </c>
      <c r="B137" s="73" t="s">
        <v>2497</v>
      </c>
      <c r="C137" s="13">
        <f>VLOOKUP(A137,'Sok242'!$D:$G,4,0)</f>
        <v>1.3136099999999999</v>
      </c>
      <c r="D137" s="2" t="str">
        <f t="shared" si="25"/>
        <v/>
      </c>
      <c r="E137" s="2" t="str">
        <f t="shared" si="26"/>
        <v/>
      </c>
      <c r="F137" s="2" t="str">
        <f t="shared" si="27"/>
        <v/>
      </c>
      <c r="G137" s="63"/>
      <c r="H137" s="2"/>
      <c r="I137" s="3"/>
      <c r="J137" s="1"/>
      <c r="K137" s="1"/>
      <c r="L137" s="1"/>
      <c r="M137" s="1"/>
      <c r="N137" s="61"/>
      <c r="O137" s="4"/>
      <c r="P137" s="1"/>
      <c r="Q137" s="71">
        <v>702003</v>
      </c>
      <c r="R137" s="68" t="s">
        <v>28</v>
      </c>
      <c r="S137" s="13">
        <f>VLOOKUP(Q137,'Sok242'!$D:$G,4,0)</f>
        <v>1.25118</v>
      </c>
      <c r="T137" s="2" t="str">
        <f t="shared" si="29"/>
        <v/>
      </c>
      <c r="U137" s="2" t="str">
        <f t="shared" si="30"/>
        <v/>
      </c>
      <c r="V137" s="2" t="str">
        <f t="shared" si="31"/>
        <v/>
      </c>
      <c r="W137" s="63" t="str">
        <f t="shared" si="28"/>
        <v/>
      </c>
      <c r="X137" s="1"/>
      <c r="Y137" s="1"/>
      <c r="Z137" s="1"/>
      <c r="AA137" s="1"/>
    </row>
    <row r="138" spans="1:27" ht="12.75" customHeight="1" thickBot="1">
      <c r="A138" s="71">
        <v>701074</v>
      </c>
      <c r="B138" s="73" t="s">
        <v>2498</v>
      </c>
      <c r="C138" s="13">
        <f>VLOOKUP(A138,'Sok242'!$D:$G,4,0)</f>
        <v>1.4452499999999999</v>
      </c>
      <c r="D138" s="2">
        <f t="shared" si="25"/>
        <v>-0.13163999999999998</v>
      </c>
      <c r="E138" s="2">
        <f t="shared" si="26"/>
        <v>-1.51718</v>
      </c>
      <c r="F138" s="2" t="str">
        <f t="shared" si="27"/>
        <v/>
      </c>
      <c r="G138" s="63"/>
      <c r="H138" s="2"/>
      <c r="I138" s="3"/>
      <c r="J138" s="1"/>
      <c r="K138" s="1"/>
      <c r="L138" s="1"/>
      <c r="M138" s="1"/>
      <c r="N138" s="61"/>
      <c r="O138" s="4"/>
      <c r="P138" s="1"/>
      <c r="Q138" s="71">
        <v>702004</v>
      </c>
      <c r="R138" s="55" t="s">
        <v>53</v>
      </c>
      <c r="S138" s="13">
        <f>VLOOKUP(Q138,'Sok242'!$D:$G,4,0)</f>
        <v>1.4348000000000001</v>
      </c>
      <c r="T138" s="2">
        <f t="shared" si="29"/>
        <v>-0.18362000000000012</v>
      </c>
      <c r="U138" s="2">
        <f t="shared" si="30"/>
        <v>-0.43524000000000007</v>
      </c>
      <c r="V138" s="2" t="str">
        <f t="shared" si="31"/>
        <v/>
      </c>
      <c r="W138" s="63">
        <f t="shared" si="28"/>
        <v>1</v>
      </c>
      <c r="X138" s="1"/>
      <c r="Y138" s="1"/>
      <c r="Z138" s="1"/>
      <c r="AA138" s="1"/>
    </row>
    <row r="139" spans="1:27" ht="12.75" customHeight="1" thickBot="1">
      <c r="A139" s="71">
        <v>701075</v>
      </c>
      <c r="B139" s="73" t="s">
        <v>2498</v>
      </c>
      <c r="C139" s="13">
        <f>VLOOKUP(A139,'Sok242'!$D:$G,4,0)</f>
        <v>1.2251700000000001</v>
      </c>
      <c r="D139" s="2" t="str">
        <f t="shared" si="25"/>
        <v/>
      </c>
      <c r="E139" s="2" t="str">
        <f t="shared" si="26"/>
        <v/>
      </c>
      <c r="F139" s="2" t="str">
        <f t="shared" si="27"/>
        <v/>
      </c>
      <c r="G139" s="63"/>
      <c r="H139" s="2"/>
      <c r="I139" s="3"/>
      <c r="J139" s="1"/>
      <c r="K139" s="1"/>
      <c r="L139" s="1"/>
      <c r="M139" s="1"/>
      <c r="N139" s="61"/>
      <c r="O139" s="4"/>
      <c r="P139" s="1"/>
      <c r="Q139" s="71">
        <v>702005</v>
      </c>
      <c r="R139" s="55" t="s">
        <v>53</v>
      </c>
      <c r="S139" s="13">
        <f>VLOOKUP(Q139,'Sok242'!$D:$G,4,0)</f>
        <v>1.24485</v>
      </c>
      <c r="T139" s="2" t="str">
        <f t="shared" si="29"/>
        <v/>
      </c>
      <c r="U139" s="2" t="str">
        <f t="shared" si="30"/>
        <v/>
      </c>
      <c r="V139" s="2" t="str">
        <f t="shared" si="31"/>
        <v/>
      </c>
      <c r="W139" s="63" t="str">
        <f t="shared" si="28"/>
        <v/>
      </c>
      <c r="X139" s="1"/>
      <c r="Y139" s="1"/>
      <c r="Z139" s="1"/>
      <c r="AA139" s="1"/>
    </row>
    <row r="140" spans="1:27" ht="12.75" customHeight="1" thickBot="1">
      <c r="A140" s="71">
        <v>701076</v>
      </c>
      <c r="B140" s="73" t="s">
        <v>2499</v>
      </c>
      <c r="C140" s="13">
        <f>VLOOKUP(A140,'Sok242'!$D:$G,4,0)</f>
        <v>1.40649</v>
      </c>
      <c r="D140" s="2">
        <f t="shared" si="25"/>
        <v>-0.18131999999999993</v>
      </c>
      <c r="E140" s="2">
        <f t="shared" si="26"/>
        <v>-1.6984999999999999</v>
      </c>
      <c r="F140" s="2" t="str">
        <f t="shared" si="27"/>
        <v/>
      </c>
      <c r="G140" s="63"/>
      <c r="H140" s="2"/>
      <c r="I140" s="55" t="s">
        <v>1</v>
      </c>
      <c r="J140" s="64">
        <v>702026</v>
      </c>
      <c r="K140" s="66" t="s">
        <v>3154</v>
      </c>
      <c r="L140" s="13">
        <f>VLOOKUP(J140,'Sok242'!$D:$G,4,0)</f>
        <v>1.27847</v>
      </c>
      <c r="M140" s="2"/>
      <c r="N140" s="2"/>
      <c r="O140" s="2"/>
      <c r="P140" s="1"/>
      <c r="Q140" s="71">
        <v>702006</v>
      </c>
      <c r="R140" s="55" t="s">
        <v>250</v>
      </c>
      <c r="S140" s="13">
        <f>VLOOKUP(Q140,'Sok242'!$D:$G,4,0)</f>
        <v>1.4795</v>
      </c>
      <c r="T140" s="2">
        <f t="shared" si="29"/>
        <v>-0.23465000000000003</v>
      </c>
      <c r="U140" s="2">
        <f t="shared" si="30"/>
        <v>-0.6698900000000001</v>
      </c>
      <c r="V140" s="2" t="str">
        <f t="shared" si="31"/>
        <v/>
      </c>
      <c r="W140" s="63">
        <f t="shared" si="28"/>
        <v>1</v>
      </c>
      <c r="X140" s="1"/>
      <c r="Y140" s="1"/>
      <c r="Z140" s="1"/>
      <c r="AA140" s="1"/>
    </row>
    <row r="141" spans="1:27" ht="12.75" customHeight="1" thickBot="1">
      <c r="A141" s="71">
        <v>701077</v>
      </c>
      <c r="B141" s="73" t="s">
        <v>2499</v>
      </c>
      <c r="C141" s="13">
        <f>VLOOKUP(A141,'Sok242'!$D:$G,4,0)</f>
        <v>1.20065</v>
      </c>
      <c r="D141" s="2" t="str">
        <f t="shared" si="25"/>
        <v/>
      </c>
      <c r="E141" s="2" t="str">
        <f t="shared" si="26"/>
        <v/>
      </c>
      <c r="F141" s="2" t="str">
        <f t="shared" si="27"/>
        <v/>
      </c>
      <c r="G141" s="63"/>
      <c r="H141" s="2"/>
      <c r="I141" s="55" t="s">
        <v>3174</v>
      </c>
      <c r="J141" s="56">
        <v>702027</v>
      </c>
      <c r="K141" s="55" t="s">
        <v>3155</v>
      </c>
      <c r="L141" s="13">
        <f>VLOOKUP(J141,'Sok242'!$D:$G,4,0)</f>
        <v>1.34938</v>
      </c>
      <c r="M141" s="2">
        <f t="shared" ref="M141:M144" si="32">IF(K140=K141,"",L140-L141)</f>
        <v>-7.0910000000000029E-2</v>
      </c>
      <c r="N141" s="2">
        <f t="shared" ref="N141:N144" si="33">IF(M141="","",IF(COUNTIF(K140,"*бол*"),M141+N139,M141))</f>
        <v>-7.0910000000000029E-2</v>
      </c>
      <c r="O141" s="2">
        <f t="shared" ref="O141:O144" si="34">IF(COUNTIF(K141,"*бол*"),"",N141)</f>
        <v>-7.0910000000000029E-2</v>
      </c>
      <c r="P141" s="1"/>
      <c r="Q141" s="71">
        <v>702007</v>
      </c>
      <c r="R141" s="55" t="s">
        <v>250</v>
      </c>
      <c r="S141" s="13">
        <f>VLOOKUP(Q141,'Sok242'!$D:$G,4,0)</f>
        <v>1.32111</v>
      </c>
      <c r="T141" s="2" t="str">
        <f t="shared" si="29"/>
        <v/>
      </c>
      <c r="U141" s="2" t="str">
        <f t="shared" si="30"/>
        <v/>
      </c>
      <c r="V141" s="2" t="str">
        <f t="shared" si="31"/>
        <v/>
      </c>
      <c r="W141" s="63" t="str">
        <f t="shared" si="28"/>
        <v/>
      </c>
      <c r="X141" s="1"/>
      <c r="Y141" s="1"/>
      <c r="Z141" s="1"/>
      <c r="AA141" s="1"/>
    </row>
    <row r="142" spans="1:27" ht="12.75" customHeight="1" thickBot="1">
      <c r="A142" s="72">
        <v>701078</v>
      </c>
      <c r="B142" s="76" t="s">
        <v>2500</v>
      </c>
      <c r="C142" s="13">
        <f>VLOOKUP(A142,'Sok242'!$D:$G,4,0)</f>
        <v>1.33229</v>
      </c>
      <c r="D142" s="2">
        <f t="shared" si="25"/>
        <v>-0.13163999999999998</v>
      </c>
      <c r="E142" s="2">
        <f t="shared" si="26"/>
        <v>-1.8301399999999999</v>
      </c>
      <c r="F142" s="2">
        <f t="shared" si="27"/>
        <v>-1.8301399999999999</v>
      </c>
      <c r="G142" s="63">
        <v>10</v>
      </c>
      <c r="H142" s="2"/>
      <c r="I142" s="55" t="s">
        <v>3176</v>
      </c>
      <c r="J142" s="56">
        <v>702028</v>
      </c>
      <c r="K142" s="55" t="s">
        <v>3156</v>
      </c>
      <c r="L142" s="13">
        <f>VLOOKUP(J142,'Sok242'!$D:$G,4,0)</f>
        <v>1.34944</v>
      </c>
      <c r="M142" s="2">
        <f t="shared" si="32"/>
        <v>-5.9999999999948983E-5</v>
      </c>
      <c r="N142" s="2">
        <f t="shared" si="33"/>
        <v>-5.9999999999948983E-5</v>
      </c>
      <c r="O142" s="2">
        <f t="shared" si="34"/>
        <v>-5.9999999999948983E-5</v>
      </c>
      <c r="P142" s="1"/>
      <c r="Q142" s="71">
        <v>702008</v>
      </c>
      <c r="R142" s="55" t="s">
        <v>56</v>
      </c>
      <c r="S142" s="13">
        <f>VLOOKUP(Q142,'Sok242'!$D:$G,4,0)</f>
        <v>1.5042599999999999</v>
      </c>
      <c r="T142" s="2">
        <f t="shared" si="29"/>
        <v>-0.18314999999999992</v>
      </c>
      <c r="U142" s="2">
        <f t="shared" si="30"/>
        <v>-0.85304000000000002</v>
      </c>
      <c r="V142" s="2" t="str">
        <f t="shared" si="31"/>
        <v/>
      </c>
      <c r="W142" s="63">
        <f t="shared" si="28"/>
        <v>1</v>
      </c>
      <c r="X142" s="1"/>
      <c r="Y142" s="1"/>
      <c r="Z142" s="1"/>
      <c r="AA142" s="1"/>
    </row>
    <row r="143" spans="1:27" ht="12.75" customHeight="1" thickBot="1">
      <c r="A143" s="71">
        <v>701079</v>
      </c>
      <c r="B143" s="73" t="s">
        <v>2500</v>
      </c>
      <c r="C143" s="13">
        <f>VLOOKUP(A143,'Sok242'!$D:$G,4,0)</f>
        <v>1.20861</v>
      </c>
      <c r="D143" s="2" t="str">
        <f t="shared" si="25"/>
        <v/>
      </c>
      <c r="E143" s="2" t="str">
        <f t="shared" si="26"/>
        <v/>
      </c>
      <c r="F143" s="2" t="str">
        <f t="shared" si="27"/>
        <v/>
      </c>
      <c r="H143" s="2"/>
      <c r="I143" s="55" t="s">
        <v>3176</v>
      </c>
      <c r="J143" s="56">
        <v>702029</v>
      </c>
      <c r="K143" s="55" t="s">
        <v>3156</v>
      </c>
      <c r="L143" s="13">
        <f>VLOOKUP(J143,'Sok242'!$D:$G,4,0)</f>
        <v>1.3478699999999999</v>
      </c>
      <c r="M143" s="2" t="str">
        <f t="shared" si="32"/>
        <v/>
      </c>
      <c r="N143" s="2" t="str">
        <f t="shared" si="33"/>
        <v/>
      </c>
      <c r="O143" s="2" t="str">
        <f t="shared" si="34"/>
        <v/>
      </c>
      <c r="P143" s="1"/>
      <c r="Q143" s="71">
        <v>702009</v>
      </c>
      <c r="R143" s="55" t="s">
        <v>56</v>
      </c>
      <c r="S143" s="13">
        <f>VLOOKUP(Q143,'Sok242'!$D:$G,4,0)</f>
        <v>1.38184</v>
      </c>
      <c r="T143" s="2" t="str">
        <f t="shared" si="29"/>
        <v/>
      </c>
      <c r="U143" s="2" t="str">
        <f t="shared" si="30"/>
        <v/>
      </c>
      <c r="V143" s="2" t="str">
        <f t="shared" si="31"/>
        <v/>
      </c>
      <c r="W143" s="63" t="str">
        <f t="shared" si="28"/>
        <v/>
      </c>
      <c r="X143" s="1"/>
      <c r="Y143" s="1"/>
      <c r="Z143" s="1"/>
      <c r="AA143" s="1"/>
    </row>
    <row r="144" spans="1:27" ht="12.75" customHeight="1" thickBot="1">
      <c r="A144" s="72">
        <v>701080</v>
      </c>
      <c r="B144" s="76" t="s">
        <v>2501</v>
      </c>
      <c r="C144" s="13">
        <f>VLOOKUP(A144,'Sok242'!$D:$G,4,0)</f>
        <v>1.2396</v>
      </c>
      <c r="D144" s="2">
        <f t="shared" si="25"/>
        <v>-3.0990000000000073E-2</v>
      </c>
      <c r="E144" s="2">
        <f t="shared" si="26"/>
        <v>-3.0990000000000073E-2</v>
      </c>
      <c r="F144" s="2">
        <f t="shared" si="27"/>
        <v>-3.0990000000000073E-2</v>
      </c>
      <c r="G144" s="63" t="str">
        <f t="shared" ref="G144:G149" si="35">IF(B144=B145,1,"")</f>
        <v/>
      </c>
      <c r="H144" s="2"/>
      <c r="I144" s="55" t="s">
        <v>0</v>
      </c>
      <c r="J144" s="64">
        <v>702030</v>
      </c>
      <c r="K144" s="66" t="s">
        <v>3158</v>
      </c>
      <c r="L144" s="13">
        <f>VLOOKUP(J144,'Sok242'!$D:$G,4,0)</f>
        <v>1.2742</v>
      </c>
      <c r="M144" s="2">
        <f t="shared" si="32"/>
        <v>7.3669999999999902E-2</v>
      </c>
      <c r="N144" s="2">
        <f t="shared" si="33"/>
        <v>7.3669999999999902E-2</v>
      </c>
      <c r="O144" s="2">
        <f t="shared" si="34"/>
        <v>7.3669999999999902E-2</v>
      </c>
      <c r="P144" s="1"/>
      <c r="Q144" s="71">
        <v>702010</v>
      </c>
      <c r="R144" s="55" t="s">
        <v>58</v>
      </c>
      <c r="S144" s="13">
        <f>VLOOKUP(Q144,'Sok242'!$D:$G,4,0)</f>
        <v>1.5190900000000001</v>
      </c>
      <c r="T144" s="2">
        <f t="shared" si="29"/>
        <v>-0.13725000000000009</v>
      </c>
      <c r="U144" s="2">
        <f t="shared" si="30"/>
        <v>-0.99029000000000011</v>
      </c>
      <c r="V144" s="2" t="str">
        <f t="shared" si="31"/>
        <v/>
      </c>
      <c r="W144" s="63">
        <f t="shared" si="28"/>
        <v>1</v>
      </c>
      <c r="X144" s="1"/>
      <c r="Y144" s="1"/>
      <c r="Z144" s="1"/>
      <c r="AA144" s="1"/>
    </row>
    <row r="145" spans="1:27" ht="12.75" customHeight="1" thickBot="1">
      <c r="A145" s="71">
        <v>701081</v>
      </c>
      <c r="B145" s="73" t="s">
        <v>2502</v>
      </c>
      <c r="C145" s="13">
        <f>VLOOKUP(A145,'Sok242'!$D:$G,4,0)</f>
        <v>1.3374699999999999</v>
      </c>
      <c r="D145" s="2">
        <f t="shared" si="25"/>
        <v>-9.7869999999999902E-2</v>
      </c>
      <c r="E145" s="2">
        <f t="shared" si="26"/>
        <v>-9.7869999999999902E-2</v>
      </c>
      <c r="F145" s="2">
        <f t="shared" si="27"/>
        <v>-9.7869999999999902E-2</v>
      </c>
      <c r="G145" s="63" t="str">
        <f t="shared" si="35"/>
        <v/>
      </c>
      <c r="H145" s="2"/>
      <c r="I145" s="3"/>
      <c r="J145" s="1"/>
      <c r="K145" s="1"/>
      <c r="L145" s="1"/>
      <c r="M145" s="1"/>
      <c r="N145" s="61"/>
      <c r="O145" s="8">
        <f>SUM(O140:O144)</f>
        <v>2.6999999999999247E-3</v>
      </c>
      <c r="P145" s="1"/>
      <c r="Q145" s="71">
        <v>702011</v>
      </c>
      <c r="R145" s="55" t="s">
        <v>58</v>
      </c>
      <c r="S145" s="13">
        <f>VLOOKUP(Q145,'Sok242'!$D:$G,4,0)</f>
        <v>1.3591</v>
      </c>
      <c r="T145" s="2" t="str">
        <f t="shared" si="29"/>
        <v/>
      </c>
      <c r="U145" s="2" t="str">
        <f t="shared" si="30"/>
        <v/>
      </c>
      <c r="V145" s="2" t="str">
        <f t="shared" si="31"/>
        <v/>
      </c>
      <c r="W145" s="63" t="str">
        <f t="shared" si="28"/>
        <v/>
      </c>
      <c r="X145" s="1"/>
      <c r="Y145" s="1"/>
      <c r="Z145" s="1"/>
      <c r="AA145" s="1"/>
    </row>
    <row r="146" spans="1:27" ht="12.75" customHeight="1" thickBot="1">
      <c r="A146" s="72">
        <v>701082</v>
      </c>
      <c r="B146" s="77" t="s">
        <v>2503</v>
      </c>
      <c r="C146" s="13">
        <f>VLOOKUP(A146,'Sok242'!$D:$G,4,0)</f>
        <v>1.3857600000000001</v>
      </c>
      <c r="D146" s="2">
        <f t="shared" si="25"/>
        <v>-4.8290000000000166E-2</v>
      </c>
      <c r="E146" s="2">
        <f t="shared" si="26"/>
        <v>-4.8290000000000166E-2</v>
      </c>
      <c r="F146" s="2">
        <f t="shared" si="27"/>
        <v>-4.8290000000000166E-2</v>
      </c>
      <c r="G146" s="63">
        <f t="shared" si="35"/>
        <v>1</v>
      </c>
      <c r="H146" s="2"/>
      <c r="I146" s="3"/>
      <c r="J146" s="1"/>
      <c r="K146" s="1"/>
      <c r="L146" s="1"/>
      <c r="M146" s="1"/>
      <c r="N146" s="61"/>
      <c r="O146" s="4"/>
      <c r="P146" s="1"/>
      <c r="Q146" s="71">
        <v>702012</v>
      </c>
      <c r="R146" s="55" t="s">
        <v>2496</v>
      </c>
      <c r="S146" s="13">
        <f>VLOOKUP(Q146,'Sok242'!$D:$G,4,0)</f>
        <v>1.5202100000000001</v>
      </c>
      <c r="T146" s="2">
        <f t="shared" si="29"/>
        <v>-0.16111000000000009</v>
      </c>
      <c r="U146" s="2">
        <f t="shared" si="30"/>
        <v>-1.1514000000000002</v>
      </c>
      <c r="V146" s="2" t="str">
        <f t="shared" si="31"/>
        <v/>
      </c>
      <c r="W146" s="63">
        <f t="shared" si="28"/>
        <v>1</v>
      </c>
      <c r="X146" s="1"/>
      <c r="Y146" s="1"/>
      <c r="Z146" s="1"/>
      <c r="AA146" s="1"/>
    </row>
    <row r="147" spans="1:27" ht="12.75" customHeight="1" thickBot="1">
      <c r="A147" s="71">
        <v>701083</v>
      </c>
      <c r="B147" s="73" t="s">
        <v>2503</v>
      </c>
      <c r="C147" s="13">
        <f>VLOOKUP(A147,'Sok242'!$D:$G,4,0)</f>
        <v>1.3863799999999999</v>
      </c>
      <c r="D147" s="2" t="str">
        <f t="shared" si="25"/>
        <v/>
      </c>
      <c r="E147" s="2" t="str">
        <f t="shared" si="26"/>
        <v/>
      </c>
      <c r="F147" s="2" t="str">
        <f t="shared" si="27"/>
        <v/>
      </c>
      <c r="G147" s="63" t="str">
        <f t="shared" si="35"/>
        <v/>
      </c>
      <c r="H147" s="2"/>
      <c r="I147" s="3"/>
      <c r="J147" s="1"/>
      <c r="K147" s="1"/>
      <c r="L147" s="1"/>
      <c r="M147" s="1"/>
      <c r="N147" s="61"/>
      <c r="O147" s="4"/>
      <c r="P147" s="1"/>
      <c r="Q147" s="71">
        <v>702013</v>
      </c>
      <c r="R147" s="55" t="s">
        <v>2496</v>
      </c>
      <c r="S147" s="13">
        <f>VLOOKUP(Q147,'Sok242'!$D:$G,4,0)</f>
        <v>1.34253</v>
      </c>
      <c r="T147" s="2" t="str">
        <f t="shared" si="29"/>
        <v/>
      </c>
      <c r="U147" s="2" t="str">
        <f t="shared" si="30"/>
        <v/>
      </c>
      <c r="V147" s="2" t="str">
        <f t="shared" si="31"/>
        <v/>
      </c>
      <c r="W147" s="63" t="str">
        <f t="shared" si="28"/>
        <v/>
      </c>
      <c r="X147" s="1"/>
      <c r="Y147" s="1"/>
      <c r="Z147" s="1"/>
      <c r="AA147" s="1"/>
    </row>
    <row r="148" spans="1:27" ht="12.75" customHeight="1" thickBot="1">
      <c r="A148" s="72">
        <v>701084</v>
      </c>
      <c r="B148" s="76" t="s">
        <v>2504</v>
      </c>
      <c r="C148" s="13">
        <f>VLOOKUP(A148,'Sok242'!$D:$G,4,0)</f>
        <v>1.33663</v>
      </c>
      <c r="D148" s="2">
        <f t="shared" si="25"/>
        <v>4.9749999999999961E-2</v>
      </c>
      <c r="E148" s="2">
        <f t="shared" si="26"/>
        <v>4.9749999999999961E-2</v>
      </c>
      <c r="F148" s="2">
        <f t="shared" si="27"/>
        <v>4.9749999999999961E-2</v>
      </c>
      <c r="G148" s="63" t="str">
        <f t="shared" si="35"/>
        <v/>
      </c>
      <c r="H148" s="2"/>
      <c r="I148" s="3"/>
      <c r="J148" s="1"/>
      <c r="K148" s="1"/>
      <c r="L148" s="1"/>
      <c r="M148" s="1"/>
      <c r="N148" s="61"/>
      <c r="O148" s="4"/>
      <c r="P148" s="1"/>
      <c r="Q148" s="71">
        <v>702014</v>
      </c>
      <c r="R148" s="55" t="s">
        <v>2497</v>
      </c>
      <c r="S148" s="13">
        <f>VLOOKUP(Q148,'Sok242'!$D:$G,4,0)</f>
        <v>1.5282</v>
      </c>
      <c r="T148" s="2">
        <f t="shared" si="29"/>
        <v>-0.18567</v>
      </c>
      <c r="U148" s="2">
        <f t="shared" si="30"/>
        <v>-1.3370700000000002</v>
      </c>
      <c r="V148" s="2" t="str">
        <f t="shared" si="31"/>
        <v/>
      </c>
      <c r="W148" s="63">
        <f t="shared" si="28"/>
        <v>1</v>
      </c>
      <c r="X148" s="1"/>
      <c r="Y148" s="1"/>
      <c r="Z148" s="1"/>
      <c r="AA148" s="1"/>
    </row>
    <row r="149" spans="1:27" ht="12.75" customHeight="1" thickBot="1">
      <c r="A149" s="72">
        <v>701085</v>
      </c>
      <c r="B149" s="76" t="s">
        <v>2505</v>
      </c>
      <c r="C149" s="13">
        <f>VLOOKUP(A149,'Sok242'!$D:$G,4,0)</f>
        <v>1.276</v>
      </c>
      <c r="D149" s="2">
        <f t="shared" si="25"/>
        <v>6.0629999999999962E-2</v>
      </c>
      <c r="E149" s="2">
        <f t="shared" si="26"/>
        <v>6.0629999999999962E-2</v>
      </c>
      <c r="F149" s="2">
        <f t="shared" si="27"/>
        <v>6.0629999999999962E-2</v>
      </c>
      <c r="G149" s="63" t="str">
        <f t="shared" si="35"/>
        <v/>
      </c>
      <c r="H149" s="2"/>
      <c r="I149" s="3"/>
      <c r="J149" s="1"/>
      <c r="K149" s="2">
        <f>H150-O145-P150+O98</f>
        <v>-1.3099999999994782E-3</v>
      </c>
      <c r="L149" s="1"/>
      <c r="M149" s="1"/>
      <c r="N149" s="61"/>
      <c r="O149" s="4"/>
      <c r="P149" s="1"/>
      <c r="Q149" s="71">
        <v>702015</v>
      </c>
      <c r="R149" s="55" t="s">
        <v>2497</v>
      </c>
      <c r="S149" s="13">
        <f>VLOOKUP(Q149,'Sok242'!$D:$G,4,0)</f>
        <v>1.3415999999999999</v>
      </c>
      <c r="T149" s="2" t="str">
        <f t="shared" si="29"/>
        <v/>
      </c>
      <c r="U149" s="2" t="str">
        <f t="shared" si="30"/>
        <v/>
      </c>
      <c r="V149" s="2" t="str">
        <f t="shared" si="31"/>
        <v/>
      </c>
      <c r="W149" s="63" t="str">
        <f t="shared" si="28"/>
        <v/>
      </c>
      <c r="X149" s="1"/>
      <c r="Y149" s="1"/>
      <c r="Z149" s="1"/>
      <c r="AA149" s="1"/>
    </row>
    <row r="150" spans="1:27" ht="12.75" customHeight="1" thickBot="1">
      <c r="A150" s="72">
        <v>701086</v>
      </c>
      <c r="B150" s="77" t="s">
        <v>2506</v>
      </c>
      <c r="C150" s="13">
        <f>VLOOKUP(A150,'Sok242'!$D:$G,4,0)</f>
        <v>1.22197</v>
      </c>
      <c r="D150" s="2">
        <f t="shared" si="25"/>
        <v>5.4030000000000022E-2</v>
      </c>
      <c r="E150" s="2">
        <f t="shared" si="26"/>
        <v>5.4030000000000022E-2</v>
      </c>
      <c r="F150" s="2">
        <f t="shared" si="27"/>
        <v>5.4030000000000022E-2</v>
      </c>
      <c r="H150" s="2">
        <f>SUM(F101:F150)</f>
        <v>-0.75405999999999995</v>
      </c>
      <c r="I150" s="3"/>
      <c r="J150" s="1"/>
      <c r="K150" s="1"/>
      <c r="L150" s="1"/>
      <c r="M150" s="1"/>
      <c r="N150" s="61"/>
      <c r="O150" s="4"/>
      <c r="P150" s="2">
        <f>SUM(V102:V160)</f>
        <v>-0.75471000000000044</v>
      </c>
      <c r="Q150" s="71">
        <v>702016</v>
      </c>
      <c r="R150" s="55" t="s">
        <v>2498</v>
      </c>
      <c r="S150" s="13">
        <f>VLOOKUP(Q150,'Sok242'!$D:$G,4,0)</f>
        <v>1.5240199999999999</v>
      </c>
      <c r="T150" s="2">
        <f t="shared" si="29"/>
        <v>-0.18242000000000003</v>
      </c>
      <c r="U150" s="2">
        <f t="shared" si="30"/>
        <v>-1.5194900000000002</v>
      </c>
      <c r="V150" s="2" t="str">
        <f t="shared" si="31"/>
        <v/>
      </c>
      <c r="W150" s="63">
        <f t="shared" si="28"/>
        <v>1</v>
      </c>
      <c r="X150" s="1"/>
      <c r="Y150" s="1"/>
      <c r="Z150" s="1"/>
      <c r="AA150" s="1"/>
    </row>
    <row r="151" spans="1:27" ht="12.75" customHeight="1" thickBot="1">
      <c r="G151" s="2">
        <f>SUM(F4:F150)</f>
        <v>-8.8830300000000051</v>
      </c>
      <c r="H151" s="2"/>
      <c r="I151" s="3"/>
      <c r="J151" s="1"/>
      <c r="K151" s="1"/>
      <c r="L151" s="1"/>
      <c r="M151" s="1"/>
      <c r="N151" s="61"/>
      <c r="O151" s="4"/>
      <c r="P151" s="1"/>
      <c r="Q151" s="71">
        <v>702017</v>
      </c>
      <c r="R151" s="55" t="s">
        <v>2498</v>
      </c>
      <c r="S151" s="13">
        <f>VLOOKUP(Q151,'Sok242'!$D:$G,4,0)</f>
        <v>1.3383499999999999</v>
      </c>
      <c r="T151" s="2" t="str">
        <f t="shared" si="29"/>
        <v/>
      </c>
      <c r="U151" s="2" t="str">
        <f t="shared" si="30"/>
        <v/>
      </c>
      <c r="V151" s="2" t="str">
        <f t="shared" si="31"/>
        <v/>
      </c>
      <c r="W151" s="63" t="str">
        <f t="shared" si="28"/>
        <v/>
      </c>
      <c r="X151" s="1"/>
      <c r="Y151" s="1"/>
      <c r="Z151" s="1"/>
      <c r="AA151" s="1"/>
    </row>
    <row r="152" spans="1:27" ht="12.75" customHeight="1" thickBot="1">
      <c r="G152" s="1"/>
      <c r="H152" s="2"/>
      <c r="I152" s="3"/>
      <c r="J152" s="1"/>
      <c r="K152" s="1"/>
      <c r="L152" s="1"/>
      <c r="M152" s="1"/>
      <c r="N152" s="61"/>
      <c r="O152" s="4"/>
      <c r="P152" s="1"/>
      <c r="Q152" s="71">
        <v>702018</v>
      </c>
      <c r="R152" s="55" t="s">
        <v>2499</v>
      </c>
      <c r="S152" s="13">
        <f>VLOOKUP(Q152,'Sok242'!$D:$G,4,0)</f>
        <v>1.54095</v>
      </c>
      <c r="T152" s="2">
        <f t="shared" si="29"/>
        <v>-0.20260000000000011</v>
      </c>
      <c r="U152" s="2">
        <f t="shared" si="30"/>
        <v>-1.7220900000000003</v>
      </c>
      <c r="V152" s="2" t="str">
        <f t="shared" si="31"/>
        <v/>
      </c>
      <c r="W152" s="63">
        <f t="shared" si="28"/>
        <v>1</v>
      </c>
      <c r="X152" s="1"/>
      <c r="Y152" s="1"/>
      <c r="Z152" s="1"/>
      <c r="AA152" s="1"/>
    </row>
    <row r="153" spans="1:27" ht="12.75" customHeight="1" thickBot="1">
      <c r="H153" s="2"/>
      <c r="I153" s="3"/>
      <c r="J153" s="1"/>
      <c r="K153" s="1"/>
      <c r="L153" s="1"/>
      <c r="M153" s="1"/>
      <c r="N153" s="61"/>
      <c r="O153" s="4"/>
      <c r="P153" s="1"/>
      <c r="Q153" s="71">
        <v>702019</v>
      </c>
      <c r="R153" s="55" t="s">
        <v>2499</v>
      </c>
      <c r="S153" s="13">
        <f>VLOOKUP(Q153,'Sok242'!$D:$G,4,0)</f>
        <v>1.3119799999999999</v>
      </c>
      <c r="T153" s="2" t="str">
        <f t="shared" si="29"/>
        <v/>
      </c>
      <c r="U153" s="2" t="str">
        <f t="shared" si="30"/>
        <v/>
      </c>
      <c r="V153" s="2" t="str">
        <f t="shared" si="31"/>
        <v/>
      </c>
      <c r="W153" s="63" t="str">
        <f t="shared" si="28"/>
        <v/>
      </c>
      <c r="X153" s="1"/>
      <c r="Y153" s="1"/>
      <c r="Z153" s="1"/>
      <c r="AA153" s="1"/>
    </row>
    <row r="154" spans="1:27" ht="12.75" customHeight="1" thickBot="1">
      <c r="H154" s="2"/>
      <c r="I154" s="3"/>
      <c r="J154" s="1"/>
      <c r="K154" s="1"/>
      <c r="L154" s="1"/>
      <c r="M154" s="1"/>
      <c r="N154" s="61"/>
      <c r="O154" s="4"/>
      <c r="P154" s="1"/>
      <c r="Q154" s="72">
        <v>702020</v>
      </c>
      <c r="R154" s="65" t="s">
        <v>2530</v>
      </c>
      <c r="S154" s="13">
        <f>VLOOKUP(Q154,'Sok242'!$D:$G,4,0)</f>
        <v>1.2241500000000001</v>
      </c>
      <c r="T154" s="2">
        <f t="shared" si="29"/>
        <v>8.7829999999999853E-2</v>
      </c>
      <c r="U154" s="2">
        <f t="shared" si="30"/>
        <v>-1.6342600000000005</v>
      </c>
      <c r="V154" s="2">
        <f t="shared" si="31"/>
        <v>-1.6342600000000005</v>
      </c>
      <c r="W154" s="63">
        <f>SUM(W136:W153)</f>
        <v>9</v>
      </c>
      <c r="X154" s="1"/>
      <c r="Y154" s="1"/>
      <c r="Z154" s="1"/>
      <c r="AA154" s="1"/>
    </row>
    <row r="155" spans="1:27" ht="12.75" customHeight="1" thickBot="1">
      <c r="H155" s="2"/>
      <c r="I155" s="3"/>
      <c r="J155" s="1"/>
      <c r="K155" s="1"/>
      <c r="L155" s="1"/>
      <c r="M155" s="1"/>
      <c r="N155" s="61"/>
      <c r="O155" s="4"/>
      <c r="P155" s="1"/>
      <c r="Q155" s="71">
        <v>702021</v>
      </c>
      <c r="R155" s="55" t="s">
        <v>2531</v>
      </c>
      <c r="S155" s="13">
        <f>VLOOKUP(Q155,'Sok242'!$D:$G,4,0)</f>
        <v>1.3713</v>
      </c>
      <c r="T155" s="2">
        <f t="shared" si="29"/>
        <v>-0.14714999999999989</v>
      </c>
      <c r="U155" s="2">
        <f t="shared" si="30"/>
        <v>-0.14714999999999989</v>
      </c>
      <c r="V155" s="2">
        <f t="shared" si="31"/>
        <v>-0.14714999999999989</v>
      </c>
      <c r="W155" s="63">
        <f t="shared" si="28"/>
        <v>1</v>
      </c>
      <c r="X155" s="1"/>
      <c r="Y155" s="1"/>
      <c r="Z155" s="1"/>
      <c r="AA155" s="1"/>
    </row>
    <row r="156" spans="1:27" ht="12.75" customHeight="1" thickBot="1">
      <c r="H156" s="2"/>
      <c r="I156" s="3"/>
      <c r="J156" s="1"/>
      <c r="K156" s="1"/>
      <c r="L156" s="1"/>
      <c r="M156" s="1"/>
      <c r="N156" s="61"/>
      <c r="O156" s="4"/>
      <c r="P156" s="1"/>
      <c r="Q156" s="71">
        <v>702022</v>
      </c>
      <c r="R156" s="55" t="s">
        <v>2531</v>
      </c>
      <c r="S156" s="13">
        <f>VLOOKUP(Q156,'Sok242'!$D:$G,4,0)</f>
        <v>1.26976</v>
      </c>
      <c r="T156" s="2" t="str">
        <f t="shared" si="29"/>
        <v/>
      </c>
      <c r="U156" s="2" t="str">
        <f t="shared" si="30"/>
        <v/>
      </c>
      <c r="V156" s="2" t="str">
        <f t="shared" si="31"/>
        <v/>
      </c>
      <c r="W156" s="63" t="str">
        <f t="shared" si="28"/>
        <v/>
      </c>
      <c r="X156" s="1"/>
      <c r="Y156" s="1"/>
      <c r="Z156" s="1"/>
      <c r="AA156" s="1"/>
    </row>
    <row r="157" spans="1:27" ht="12.75" customHeight="1" thickBot="1">
      <c r="H157" s="2"/>
      <c r="I157" s="3"/>
      <c r="J157" s="1"/>
      <c r="K157" s="1"/>
      <c r="L157" s="1"/>
      <c r="M157" s="1"/>
      <c r="N157" s="61"/>
      <c r="O157" s="4"/>
      <c r="P157" s="1"/>
      <c r="Q157" s="72">
        <v>702023</v>
      </c>
      <c r="R157" s="66" t="s">
        <v>2503</v>
      </c>
      <c r="S157" s="13">
        <f>VLOOKUP(Q157,'Sok242'!$D:$G,4,0)</f>
        <v>1.3231200000000001</v>
      </c>
      <c r="T157" s="2">
        <f t="shared" si="29"/>
        <v>-5.3360000000000074E-2</v>
      </c>
      <c r="U157" s="2">
        <f t="shared" si="30"/>
        <v>-5.3360000000000074E-2</v>
      </c>
      <c r="V157" s="2">
        <f t="shared" si="31"/>
        <v>-5.3360000000000074E-2</v>
      </c>
      <c r="W157" s="63" t="str">
        <f t="shared" si="28"/>
        <v/>
      </c>
      <c r="X157" s="1"/>
      <c r="Y157" s="1"/>
      <c r="Z157" s="1"/>
      <c r="AA157" s="1"/>
    </row>
    <row r="158" spans="1:27" ht="12.75" customHeight="1" thickBot="1">
      <c r="H158" s="2"/>
      <c r="I158" s="3"/>
      <c r="J158" s="1"/>
      <c r="K158" s="1"/>
      <c r="L158" s="1"/>
      <c r="M158" s="1"/>
      <c r="N158" s="61"/>
      <c r="O158" s="4"/>
      <c r="P158" s="1"/>
      <c r="Q158" s="71">
        <v>702024</v>
      </c>
      <c r="R158" s="55" t="s">
        <v>2505</v>
      </c>
      <c r="S158" s="13">
        <f>VLOOKUP(Q158,'Sok242'!$D:$G,4,0)</f>
        <v>1.21628</v>
      </c>
      <c r="T158" s="2">
        <f t="shared" si="29"/>
        <v>0.10684000000000005</v>
      </c>
      <c r="U158" s="2">
        <f t="shared" si="30"/>
        <v>0.10684000000000005</v>
      </c>
      <c r="V158" s="2">
        <f t="shared" si="31"/>
        <v>0.10684000000000005</v>
      </c>
      <c r="W158" s="63">
        <f t="shared" si="28"/>
        <v>1</v>
      </c>
      <c r="X158" s="1"/>
      <c r="Y158" s="1"/>
      <c r="Z158" s="1"/>
      <c r="AA158" s="1"/>
    </row>
    <row r="159" spans="1:27" ht="12.75" customHeight="1" thickBot="1">
      <c r="H159" s="2"/>
      <c r="I159" s="3"/>
      <c r="J159" s="1"/>
      <c r="K159" s="1"/>
      <c r="L159" s="1"/>
      <c r="M159" s="1"/>
      <c r="N159" s="61"/>
      <c r="O159" s="4"/>
      <c r="P159" s="1"/>
      <c r="Q159" s="71">
        <v>702025</v>
      </c>
      <c r="R159" s="55" t="s">
        <v>2505</v>
      </c>
      <c r="S159" s="13">
        <f>VLOOKUP(Q159,'Sok242'!$D:$G,4,0)</f>
        <v>1.32721</v>
      </c>
      <c r="T159" s="2" t="str">
        <f t="shared" si="29"/>
        <v/>
      </c>
      <c r="U159" s="2" t="str">
        <f t="shared" si="30"/>
        <v/>
      </c>
      <c r="V159" s="2" t="str">
        <f t="shared" si="31"/>
        <v/>
      </c>
      <c r="W159" s="63" t="str">
        <f t="shared" si="28"/>
        <v/>
      </c>
      <c r="X159" s="1"/>
      <c r="Y159" s="1"/>
      <c r="Z159" s="1"/>
      <c r="AA159" s="1"/>
    </row>
    <row r="160" spans="1:27" ht="12.75" customHeight="1" thickBot="1">
      <c r="H160" s="2"/>
      <c r="I160" s="3"/>
      <c r="J160" s="1"/>
      <c r="K160" s="1"/>
      <c r="L160" s="1"/>
      <c r="M160" s="1"/>
      <c r="N160" s="61"/>
      <c r="O160" s="4"/>
      <c r="P160" s="1"/>
      <c r="Q160" s="72">
        <v>702026</v>
      </c>
      <c r="R160" s="66" t="s">
        <v>2506</v>
      </c>
      <c r="S160" s="13">
        <f>VLOOKUP(Q160,'Sok242'!$D:$G,4,0)</f>
        <v>1.27847</v>
      </c>
      <c r="T160" s="2">
        <f t="shared" si="29"/>
        <v>4.8740000000000006E-2</v>
      </c>
      <c r="U160" s="2">
        <f t="shared" si="30"/>
        <v>4.8740000000000006E-2</v>
      </c>
      <c r="V160" s="2">
        <f t="shared" si="31"/>
        <v>4.8740000000000006E-2</v>
      </c>
      <c r="W160" s="63" t="str">
        <f t="shared" si="28"/>
        <v/>
      </c>
      <c r="X160" s="1"/>
      <c r="Y160" s="1"/>
      <c r="Z160" s="1"/>
      <c r="AA160" s="1"/>
    </row>
    <row r="161" spans="8:27" ht="12.75" customHeight="1">
      <c r="H161" s="2"/>
      <c r="I161" s="3"/>
      <c r="J161" s="1"/>
      <c r="K161" s="1"/>
      <c r="L161" s="1"/>
      <c r="M161" s="1"/>
      <c r="N161" s="61"/>
      <c r="O161" s="4"/>
      <c r="P161" s="1"/>
      <c r="W161" s="2">
        <f>SUM(V4:V160)</f>
        <v>-8.8835799999999967</v>
      </c>
      <c r="X161" s="1"/>
      <c r="Y161" s="1"/>
      <c r="Z161" s="1"/>
      <c r="AA161" s="1"/>
    </row>
    <row r="162" spans="8:27" ht="12.75" customHeight="1">
      <c r="H162" s="2"/>
      <c r="I162" s="3"/>
      <c r="J162" s="1"/>
      <c r="K162" s="1"/>
      <c r="L162" s="1"/>
      <c r="M162" s="1"/>
      <c r="N162" s="61"/>
      <c r="O162" s="4"/>
      <c r="P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 ht="12.75" customHeight="1">
      <c r="H163" s="2"/>
      <c r="I163" s="3"/>
      <c r="J163" s="1"/>
      <c r="K163" s="1"/>
      <c r="L163" s="1"/>
      <c r="M163" s="1"/>
      <c r="N163" s="61"/>
      <c r="O163" s="4"/>
      <c r="P163" s="1"/>
      <c r="Q163" s="69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 ht="12.75" customHeight="1">
      <c r="H164" s="2"/>
      <c r="I164" s="3"/>
      <c r="J164" s="1"/>
      <c r="K164" s="1"/>
      <c r="L164" s="1"/>
      <c r="M164" s="1"/>
      <c r="N164" s="61"/>
      <c r="O164" s="4"/>
      <c r="P164" s="1"/>
      <c r="Q164" s="69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 ht="12.75" customHeight="1">
      <c r="H165" s="2"/>
      <c r="I165" s="3"/>
      <c r="J165" s="1"/>
      <c r="K165" s="1"/>
      <c r="L165" s="1"/>
      <c r="M165" s="1"/>
      <c r="N165" s="61"/>
      <c r="O165" s="4"/>
      <c r="P165" s="1"/>
      <c r="Q165" s="69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 ht="12.75" customHeight="1">
      <c r="H166" s="2"/>
      <c r="I166" s="3"/>
      <c r="J166" s="1"/>
      <c r="K166" s="1"/>
      <c r="L166" s="1"/>
      <c r="M166" s="1"/>
      <c r="N166" s="61"/>
      <c r="O166" s="4"/>
      <c r="P166" s="1"/>
      <c r="Q166" s="69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 ht="12.75" customHeight="1">
      <c r="H167" s="2"/>
      <c r="I167" s="3"/>
      <c r="J167" s="1"/>
      <c r="K167" s="1"/>
      <c r="L167" s="1"/>
      <c r="M167" s="1"/>
      <c r="N167" s="61"/>
      <c r="O167" s="4"/>
      <c r="P167" s="1"/>
      <c r="Q167" s="69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 ht="12.75" customHeight="1">
      <c r="H168" s="2"/>
      <c r="I168" s="3"/>
      <c r="J168" s="1"/>
      <c r="K168" s="1"/>
      <c r="L168" s="1"/>
      <c r="M168" s="1"/>
      <c r="N168" s="61"/>
      <c r="O168" s="4"/>
      <c r="P168" s="1"/>
      <c r="Q168" s="69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 ht="12.75" customHeight="1">
      <c r="H169" s="2"/>
      <c r="I169" s="3"/>
      <c r="J169" s="1"/>
      <c r="K169" s="1"/>
      <c r="L169" s="1"/>
      <c r="M169" s="1"/>
      <c r="N169" s="61"/>
      <c r="O169" s="4"/>
      <c r="P169" s="1"/>
      <c r="Q169" s="69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 ht="12.75" customHeight="1">
      <c r="H170" s="2"/>
      <c r="I170" s="3"/>
      <c r="J170" s="1"/>
      <c r="K170" s="1"/>
      <c r="L170" s="1"/>
      <c r="M170" s="1"/>
      <c r="N170" s="61"/>
      <c r="O170" s="4"/>
      <c r="P170" s="1"/>
      <c r="Q170" s="69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 ht="12.75" customHeight="1">
      <c r="H171" s="2"/>
      <c r="I171" s="3"/>
      <c r="J171" s="1"/>
      <c r="K171" s="1"/>
      <c r="L171" s="1"/>
      <c r="M171" s="1"/>
      <c r="N171" s="61"/>
      <c r="O171" s="4"/>
      <c r="P171" s="1"/>
      <c r="Q171" s="69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 ht="12.75" customHeight="1">
      <c r="H172" s="2"/>
      <c r="I172" s="3"/>
      <c r="J172" s="1"/>
      <c r="K172" s="1"/>
      <c r="L172" s="1"/>
      <c r="M172" s="1"/>
      <c r="N172" s="61"/>
      <c r="O172" s="4"/>
      <c r="P172" s="1"/>
      <c r="Q172" s="69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 ht="12.75" customHeight="1">
      <c r="H173" s="2"/>
      <c r="I173" s="3"/>
      <c r="J173" s="1"/>
      <c r="K173" s="1"/>
      <c r="L173" s="1"/>
      <c r="M173" s="1"/>
      <c r="N173" s="61"/>
      <c r="O173" s="4"/>
      <c r="P173" s="1"/>
      <c r="Q173" s="69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 ht="12.75" customHeight="1">
      <c r="H174" s="2"/>
      <c r="I174" s="3"/>
      <c r="J174" s="1"/>
      <c r="K174" s="1"/>
      <c r="L174" s="1"/>
      <c r="M174" s="1"/>
      <c r="N174" s="61"/>
      <c r="O174" s="4"/>
      <c r="P174" s="1"/>
      <c r="Q174" s="69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 ht="12.75" customHeight="1">
      <c r="H175" s="2"/>
      <c r="I175" s="3"/>
      <c r="J175" s="1"/>
      <c r="K175" s="1"/>
      <c r="L175" s="1"/>
      <c r="M175" s="1"/>
      <c r="N175" s="61"/>
      <c r="O175" s="4"/>
      <c r="P175" s="1"/>
      <c r="Q175" s="69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 ht="12.75" customHeight="1">
      <c r="H176" s="2"/>
      <c r="I176" s="3"/>
      <c r="J176" s="1"/>
      <c r="K176" s="1"/>
      <c r="L176" s="1"/>
      <c r="M176" s="1"/>
      <c r="N176" s="61"/>
      <c r="O176" s="4"/>
      <c r="P176" s="1"/>
      <c r="Q176" s="69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 ht="12.75" customHeight="1">
      <c r="H177" s="2"/>
      <c r="I177" s="3"/>
      <c r="J177" s="1"/>
      <c r="K177" s="1"/>
      <c r="L177" s="1"/>
      <c r="M177" s="1"/>
      <c r="N177" s="61"/>
      <c r="O177" s="4"/>
      <c r="P177" s="1"/>
      <c r="Q177" s="69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 ht="12.75" customHeight="1">
      <c r="H178" s="2"/>
      <c r="I178" s="3"/>
      <c r="J178" s="1"/>
      <c r="K178" s="1"/>
      <c r="L178" s="1"/>
      <c r="M178" s="1"/>
      <c r="N178" s="61"/>
      <c r="O178" s="4"/>
      <c r="P178" s="1"/>
      <c r="Q178" s="69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 ht="12.75" customHeight="1">
      <c r="H179" s="2"/>
      <c r="I179" s="3"/>
      <c r="J179" s="1"/>
      <c r="K179" s="1"/>
      <c r="L179" s="1"/>
      <c r="M179" s="1"/>
      <c r="N179" s="61"/>
      <c r="O179" s="4"/>
      <c r="P179" s="1"/>
      <c r="Q179" s="69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 ht="12.75" customHeight="1">
      <c r="H180" s="2"/>
      <c r="I180" s="3"/>
      <c r="J180" s="1"/>
      <c r="K180" s="1"/>
      <c r="L180" s="1"/>
      <c r="M180" s="1"/>
      <c r="N180" s="61"/>
      <c r="O180" s="4"/>
      <c r="P180" s="1"/>
      <c r="Q180" s="69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 ht="12.75" customHeight="1">
      <c r="H181" s="2"/>
      <c r="I181" s="3"/>
      <c r="J181" s="1"/>
      <c r="K181" s="1"/>
      <c r="L181" s="1"/>
      <c r="M181" s="1"/>
      <c r="N181" s="61"/>
      <c r="O181" s="4"/>
      <c r="P181" s="1"/>
      <c r="Q181" s="69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 ht="12.75" customHeight="1">
      <c r="H182" s="2"/>
      <c r="I182" s="3"/>
      <c r="J182" s="1"/>
      <c r="K182" s="1"/>
      <c r="L182" s="1"/>
      <c r="M182" s="1"/>
      <c r="N182" s="61"/>
      <c r="O182" s="4"/>
      <c r="P182" s="1"/>
      <c r="Q182" s="69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 ht="12.75" customHeight="1">
      <c r="H183" s="2"/>
      <c r="I183" s="3"/>
      <c r="J183" s="1"/>
      <c r="K183" s="1"/>
      <c r="L183" s="1"/>
      <c r="M183" s="1"/>
      <c r="N183" s="61"/>
      <c r="O183" s="4"/>
      <c r="P183" s="1"/>
      <c r="Q183" s="69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 ht="12.75" customHeight="1">
      <c r="H184" s="2"/>
      <c r="I184" s="3"/>
      <c r="J184" s="1"/>
      <c r="K184" s="1"/>
      <c r="L184" s="1"/>
      <c r="M184" s="1"/>
      <c r="N184" s="61"/>
      <c r="O184" s="4"/>
      <c r="P184" s="1"/>
      <c r="Q184" s="69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 ht="12.75" customHeight="1">
      <c r="H185" s="2"/>
      <c r="I185" s="3"/>
      <c r="J185" s="1"/>
      <c r="K185" s="1"/>
      <c r="L185" s="1"/>
      <c r="M185" s="1"/>
      <c r="N185" s="61"/>
      <c r="O185" s="4"/>
      <c r="P185" s="1"/>
      <c r="Q185" s="69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 ht="12.75" customHeight="1">
      <c r="H186" s="2"/>
      <c r="I186" s="3"/>
      <c r="J186" s="1"/>
      <c r="K186" s="1"/>
      <c r="L186" s="1"/>
      <c r="M186" s="1"/>
      <c r="N186" s="61"/>
      <c r="O186" s="4"/>
      <c r="P186" s="1"/>
      <c r="Q186" s="69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 ht="12.75" customHeight="1">
      <c r="H187" s="2"/>
      <c r="I187" s="3"/>
      <c r="J187" s="1"/>
      <c r="K187" s="1"/>
      <c r="L187" s="1"/>
      <c r="M187" s="1"/>
      <c r="N187" s="61"/>
      <c r="O187" s="4"/>
      <c r="P187" s="1"/>
      <c r="Q187" s="69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 ht="12.75" customHeight="1">
      <c r="H188" s="2"/>
      <c r="I188" s="3"/>
      <c r="J188" s="1"/>
      <c r="K188" s="1"/>
      <c r="L188" s="1"/>
      <c r="M188" s="1"/>
      <c r="N188" s="61"/>
      <c r="O188" s="4"/>
      <c r="P188" s="1"/>
      <c r="Q188" s="69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 ht="12.75" customHeight="1">
      <c r="H189" s="2"/>
      <c r="I189" s="3"/>
      <c r="J189" s="1"/>
      <c r="K189" s="1"/>
      <c r="L189" s="1"/>
      <c r="M189" s="1"/>
      <c r="N189" s="61"/>
      <c r="O189" s="4"/>
      <c r="P189" s="1"/>
      <c r="Q189" s="69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 ht="12.75" customHeight="1">
      <c r="H190" s="2"/>
      <c r="I190" s="3"/>
      <c r="J190" s="1"/>
      <c r="K190" s="1"/>
      <c r="L190" s="1"/>
      <c r="M190" s="1"/>
      <c r="N190" s="61"/>
      <c r="O190" s="4"/>
      <c r="P190" s="1"/>
      <c r="Q190" s="69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 ht="12.75" customHeight="1">
      <c r="H191" s="2"/>
      <c r="I191" s="3"/>
      <c r="J191" s="1"/>
      <c r="K191" s="1"/>
      <c r="L191" s="1"/>
      <c r="M191" s="1"/>
      <c r="N191" s="61"/>
      <c r="O191" s="4"/>
      <c r="P191" s="1"/>
      <c r="Q191" s="69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 ht="12.75" customHeight="1">
      <c r="H192" s="2"/>
      <c r="I192" s="3"/>
      <c r="J192" s="1"/>
      <c r="K192" s="1"/>
      <c r="L192" s="1"/>
      <c r="M192" s="1"/>
      <c r="N192" s="61"/>
      <c r="O192" s="4"/>
      <c r="P192" s="1"/>
      <c r="Q192" s="69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>
      <c r="H193" s="2"/>
      <c r="I193" s="3"/>
      <c r="J193" s="1"/>
      <c r="K193" s="1"/>
      <c r="L193" s="1"/>
      <c r="M193" s="1"/>
      <c r="N193" s="61"/>
      <c r="O193" s="4"/>
      <c r="P193" s="1"/>
      <c r="Q193" s="69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>
      <c r="H194" s="2"/>
      <c r="I194" s="3"/>
      <c r="J194" s="1"/>
      <c r="K194" s="1"/>
      <c r="L194" s="1"/>
      <c r="M194" s="1"/>
      <c r="N194" s="61"/>
      <c r="O194" s="4"/>
      <c r="P194" s="1"/>
      <c r="Q194" s="69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>
      <c r="H195" s="2"/>
      <c r="I195" s="3"/>
      <c r="J195" s="1"/>
      <c r="K195" s="1"/>
      <c r="L195" s="1"/>
      <c r="M195" s="1"/>
      <c r="N195" s="61"/>
      <c r="O195" s="4"/>
      <c r="P195" s="1"/>
      <c r="Q195" s="69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>
      <c r="A196" s="69"/>
      <c r="B196" s="69"/>
      <c r="C196" s="1"/>
      <c r="D196" s="1"/>
      <c r="E196" s="1"/>
      <c r="F196" s="1"/>
      <c r="G196" s="1"/>
      <c r="H196" s="2"/>
      <c r="I196" s="3"/>
      <c r="J196" s="1"/>
      <c r="K196" s="1"/>
      <c r="L196" s="1"/>
      <c r="M196" s="1"/>
      <c r="N196" s="61"/>
      <c r="O196" s="4"/>
      <c r="P196" s="1"/>
      <c r="Q196" s="69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>
      <c r="A197" s="69"/>
      <c r="B197" s="69"/>
      <c r="C197" s="1"/>
      <c r="D197" s="1"/>
      <c r="E197" s="1"/>
      <c r="F197" s="1"/>
      <c r="G197" s="1"/>
      <c r="H197" s="2"/>
      <c r="I197" s="3"/>
      <c r="J197" s="1"/>
      <c r="K197" s="1"/>
      <c r="L197" s="1"/>
      <c r="M197" s="1"/>
      <c r="N197" s="61"/>
      <c r="O197" s="4"/>
      <c r="P197" s="1"/>
      <c r="Q197" s="69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>
      <c r="A198" s="69"/>
      <c r="B198" s="69"/>
      <c r="C198" s="1"/>
      <c r="D198" s="1"/>
      <c r="E198" s="1"/>
      <c r="F198" s="1"/>
      <c r="G198" s="1"/>
      <c r="H198" s="2"/>
      <c r="I198" s="3"/>
      <c r="J198" s="1"/>
      <c r="K198" s="1"/>
      <c r="L198" s="1"/>
      <c r="M198" s="1"/>
      <c r="N198" s="61"/>
      <c r="O198" s="4"/>
      <c r="P198" s="1"/>
      <c r="Q198" s="69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>
      <c r="A199" s="69"/>
      <c r="B199" s="69"/>
      <c r="C199" s="1"/>
      <c r="D199" s="1"/>
      <c r="E199" s="1"/>
      <c r="F199" s="1"/>
      <c r="G199" s="1"/>
      <c r="H199" s="2"/>
      <c r="I199" s="3"/>
      <c r="J199" s="1"/>
      <c r="K199" s="1"/>
      <c r="L199" s="1"/>
      <c r="M199" s="1"/>
      <c r="N199" s="61"/>
      <c r="O199" s="4"/>
      <c r="P199" s="1"/>
      <c r="Q199" s="69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>
      <c r="A200" s="69"/>
      <c r="B200" s="69"/>
      <c r="C200" s="1"/>
      <c r="D200" s="1"/>
      <c r="E200" s="1"/>
      <c r="F200" s="1"/>
      <c r="G200" s="1"/>
      <c r="H200" s="2"/>
      <c r="I200" s="3"/>
      <c r="J200" s="1"/>
      <c r="K200" s="1"/>
      <c r="L200" s="1"/>
      <c r="M200" s="1"/>
      <c r="N200" s="61"/>
      <c r="O200" s="4"/>
      <c r="P200" s="1"/>
      <c r="Q200" s="69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>
      <c r="A201" s="69"/>
      <c r="B201" s="69"/>
      <c r="C201" s="1"/>
      <c r="D201" s="1"/>
      <c r="E201" s="1"/>
      <c r="F201" s="1"/>
      <c r="G201" s="1"/>
      <c r="H201" s="2"/>
      <c r="I201" s="3"/>
      <c r="J201" s="1"/>
      <c r="K201" s="1"/>
      <c r="L201" s="1"/>
      <c r="M201" s="1"/>
      <c r="N201" s="61"/>
      <c r="O201" s="4"/>
      <c r="P201" s="1"/>
      <c r="Q201" s="69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>
      <c r="A202" s="69"/>
      <c r="B202" s="69"/>
      <c r="C202" s="1"/>
      <c r="D202" s="1"/>
      <c r="E202" s="1"/>
      <c r="F202" s="1"/>
      <c r="G202" s="1"/>
      <c r="H202" s="2"/>
      <c r="I202" s="3"/>
      <c r="J202" s="1"/>
      <c r="K202" s="1"/>
      <c r="L202" s="1"/>
      <c r="M202" s="1"/>
      <c r="N202" s="61"/>
      <c r="O202" s="4"/>
      <c r="P202" s="1"/>
      <c r="Q202" s="69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>
      <c r="A203" s="69"/>
      <c r="B203" s="69"/>
      <c r="C203" s="1"/>
      <c r="D203" s="1"/>
      <c r="E203" s="1"/>
      <c r="F203" s="1"/>
      <c r="G203" s="1"/>
      <c r="H203" s="2"/>
      <c r="I203" s="3"/>
      <c r="J203" s="1"/>
      <c r="K203" s="1"/>
      <c r="L203" s="1"/>
      <c r="M203" s="1"/>
      <c r="N203" s="61"/>
      <c r="O203" s="4"/>
      <c r="P203" s="1"/>
      <c r="Q203" s="69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>
      <c r="A204" s="69"/>
      <c r="B204" s="69"/>
      <c r="C204" s="1"/>
      <c r="D204" s="1"/>
      <c r="E204" s="1"/>
      <c r="F204" s="1"/>
      <c r="G204" s="1"/>
      <c r="H204" s="2"/>
      <c r="I204" s="3"/>
      <c r="J204" s="1"/>
      <c r="K204" s="1"/>
      <c r="L204" s="1"/>
      <c r="M204" s="1"/>
      <c r="N204" s="61"/>
      <c r="O204" s="4"/>
      <c r="P204" s="1"/>
      <c r="Q204" s="69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>
      <c r="A205" s="69"/>
      <c r="B205" s="69"/>
      <c r="C205" s="1"/>
      <c r="D205" s="1"/>
      <c r="E205" s="1"/>
      <c r="F205" s="1"/>
      <c r="G205" s="1"/>
      <c r="H205" s="2"/>
      <c r="I205" s="3"/>
      <c r="J205" s="1"/>
      <c r="K205" s="1"/>
      <c r="L205" s="1"/>
      <c r="M205" s="1"/>
      <c r="N205" s="61"/>
      <c r="O205" s="4"/>
      <c r="P205" s="1"/>
      <c r="Q205" s="69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>
      <c r="A206" s="69"/>
      <c r="B206" s="69"/>
      <c r="C206" s="1"/>
      <c r="D206" s="1"/>
      <c r="E206" s="1"/>
      <c r="F206" s="1"/>
      <c r="G206" s="1"/>
      <c r="H206" s="2"/>
      <c r="I206" s="3"/>
      <c r="J206" s="1"/>
      <c r="K206" s="1"/>
      <c r="L206" s="1"/>
      <c r="M206" s="1"/>
      <c r="N206" s="61"/>
      <c r="O206" s="4"/>
      <c r="P206" s="1"/>
      <c r="Q206" s="69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>
      <c r="A207" s="69"/>
      <c r="B207" s="69"/>
      <c r="C207" s="1"/>
      <c r="D207" s="1"/>
      <c r="E207" s="1"/>
      <c r="F207" s="1"/>
      <c r="G207" s="1"/>
      <c r="H207" s="2"/>
      <c r="I207" s="3"/>
      <c r="J207" s="1"/>
      <c r="K207" s="1"/>
      <c r="L207" s="1"/>
      <c r="M207" s="1"/>
      <c r="N207" s="61"/>
      <c r="O207" s="4"/>
      <c r="P207" s="1"/>
      <c r="Q207" s="69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>
      <c r="A208" s="69"/>
      <c r="B208" s="69"/>
      <c r="C208" s="1"/>
      <c r="D208" s="1"/>
      <c r="E208" s="1"/>
      <c r="F208" s="1"/>
      <c r="G208" s="1"/>
      <c r="H208" s="2"/>
      <c r="I208" s="3"/>
      <c r="J208" s="1"/>
      <c r="K208" s="1"/>
      <c r="L208" s="1"/>
      <c r="M208" s="1"/>
      <c r="N208" s="61"/>
      <c r="O208" s="4"/>
      <c r="P208" s="1"/>
      <c r="Q208" s="69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>
      <c r="A209" s="69"/>
      <c r="B209" s="69"/>
      <c r="C209" s="1"/>
      <c r="D209" s="1"/>
      <c r="E209" s="1"/>
      <c r="F209" s="1"/>
      <c r="G209" s="1"/>
      <c r="H209" s="2"/>
      <c r="I209" s="3"/>
      <c r="J209" s="1"/>
      <c r="K209" s="1"/>
      <c r="L209" s="1"/>
      <c r="M209" s="1"/>
      <c r="N209" s="61"/>
      <c r="O209" s="4"/>
      <c r="P209" s="1"/>
      <c r="Q209" s="69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>
      <c r="A210" s="69"/>
      <c r="B210" s="69"/>
      <c r="C210" s="1"/>
      <c r="D210" s="1"/>
      <c r="E210" s="1"/>
      <c r="F210" s="1"/>
      <c r="G210" s="1"/>
      <c r="H210" s="2"/>
      <c r="I210" s="3"/>
      <c r="J210" s="1"/>
      <c r="K210" s="1"/>
      <c r="L210" s="1"/>
      <c r="M210" s="1"/>
      <c r="N210" s="61"/>
      <c r="O210" s="4"/>
      <c r="P210" s="1"/>
      <c r="Q210" s="69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>
      <c r="A211" s="69"/>
      <c r="B211" s="69"/>
      <c r="C211" s="1"/>
      <c r="D211" s="1"/>
      <c r="E211" s="1"/>
      <c r="F211" s="1"/>
      <c r="G211" s="1"/>
      <c r="H211" s="2"/>
      <c r="I211" s="3"/>
      <c r="J211" s="1"/>
      <c r="K211" s="1"/>
      <c r="L211" s="1"/>
      <c r="M211" s="1"/>
      <c r="N211" s="61"/>
      <c r="O211" s="4"/>
      <c r="P211" s="1"/>
      <c r="Q211" s="69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>
      <c r="A212" s="69"/>
      <c r="B212" s="69"/>
      <c r="C212" s="1"/>
      <c r="D212" s="1"/>
      <c r="E212" s="1"/>
      <c r="F212" s="1"/>
      <c r="G212" s="1"/>
      <c r="H212" s="2"/>
      <c r="I212" s="3"/>
      <c r="J212" s="1"/>
      <c r="K212" s="1"/>
      <c r="L212" s="1"/>
      <c r="M212" s="1"/>
      <c r="N212" s="61"/>
      <c r="O212" s="4"/>
      <c r="P212" s="1"/>
      <c r="Q212" s="69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>
      <c r="A213" s="69"/>
      <c r="B213" s="69"/>
      <c r="C213" s="1"/>
      <c r="D213" s="1"/>
      <c r="E213" s="1"/>
      <c r="F213" s="1"/>
      <c r="G213" s="1"/>
      <c r="H213" s="2"/>
      <c r="I213" s="3"/>
      <c r="J213" s="1"/>
      <c r="K213" s="1"/>
      <c r="L213" s="1"/>
      <c r="M213" s="1"/>
      <c r="N213" s="61"/>
      <c r="O213" s="4"/>
      <c r="P213" s="1"/>
      <c r="Q213" s="69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>
      <c r="A214" s="69"/>
      <c r="B214" s="69"/>
      <c r="C214" s="1"/>
      <c r="D214" s="1"/>
      <c r="E214" s="1"/>
      <c r="F214" s="1"/>
      <c r="G214" s="1"/>
      <c r="H214" s="2"/>
      <c r="I214" s="3"/>
      <c r="J214" s="1"/>
      <c r="K214" s="1"/>
      <c r="L214" s="1"/>
      <c r="M214" s="1"/>
      <c r="N214" s="61"/>
      <c r="O214" s="4"/>
      <c r="P214" s="1"/>
      <c r="Q214" s="69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>
      <c r="A215" s="69"/>
      <c r="B215" s="69"/>
      <c r="C215" s="1"/>
      <c r="D215" s="1"/>
      <c r="E215" s="1"/>
      <c r="F215" s="1"/>
      <c r="G215" s="1"/>
      <c r="H215" s="2"/>
      <c r="I215" s="3"/>
      <c r="J215" s="1"/>
      <c r="K215" s="1"/>
      <c r="L215" s="1"/>
      <c r="M215" s="1"/>
      <c r="N215" s="61"/>
      <c r="O215" s="4"/>
      <c r="P215" s="1"/>
      <c r="Q215" s="69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>
      <c r="A216" s="69"/>
      <c r="B216" s="69"/>
      <c r="C216" s="1"/>
      <c r="D216" s="1"/>
      <c r="E216" s="1"/>
      <c r="F216" s="1"/>
      <c r="G216" s="1"/>
      <c r="H216" s="2"/>
      <c r="I216" s="3"/>
      <c r="J216" s="1"/>
      <c r="K216" s="1"/>
      <c r="L216" s="1"/>
      <c r="M216" s="1"/>
      <c r="N216" s="61"/>
      <c r="O216" s="4"/>
      <c r="P216" s="1"/>
      <c r="Q216" s="69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>
      <c r="A217" s="69"/>
      <c r="B217" s="69"/>
      <c r="C217" s="1"/>
      <c r="D217" s="1"/>
      <c r="E217" s="1"/>
      <c r="F217" s="1"/>
      <c r="G217" s="1"/>
      <c r="H217" s="2"/>
      <c r="I217" s="3"/>
      <c r="J217" s="1"/>
      <c r="K217" s="1"/>
      <c r="L217" s="1"/>
      <c r="M217" s="1"/>
      <c r="N217" s="61"/>
      <c r="O217" s="4"/>
      <c r="P217" s="1"/>
      <c r="Q217" s="69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>
      <c r="A218" s="69"/>
      <c r="B218" s="69"/>
      <c r="C218" s="1"/>
      <c r="D218" s="1"/>
      <c r="E218" s="1"/>
      <c r="F218" s="1"/>
      <c r="G218" s="1"/>
      <c r="H218" s="2"/>
      <c r="I218" s="3"/>
      <c r="J218" s="1"/>
      <c r="K218" s="1"/>
      <c r="L218" s="1"/>
      <c r="M218" s="1"/>
      <c r="N218" s="61"/>
      <c r="O218" s="4"/>
      <c r="P218" s="1"/>
      <c r="Q218" s="69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>
      <c r="A219" s="69"/>
      <c r="B219" s="69"/>
      <c r="C219" s="1"/>
      <c r="D219" s="1"/>
      <c r="E219" s="1"/>
      <c r="F219" s="1"/>
      <c r="G219" s="1"/>
      <c r="H219" s="2"/>
      <c r="I219" s="3"/>
      <c r="J219" s="1"/>
      <c r="K219" s="1"/>
      <c r="L219" s="1"/>
      <c r="M219" s="1"/>
      <c r="N219" s="61"/>
      <c r="O219" s="4"/>
      <c r="P219" s="1"/>
      <c r="Q219" s="69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>
      <c r="A220" s="69"/>
      <c r="B220" s="69"/>
      <c r="C220" s="1"/>
      <c r="D220" s="1"/>
      <c r="E220" s="1"/>
      <c r="F220" s="1"/>
      <c r="G220" s="1"/>
      <c r="H220" s="2"/>
      <c r="I220" s="3"/>
      <c r="J220" s="1"/>
      <c r="K220" s="1"/>
      <c r="L220" s="1"/>
      <c r="M220" s="1"/>
      <c r="N220" s="61"/>
      <c r="O220" s="4"/>
      <c r="P220" s="1"/>
      <c r="Q220" s="69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>
      <c r="A221" s="69"/>
      <c r="B221" s="69"/>
      <c r="C221" s="1"/>
      <c r="D221" s="1"/>
      <c r="E221" s="1"/>
      <c r="F221" s="1"/>
      <c r="G221" s="1"/>
      <c r="H221" s="2"/>
      <c r="I221" s="3"/>
      <c r="J221" s="1"/>
      <c r="K221" s="1"/>
      <c r="L221" s="1"/>
      <c r="M221" s="1"/>
      <c r="N221" s="61"/>
      <c r="O221" s="4"/>
      <c r="P221" s="1"/>
      <c r="Q221" s="69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>
      <c r="A222" s="69"/>
      <c r="B222" s="69"/>
      <c r="C222" s="1"/>
      <c r="D222" s="1"/>
      <c r="E222" s="1"/>
      <c r="F222" s="1"/>
      <c r="G222" s="1"/>
      <c r="H222" s="2"/>
      <c r="I222" s="3"/>
      <c r="J222" s="1"/>
      <c r="K222" s="1"/>
      <c r="L222" s="1"/>
      <c r="M222" s="1"/>
      <c r="N222" s="61"/>
      <c r="O222" s="4"/>
      <c r="P222" s="1"/>
      <c r="Q222" s="69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>
      <c r="A223" s="69"/>
      <c r="B223" s="69"/>
      <c r="C223" s="1"/>
      <c r="D223" s="1"/>
      <c r="E223" s="1"/>
      <c r="F223" s="1"/>
      <c r="G223" s="1"/>
      <c r="H223" s="2"/>
      <c r="I223" s="3"/>
      <c r="J223" s="1"/>
      <c r="K223" s="1"/>
      <c r="L223" s="1"/>
      <c r="M223" s="1"/>
      <c r="N223" s="61"/>
      <c r="O223" s="4"/>
      <c r="P223" s="1"/>
      <c r="Q223" s="69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>
      <c r="A224" s="69"/>
      <c r="B224" s="69"/>
      <c r="C224" s="1"/>
      <c r="D224" s="1"/>
      <c r="E224" s="1"/>
      <c r="F224" s="1"/>
      <c r="G224" s="1"/>
      <c r="H224" s="2"/>
      <c r="I224" s="3"/>
      <c r="J224" s="1"/>
      <c r="K224" s="1"/>
      <c r="L224" s="1"/>
      <c r="M224" s="1"/>
      <c r="N224" s="61"/>
      <c r="O224" s="4"/>
      <c r="P224" s="1"/>
      <c r="Q224" s="69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>
      <c r="A225" s="69"/>
      <c r="B225" s="69"/>
      <c r="C225" s="1"/>
      <c r="D225" s="1"/>
      <c r="E225" s="1"/>
      <c r="F225" s="1"/>
      <c r="G225" s="1"/>
      <c r="H225" s="2"/>
      <c r="I225" s="3"/>
      <c r="J225" s="1"/>
      <c r="K225" s="1"/>
      <c r="L225" s="1"/>
      <c r="M225" s="1"/>
      <c r="N225" s="61"/>
      <c r="O225" s="4"/>
      <c r="P225" s="1"/>
      <c r="Q225" s="69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>
      <c r="A226" s="69"/>
      <c r="B226" s="69"/>
      <c r="C226" s="1"/>
      <c r="D226" s="1"/>
      <c r="E226" s="1"/>
      <c r="F226" s="1"/>
      <c r="G226" s="1"/>
      <c r="H226" s="2"/>
      <c r="I226" s="3"/>
      <c r="J226" s="1"/>
      <c r="K226" s="1"/>
      <c r="L226" s="1"/>
      <c r="M226" s="1"/>
      <c r="N226" s="61"/>
      <c r="O226" s="4"/>
      <c r="P226" s="1"/>
      <c r="Q226" s="69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>
      <c r="A227" s="69"/>
      <c r="B227" s="69"/>
      <c r="C227" s="1"/>
      <c r="D227" s="1"/>
      <c r="E227" s="1"/>
      <c r="F227" s="1"/>
      <c r="G227" s="1"/>
      <c r="H227" s="2"/>
      <c r="I227" s="3"/>
      <c r="J227" s="1"/>
      <c r="K227" s="1"/>
      <c r="L227" s="1"/>
      <c r="M227" s="1"/>
      <c r="N227" s="61"/>
      <c r="O227" s="4"/>
      <c r="P227" s="1"/>
      <c r="Q227" s="69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>
      <c r="A228" s="69"/>
      <c r="B228" s="69"/>
      <c r="C228" s="1"/>
      <c r="D228" s="1"/>
      <c r="E228" s="1"/>
      <c r="F228" s="1"/>
      <c r="G228" s="1"/>
      <c r="H228" s="2"/>
      <c r="I228" s="3"/>
      <c r="J228" s="1"/>
      <c r="K228" s="1"/>
      <c r="L228" s="1"/>
      <c r="M228" s="1"/>
      <c r="N228" s="61"/>
      <c r="O228" s="4"/>
      <c r="P228" s="1"/>
      <c r="Q228" s="69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>
      <c r="A229" s="69"/>
      <c r="B229" s="69"/>
      <c r="C229" s="1"/>
      <c r="D229" s="1"/>
      <c r="E229" s="1"/>
      <c r="F229" s="1"/>
      <c r="G229" s="1"/>
      <c r="H229" s="2"/>
      <c r="I229" s="3"/>
      <c r="J229" s="1"/>
      <c r="K229" s="1"/>
      <c r="L229" s="1"/>
      <c r="M229" s="1"/>
      <c r="N229" s="61"/>
      <c r="O229" s="4"/>
      <c r="P229" s="1"/>
      <c r="Q229" s="69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>
      <c r="A230" s="69"/>
      <c r="B230" s="69"/>
      <c r="C230" s="1"/>
      <c r="D230" s="1"/>
      <c r="E230" s="1"/>
      <c r="F230" s="1"/>
      <c r="G230" s="1"/>
      <c r="H230" s="2"/>
      <c r="I230" s="3"/>
      <c r="J230" s="1"/>
      <c r="K230" s="1"/>
      <c r="L230" s="1"/>
      <c r="M230" s="1"/>
      <c r="N230" s="61"/>
      <c r="O230" s="4"/>
      <c r="P230" s="1"/>
      <c r="Q230" s="69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>
      <c r="A231" s="69"/>
      <c r="B231" s="69"/>
      <c r="C231" s="1"/>
      <c r="D231" s="1"/>
      <c r="E231" s="1"/>
      <c r="F231" s="1"/>
      <c r="G231" s="1"/>
      <c r="H231" s="2"/>
      <c r="I231" s="3"/>
      <c r="J231" s="1"/>
      <c r="K231" s="1"/>
      <c r="L231" s="1"/>
      <c r="M231" s="1"/>
      <c r="N231" s="61"/>
      <c r="O231" s="4"/>
      <c r="P231" s="1"/>
      <c r="Q231" s="69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>
      <c r="A232" s="69"/>
      <c r="B232" s="69"/>
      <c r="C232" s="1"/>
      <c r="D232" s="1"/>
      <c r="E232" s="1"/>
      <c r="F232" s="1"/>
      <c r="G232" s="1"/>
      <c r="H232" s="2"/>
      <c r="I232" s="3"/>
      <c r="J232" s="1"/>
      <c r="K232" s="1"/>
      <c r="L232" s="1"/>
      <c r="M232" s="1"/>
      <c r="N232" s="61"/>
      <c r="O232" s="4"/>
      <c r="P232" s="1"/>
      <c r="Q232" s="69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>
      <c r="A233" s="69"/>
      <c r="B233" s="69"/>
      <c r="C233" s="1"/>
      <c r="D233" s="1"/>
      <c r="E233" s="1"/>
      <c r="F233" s="1"/>
      <c r="G233" s="1"/>
      <c r="H233" s="2"/>
      <c r="I233" s="3"/>
      <c r="J233" s="1"/>
      <c r="K233" s="1"/>
      <c r="L233" s="1"/>
      <c r="M233" s="1"/>
      <c r="N233" s="61"/>
      <c r="O233" s="4"/>
      <c r="P233" s="1"/>
      <c r="Q233" s="69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>
      <c r="A234" s="69"/>
      <c r="B234" s="69"/>
      <c r="C234" s="1"/>
      <c r="D234" s="1"/>
      <c r="E234" s="1"/>
      <c r="F234" s="1"/>
      <c r="G234" s="1"/>
      <c r="H234" s="2"/>
      <c r="I234" s="3"/>
      <c r="J234" s="1"/>
      <c r="K234" s="1"/>
      <c r="L234" s="1"/>
      <c r="M234" s="1"/>
      <c r="N234" s="61"/>
      <c r="O234" s="4"/>
      <c r="P234" s="1"/>
      <c r="Q234" s="69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>
      <c r="A235" s="69"/>
      <c r="B235" s="69"/>
      <c r="C235" s="1"/>
      <c r="D235" s="1"/>
      <c r="E235" s="1"/>
      <c r="F235" s="1"/>
      <c r="G235" s="1"/>
      <c r="H235" s="2"/>
      <c r="I235" s="3"/>
      <c r="J235" s="1"/>
      <c r="K235" s="1"/>
      <c r="L235" s="1"/>
      <c r="M235" s="1"/>
      <c r="N235" s="61"/>
      <c r="O235" s="4"/>
      <c r="P235" s="1"/>
      <c r="Q235" s="69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>
      <c r="A236" s="69"/>
      <c r="B236" s="69"/>
      <c r="C236" s="1"/>
      <c r="D236" s="1"/>
      <c r="E236" s="1"/>
      <c r="F236" s="1"/>
      <c r="G236" s="1"/>
      <c r="H236" s="2"/>
      <c r="I236" s="3"/>
      <c r="J236" s="1"/>
      <c r="K236" s="1"/>
      <c r="L236" s="1"/>
      <c r="M236" s="1"/>
      <c r="N236" s="61"/>
      <c r="O236" s="4"/>
      <c r="P236" s="1"/>
      <c r="Q236" s="69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>
      <c r="A237" s="69"/>
      <c r="B237" s="69"/>
      <c r="C237" s="1"/>
      <c r="D237" s="1"/>
      <c r="E237" s="1"/>
      <c r="F237" s="1"/>
      <c r="G237" s="1"/>
      <c r="H237" s="2"/>
      <c r="I237" s="3"/>
      <c r="J237" s="1"/>
      <c r="K237" s="1"/>
      <c r="L237" s="1"/>
      <c r="M237" s="1"/>
      <c r="N237" s="61"/>
      <c r="O237" s="4"/>
      <c r="P237" s="1"/>
      <c r="Q237" s="69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>
      <c r="A238" s="69"/>
      <c r="B238" s="69"/>
      <c r="C238" s="1"/>
      <c r="D238" s="1"/>
      <c r="E238" s="1"/>
      <c r="F238" s="1"/>
      <c r="G238" s="1"/>
      <c r="H238" s="2"/>
      <c r="I238" s="3"/>
      <c r="J238" s="1"/>
      <c r="K238" s="1"/>
      <c r="L238" s="1"/>
      <c r="M238" s="1"/>
      <c r="N238" s="61"/>
      <c r="O238" s="4"/>
      <c r="P238" s="1"/>
      <c r="Q238" s="69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>
      <c r="A239" s="69"/>
      <c r="B239" s="69"/>
      <c r="C239" s="1"/>
      <c r="D239" s="1"/>
      <c r="E239" s="1"/>
      <c r="F239" s="1"/>
      <c r="G239" s="1"/>
      <c r="H239" s="2"/>
      <c r="I239" s="3"/>
      <c r="J239" s="1"/>
      <c r="K239" s="1"/>
      <c r="L239" s="1"/>
      <c r="M239" s="1"/>
      <c r="N239" s="61"/>
      <c r="O239" s="4"/>
      <c r="P239" s="1"/>
      <c r="Q239" s="69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>
      <c r="A240" s="69"/>
      <c r="B240" s="69"/>
      <c r="C240" s="1"/>
      <c r="D240" s="1"/>
      <c r="E240" s="1"/>
      <c r="F240" s="1"/>
      <c r="G240" s="1"/>
      <c r="H240" s="2"/>
      <c r="I240" s="3"/>
      <c r="J240" s="1"/>
      <c r="K240" s="1"/>
      <c r="L240" s="1"/>
      <c r="M240" s="1"/>
      <c r="N240" s="61"/>
      <c r="O240" s="4"/>
      <c r="P240" s="1"/>
      <c r="Q240" s="69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>
      <c r="A241" s="69"/>
      <c r="B241" s="69"/>
      <c r="C241" s="1"/>
      <c r="D241" s="1"/>
      <c r="E241" s="1"/>
      <c r="F241" s="1"/>
      <c r="G241" s="1"/>
      <c r="H241" s="2"/>
      <c r="I241" s="3"/>
      <c r="J241" s="1"/>
      <c r="K241" s="1"/>
      <c r="L241" s="1"/>
      <c r="M241" s="1"/>
      <c r="N241" s="61"/>
      <c r="O241" s="4"/>
      <c r="P241" s="1"/>
      <c r="Q241" s="69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>
      <c r="A242" s="69"/>
      <c r="B242" s="69"/>
      <c r="C242" s="1"/>
      <c r="D242" s="1"/>
      <c r="E242" s="1"/>
      <c r="F242" s="1"/>
      <c r="G242" s="1"/>
      <c r="H242" s="2"/>
      <c r="I242" s="3"/>
      <c r="J242" s="1"/>
      <c r="K242" s="1"/>
      <c r="L242" s="1"/>
      <c r="M242" s="1"/>
      <c r="N242" s="61"/>
      <c r="O242" s="4"/>
      <c r="P242" s="1"/>
      <c r="Q242" s="69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>
      <c r="A243" s="69"/>
      <c r="B243" s="69"/>
      <c r="C243" s="1"/>
      <c r="D243" s="1"/>
      <c r="E243" s="1"/>
      <c r="F243" s="1"/>
      <c r="G243" s="1"/>
      <c r="H243" s="2"/>
      <c r="I243" s="3"/>
      <c r="J243" s="1"/>
      <c r="K243" s="1"/>
      <c r="L243" s="1"/>
      <c r="M243" s="1"/>
      <c r="N243" s="61"/>
      <c r="O243" s="4"/>
      <c r="P243" s="1"/>
      <c r="Q243" s="69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>
      <c r="A244" s="69"/>
      <c r="B244" s="69"/>
      <c r="C244" s="1"/>
      <c r="D244" s="1"/>
      <c r="E244" s="1"/>
      <c r="F244" s="1"/>
      <c r="G244" s="1"/>
      <c r="H244" s="2"/>
      <c r="I244" s="3"/>
      <c r="J244" s="1"/>
      <c r="K244" s="1"/>
      <c r="L244" s="1"/>
      <c r="M244" s="1"/>
      <c r="N244" s="61"/>
      <c r="O244" s="4"/>
      <c r="P244" s="1"/>
      <c r="Q244" s="69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>
      <c r="A245" s="69"/>
      <c r="B245" s="69"/>
      <c r="C245" s="1"/>
      <c r="D245" s="1"/>
      <c r="E245" s="1"/>
      <c r="F245" s="1"/>
      <c r="G245" s="1"/>
      <c r="H245" s="2"/>
      <c r="I245" s="3"/>
      <c r="J245" s="1"/>
      <c r="K245" s="1"/>
      <c r="L245" s="1"/>
      <c r="M245" s="1"/>
      <c r="N245" s="61"/>
      <c r="O245" s="4"/>
      <c r="P245" s="1"/>
      <c r="Q245" s="69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>
      <c r="A246" s="69"/>
      <c r="B246" s="69"/>
      <c r="C246" s="1"/>
      <c r="D246" s="1"/>
      <c r="E246" s="1"/>
      <c r="F246" s="1"/>
      <c r="G246" s="1"/>
      <c r="H246" s="2"/>
      <c r="I246" s="3"/>
      <c r="J246" s="1"/>
      <c r="K246" s="1"/>
      <c r="L246" s="1"/>
      <c r="M246" s="1"/>
      <c r="N246" s="61"/>
      <c r="O246" s="4"/>
      <c r="P246" s="1"/>
      <c r="Q246" s="69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>
      <c r="A247" s="69"/>
      <c r="B247" s="69"/>
      <c r="C247" s="1"/>
      <c r="D247" s="1"/>
      <c r="E247" s="1"/>
      <c r="F247" s="1"/>
      <c r="G247" s="1"/>
      <c r="H247" s="2"/>
      <c r="I247" s="3"/>
      <c r="J247" s="1"/>
      <c r="K247" s="1"/>
      <c r="L247" s="1"/>
      <c r="M247" s="1"/>
      <c r="N247" s="61"/>
      <c r="O247" s="4"/>
      <c r="P247" s="1"/>
      <c r="Q247" s="69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>
      <c r="A248" s="69"/>
      <c r="B248" s="69"/>
      <c r="C248" s="1"/>
      <c r="D248" s="1"/>
      <c r="E248" s="1"/>
      <c r="F248" s="1"/>
      <c r="G248" s="1"/>
      <c r="H248" s="2"/>
      <c r="I248" s="3"/>
      <c r="J248" s="1"/>
      <c r="K248" s="1"/>
      <c r="L248" s="1"/>
      <c r="M248" s="1"/>
      <c r="N248" s="61"/>
      <c r="O248" s="4"/>
      <c r="P248" s="1"/>
      <c r="Q248" s="69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>
      <c r="A249" s="69"/>
      <c r="B249" s="69"/>
      <c r="C249" s="1"/>
      <c r="D249" s="1"/>
      <c r="E249" s="1"/>
      <c r="F249" s="1"/>
      <c r="G249" s="1"/>
      <c r="H249" s="2"/>
      <c r="I249" s="3"/>
      <c r="J249" s="1"/>
      <c r="K249" s="1"/>
      <c r="L249" s="1"/>
      <c r="M249" s="1"/>
      <c r="N249" s="61"/>
      <c r="O249" s="4"/>
      <c r="P249" s="1"/>
      <c r="Q249" s="69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>
      <c r="A250" s="69"/>
      <c r="B250" s="69"/>
      <c r="C250" s="1"/>
      <c r="D250" s="1"/>
      <c r="E250" s="1"/>
      <c r="F250" s="1"/>
      <c r="G250" s="1"/>
      <c r="H250" s="2"/>
      <c r="I250" s="3"/>
      <c r="J250" s="1"/>
      <c r="K250" s="1"/>
      <c r="L250" s="1"/>
      <c r="M250" s="1"/>
      <c r="N250" s="61"/>
      <c r="O250" s="4"/>
      <c r="P250" s="1"/>
      <c r="Q250" s="69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>
      <c r="A251" s="69"/>
      <c r="B251" s="69"/>
      <c r="C251" s="1"/>
      <c r="D251" s="1"/>
      <c r="E251" s="1"/>
      <c r="F251" s="1"/>
      <c r="G251" s="1"/>
      <c r="H251" s="2"/>
      <c r="I251" s="3"/>
      <c r="J251" s="1"/>
      <c r="K251" s="1"/>
      <c r="L251" s="1"/>
      <c r="M251" s="1"/>
      <c r="N251" s="61"/>
      <c r="O251" s="4"/>
      <c r="P251" s="1"/>
      <c r="Q251" s="69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>
      <c r="A252" s="69"/>
      <c r="B252" s="69"/>
      <c r="C252" s="1"/>
      <c r="D252" s="1"/>
      <c r="E252" s="1"/>
      <c r="F252" s="1"/>
      <c r="G252" s="1"/>
      <c r="H252" s="2"/>
      <c r="I252" s="3"/>
      <c r="J252" s="1"/>
      <c r="K252" s="1"/>
      <c r="L252" s="1"/>
      <c r="M252" s="1"/>
      <c r="N252" s="61"/>
      <c r="O252" s="4"/>
      <c r="P252" s="1"/>
      <c r="Q252" s="69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>
      <c r="A253" s="69"/>
      <c r="B253" s="69"/>
      <c r="C253" s="1"/>
      <c r="D253" s="1"/>
      <c r="E253" s="1"/>
      <c r="F253" s="1"/>
      <c r="G253" s="1"/>
      <c r="H253" s="2"/>
      <c r="I253" s="3"/>
      <c r="J253" s="1"/>
      <c r="K253" s="1"/>
      <c r="L253" s="1"/>
      <c r="M253" s="1"/>
      <c r="N253" s="61"/>
      <c r="O253" s="4"/>
      <c r="P253" s="1"/>
      <c r="Q253" s="69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>
      <c r="A254" s="69"/>
      <c r="B254" s="69"/>
      <c r="C254" s="1"/>
      <c r="D254" s="1"/>
      <c r="E254" s="1"/>
      <c r="F254" s="1"/>
      <c r="G254" s="1"/>
      <c r="H254" s="2"/>
      <c r="I254" s="3"/>
      <c r="J254" s="1"/>
      <c r="K254" s="1"/>
      <c r="L254" s="1"/>
      <c r="M254" s="1"/>
      <c r="N254" s="61"/>
      <c r="O254" s="4"/>
      <c r="P254" s="1"/>
      <c r="Q254" s="69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>
      <c r="A255" s="69"/>
      <c r="B255" s="69"/>
      <c r="C255" s="1"/>
      <c r="D255" s="1"/>
      <c r="E255" s="1"/>
      <c r="F255" s="1"/>
      <c r="G255" s="1"/>
      <c r="H255" s="2"/>
      <c r="I255" s="3"/>
      <c r="J255" s="1"/>
      <c r="K255" s="1"/>
      <c r="L255" s="1"/>
      <c r="M255" s="1"/>
      <c r="N255" s="61"/>
      <c r="O255" s="4"/>
      <c r="P255" s="1"/>
      <c r="Q255" s="69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>
      <c r="A256" s="69"/>
      <c r="B256" s="69"/>
      <c r="C256" s="1"/>
      <c r="D256" s="1"/>
      <c r="E256" s="1"/>
      <c r="F256" s="1"/>
      <c r="G256" s="1"/>
      <c r="H256" s="2"/>
      <c r="I256" s="3"/>
      <c r="J256" s="1"/>
      <c r="K256" s="1"/>
      <c r="L256" s="1"/>
      <c r="M256" s="1"/>
      <c r="N256" s="61"/>
      <c r="O256" s="4"/>
      <c r="P256" s="1"/>
      <c r="Q256" s="69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>
      <c r="A257" s="69"/>
      <c r="B257" s="69"/>
      <c r="C257" s="1"/>
      <c r="D257" s="1"/>
      <c r="E257" s="1"/>
      <c r="F257" s="1"/>
      <c r="G257" s="1"/>
      <c r="H257" s="2"/>
      <c r="I257" s="3"/>
      <c r="J257" s="1"/>
      <c r="K257" s="1"/>
      <c r="L257" s="1"/>
      <c r="M257" s="1"/>
      <c r="N257" s="61"/>
      <c r="O257" s="4"/>
      <c r="P257" s="1"/>
      <c r="Q257" s="69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>
      <c r="A258" s="69"/>
      <c r="B258" s="69"/>
      <c r="C258" s="1"/>
      <c r="D258" s="1"/>
      <c r="E258" s="1"/>
      <c r="F258" s="1"/>
      <c r="G258" s="1"/>
      <c r="H258" s="2"/>
      <c r="I258" s="3"/>
      <c r="J258" s="1"/>
      <c r="K258" s="1"/>
      <c r="L258" s="1"/>
      <c r="M258" s="1"/>
      <c r="N258" s="61"/>
      <c r="O258" s="4"/>
      <c r="P258" s="1"/>
      <c r="Q258" s="69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>
      <c r="A259" s="69"/>
      <c r="B259" s="69"/>
      <c r="C259" s="1"/>
      <c r="D259" s="1"/>
      <c r="E259" s="1"/>
      <c r="F259" s="1"/>
      <c r="G259" s="1"/>
      <c r="H259" s="2"/>
      <c r="I259" s="3"/>
      <c r="J259" s="1"/>
      <c r="K259" s="1"/>
      <c r="L259" s="1"/>
      <c r="M259" s="1"/>
      <c r="N259" s="61"/>
      <c r="O259" s="4"/>
      <c r="P259" s="1"/>
      <c r="Q259" s="69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>
      <c r="A260" s="69"/>
      <c r="B260" s="69"/>
      <c r="C260" s="1"/>
      <c r="D260" s="1"/>
      <c r="E260" s="1"/>
      <c r="F260" s="1"/>
      <c r="G260" s="1"/>
      <c r="H260" s="2"/>
      <c r="I260" s="3"/>
      <c r="J260" s="1"/>
      <c r="K260" s="1"/>
      <c r="L260" s="1"/>
      <c r="M260" s="1"/>
      <c r="N260" s="61"/>
      <c r="O260" s="4"/>
      <c r="P260" s="1"/>
      <c r="Q260" s="69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>
      <c r="A261" s="69"/>
      <c r="B261" s="69"/>
      <c r="C261" s="1"/>
      <c r="D261" s="1"/>
      <c r="E261" s="1"/>
      <c r="F261" s="1"/>
      <c r="G261" s="1"/>
      <c r="H261" s="2"/>
      <c r="I261" s="3"/>
      <c r="J261" s="1"/>
      <c r="K261" s="1"/>
      <c r="L261" s="1"/>
      <c r="M261" s="1"/>
      <c r="N261" s="61"/>
      <c r="O261" s="4"/>
      <c r="P261" s="1"/>
      <c r="Q261" s="69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>
      <c r="A262" s="69"/>
      <c r="B262" s="69"/>
      <c r="C262" s="1"/>
      <c r="D262" s="1"/>
      <c r="E262" s="1"/>
      <c r="F262" s="1"/>
      <c r="G262" s="1"/>
      <c r="H262" s="2"/>
      <c r="I262" s="3"/>
      <c r="J262" s="1"/>
      <c r="K262" s="1"/>
      <c r="L262" s="1"/>
      <c r="M262" s="1"/>
      <c r="N262" s="61"/>
      <c r="O262" s="4"/>
      <c r="P262" s="1"/>
      <c r="Q262" s="69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>
      <c r="A263" s="69"/>
      <c r="B263" s="69"/>
      <c r="C263" s="1"/>
      <c r="D263" s="1"/>
      <c r="E263" s="1"/>
      <c r="F263" s="1"/>
      <c r="G263" s="1"/>
      <c r="H263" s="2"/>
      <c r="I263" s="3"/>
      <c r="J263" s="1"/>
      <c r="K263" s="1"/>
      <c r="L263" s="1"/>
      <c r="M263" s="1"/>
      <c r="N263" s="61"/>
      <c r="O263" s="4"/>
      <c r="P263" s="1"/>
      <c r="Q263" s="69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>
      <c r="A264" s="69"/>
      <c r="B264" s="69"/>
      <c r="C264" s="1"/>
      <c r="D264" s="1"/>
      <c r="E264" s="1"/>
      <c r="F264" s="1"/>
      <c r="G264" s="1"/>
      <c r="H264" s="2"/>
      <c r="I264" s="3"/>
      <c r="J264" s="1"/>
      <c r="K264" s="1"/>
      <c r="L264" s="1"/>
      <c r="M264" s="1"/>
      <c r="N264" s="61"/>
      <c r="O264" s="4"/>
      <c r="P264" s="1"/>
      <c r="Q264" s="69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>
      <c r="A265" s="69"/>
      <c r="B265" s="69"/>
      <c r="C265" s="1"/>
      <c r="D265" s="1"/>
      <c r="E265" s="1"/>
      <c r="F265" s="1"/>
      <c r="G265" s="1"/>
      <c r="H265" s="2"/>
      <c r="I265" s="3"/>
      <c r="J265" s="1"/>
      <c r="K265" s="1"/>
      <c r="L265" s="1"/>
      <c r="M265" s="1"/>
      <c r="N265" s="61"/>
      <c r="O265" s="4"/>
      <c r="P265" s="1"/>
      <c r="Q265" s="69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>
      <c r="A266" s="69"/>
      <c r="B266" s="69"/>
      <c r="C266" s="1"/>
      <c r="D266" s="1"/>
      <c r="E266" s="1"/>
      <c r="F266" s="1"/>
      <c r="G266" s="1"/>
      <c r="H266" s="2"/>
      <c r="I266" s="3"/>
      <c r="J266" s="1"/>
      <c r="K266" s="1"/>
      <c r="L266" s="1"/>
      <c r="M266" s="1"/>
      <c r="N266" s="61"/>
      <c r="O266" s="4"/>
      <c r="P266" s="1"/>
      <c r="Q266" s="69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>
      <c r="A267" s="69"/>
      <c r="B267" s="69"/>
      <c r="C267" s="1"/>
      <c r="D267" s="1"/>
      <c r="E267" s="1"/>
      <c r="F267" s="1"/>
      <c r="G267" s="1"/>
      <c r="H267" s="2"/>
      <c r="I267" s="3"/>
      <c r="J267" s="1"/>
      <c r="K267" s="1"/>
      <c r="L267" s="1"/>
      <c r="M267" s="1"/>
      <c r="N267" s="61"/>
      <c r="O267" s="4"/>
      <c r="P267" s="1"/>
      <c r="Q267" s="69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>
      <c r="A268" s="69"/>
      <c r="B268" s="69"/>
      <c r="C268" s="1"/>
      <c r="D268" s="1"/>
      <c r="E268" s="1"/>
      <c r="F268" s="1"/>
      <c r="G268" s="1"/>
      <c r="H268" s="2"/>
      <c r="I268" s="3"/>
      <c r="J268" s="1"/>
      <c r="K268" s="1"/>
      <c r="L268" s="1"/>
      <c r="M268" s="1"/>
      <c r="N268" s="61"/>
      <c r="O268" s="4"/>
      <c r="P268" s="1"/>
      <c r="Q268" s="69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>
      <c r="A269" s="69"/>
      <c r="B269" s="69"/>
      <c r="C269" s="1"/>
      <c r="D269" s="1"/>
      <c r="E269" s="1"/>
      <c r="F269" s="1"/>
      <c r="G269" s="1"/>
      <c r="H269" s="2"/>
      <c r="I269" s="3"/>
      <c r="J269" s="1"/>
      <c r="K269" s="1"/>
      <c r="L269" s="1"/>
      <c r="M269" s="1"/>
      <c r="N269" s="61"/>
      <c r="O269" s="4"/>
      <c r="P269" s="1"/>
      <c r="Q269" s="69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>
      <c r="A270" s="69"/>
      <c r="B270" s="69"/>
      <c r="C270" s="1"/>
      <c r="D270" s="1"/>
      <c r="E270" s="1"/>
      <c r="F270" s="1"/>
      <c r="G270" s="1"/>
      <c r="H270" s="2"/>
      <c r="I270" s="3"/>
      <c r="J270" s="1"/>
      <c r="K270" s="1"/>
      <c r="L270" s="1"/>
      <c r="M270" s="1"/>
      <c r="N270" s="61"/>
      <c r="O270" s="4"/>
      <c r="P270" s="1"/>
      <c r="Q270" s="69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/>
    <row r="272" spans="1:27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AA160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W1000"/>
  <sheetViews>
    <sheetView topLeftCell="A85" zoomScaleNormal="100" workbookViewId="0">
      <selection activeCell="G107" sqref="G107:G109"/>
    </sheetView>
  </sheetViews>
  <sheetFormatPr defaultColWidth="12.6640625" defaultRowHeight="15" customHeight="1"/>
  <cols>
    <col min="1" max="1" width="7" bestFit="1" customWidth="1"/>
    <col min="2" max="2" width="9.6640625" bestFit="1" customWidth="1"/>
    <col min="3" max="3" width="6.77734375" hidden="1" customWidth="1"/>
    <col min="4" max="5" width="7.21875" hidden="1" customWidth="1"/>
    <col min="6" max="6" width="7.21875" bestFit="1" customWidth="1"/>
    <col min="7" max="7" width="6.77734375" customWidth="1"/>
    <col min="8" max="8" width="7.21875" bestFit="1" customWidth="1"/>
    <col min="9" max="10" width="16.77734375" bestFit="1" customWidth="1"/>
    <col min="11" max="11" width="8.6640625" bestFit="1" customWidth="1"/>
    <col min="12" max="14" width="7.21875" bestFit="1" customWidth="1"/>
    <col min="15" max="15" width="8.6640625" bestFit="1" customWidth="1"/>
    <col min="16" max="16" width="7" customWidth="1"/>
    <col min="17" max="17" width="9.6640625" bestFit="1" customWidth="1"/>
    <col min="18" max="18" width="6.5546875" bestFit="1" customWidth="1"/>
    <col min="19" max="21" width="7.21875" bestFit="1" customWidth="1"/>
    <col min="22" max="22" width="6.77734375" customWidth="1"/>
    <col min="23" max="26" width="11.109375" customWidth="1"/>
  </cols>
  <sheetData>
    <row r="1" spans="1:22" ht="12.75" customHeight="1">
      <c r="A1" s="1" t="s">
        <v>0</v>
      </c>
      <c r="G1" s="14">
        <f>SUM(F:F)</f>
        <v>-8.8828800000000037</v>
      </c>
      <c r="I1" s="3"/>
      <c r="J1" s="1"/>
      <c r="K1" s="1">
        <f>G1-O1</f>
        <v>-4.3400000000097805E-3</v>
      </c>
      <c r="L1" s="1"/>
      <c r="M1" s="1"/>
      <c r="N1" s="4"/>
      <c r="O1" s="14">
        <f>SUM(U:U)</f>
        <v>-8.8785399999999939</v>
      </c>
      <c r="P1" s="1" t="s">
        <v>1</v>
      </c>
    </row>
    <row r="2" spans="1:22" ht="12.75" customHeight="1" thickBot="1">
      <c r="I2" s="3"/>
      <c r="J2" s="1"/>
      <c r="K2" s="1"/>
      <c r="L2" s="1"/>
      <c r="M2" s="1"/>
      <c r="N2" s="4"/>
    </row>
    <row r="3" spans="1:22" ht="15" customHeight="1" thickBot="1">
      <c r="A3" s="5">
        <v>200</v>
      </c>
      <c r="B3" s="6" t="s">
        <v>2</v>
      </c>
      <c r="C3" s="7">
        <f>VLOOKUP(A3,'Sok242'!$D:$G,4,0)</f>
        <v>0.68162999999999996</v>
      </c>
      <c r="G3" s="1">
        <v>1</v>
      </c>
      <c r="H3" s="2"/>
      <c r="I3" s="5">
        <v>147</v>
      </c>
      <c r="J3" s="6" t="s">
        <v>3</v>
      </c>
      <c r="K3" s="7">
        <f>VLOOKUP(I3,'Sok242'!$D:$G,4,0)</f>
        <v>0.67052</v>
      </c>
      <c r="L3" s="2"/>
      <c r="M3" s="2"/>
      <c r="N3" s="2">
        <v>-1.6999999999999999E-3</v>
      </c>
      <c r="P3" s="5">
        <v>400</v>
      </c>
      <c r="Q3" s="6" t="s">
        <v>2</v>
      </c>
      <c r="R3" s="7">
        <f>VLOOKUP(P3,'Sok242'!$D:$G,4,0)</f>
        <v>0.46586</v>
      </c>
      <c r="V3" s="1">
        <v>1</v>
      </c>
    </row>
    <row r="4" spans="1:22" ht="15" customHeight="1" thickBot="1">
      <c r="A4" s="5">
        <v>201</v>
      </c>
      <c r="B4" s="6" t="s">
        <v>4</v>
      </c>
      <c r="C4" s="7">
        <f>VLOOKUP(A4,'Sok242'!$D:$G,4,0)</f>
        <v>1.21014</v>
      </c>
      <c r="D4" s="2">
        <f t="shared" ref="D4:D66" si="0">IF(B3=B4,"",C3-C4)</f>
        <v>-0.52851000000000004</v>
      </c>
      <c r="E4" s="2">
        <f t="shared" ref="E4:E66" si="1">IF(D4="","",IF(COUNTIF(B3,"*бол*"),D4+E2,D4))</f>
        <v>-0.52851000000000004</v>
      </c>
      <c r="F4" s="2">
        <f>IF(COUNTIF(B4,"*бол*"),"",E4) - $J$1</f>
        <v>-0.52851000000000004</v>
      </c>
      <c r="G4" s="1" t="str">
        <f t="shared" ref="G4:G66" si="2">IF(B4=B5,1,"")</f>
        <v/>
      </c>
      <c r="I4" s="5">
        <v>148</v>
      </c>
      <c r="J4" s="6" t="s">
        <v>5</v>
      </c>
      <c r="K4" s="7">
        <f>VLOOKUP(I4,'Sok242'!$D:$G,4,0)</f>
        <v>0.68333999999999995</v>
      </c>
      <c r="L4" s="2">
        <f>IF(J3=J4,"",K3-K4)</f>
        <v>-1.2819999999999943E-2</v>
      </c>
      <c r="M4" s="2">
        <f>IF(L4="","",IF(COUNTIF(J3,"*бол*"),L4+M2,L4))</f>
        <v>-1.2819999999999943E-2</v>
      </c>
      <c r="N4" s="2">
        <f>IF(COUNTIF(J4,"*бол*"),"",M4)</f>
        <v>-1.2819999999999943E-2</v>
      </c>
      <c r="P4" s="5">
        <v>401</v>
      </c>
      <c r="Q4" s="6" t="s">
        <v>4</v>
      </c>
      <c r="R4" s="7">
        <f>VLOOKUP(P4,'Sok242'!$D:$G,4,0)</f>
        <v>0.99404000000000003</v>
      </c>
      <c r="S4" s="2">
        <f t="shared" ref="S4:S69" si="3">IF(Q3=Q4,"",R3-R4)</f>
        <v>-0.52818000000000009</v>
      </c>
      <c r="T4" s="2">
        <f t="shared" ref="T4:T69" si="4">IF(S4="","",IF(COUNTIF(Q3,"*бол*"),S4+T2,S4))</f>
        <v>-0.52818000000000009</v>
      </c>
      <c r="U4" s="2">
        <f>IF(COUNTIF(Q4,"*бол*"),"",T4) - $J$1</f>
        <v>-0.52818000000000009</v>
      </c>
      <c r="V4" s="1" t="str">
        <f t="shared" ref="V4:V69" si="5">IF(Q4=Q5,1,"")</f>
        <v/>
      </c>
    </row>
    <row r="5" spans="1:22" ht="15" customHeight="1" thickBot="1">
      <c r="A5" s="5">
        <v>202</v>
      </c>
      <c r="B5" s="6" t="s">
        <v>6</v>
      </c>
      <c r="C5" s="7">
        <f>VLOOKUP(A5,'Sok242'!$D:$G,4,0)</f>
        <v>1.87418</v>
      </c>
      <c r="D5" s="2">
        <f t="shared" si="0"/>
        <v>-0.66403999999999996</v>
      </c>
      <c r="E5" s="2">
        <f t="shared" si="1"/>
        <v>-0.66403999999999996</v>
      </c>
      <c r="F5" s="2">
        <f t="shared" ref="F5:F66" si="6">IF(COUNTIF(B5,"*бол*"),"",E5)</f>
        <v>-0.66403999999999996</v>
      </c>
      <c r="G5" s="1">
        <f t="shared" si="2"/>
        <v>1</v>
      </c>
      <c r="H5" s="2">
        <f>SUM(F4:F5)</f>
        <v>-1.19255</v>
      </c>
      <c r="I5" s="3"/>
      <c r="J5" s="1"/>
      <c r="K5" s="1"/>
      <c r="L5" s="1"/>
      <c r="M5" s="1"/>
      <c r="N5" s="4"/>
      <c r="P5" s="5">
        <v>402</v>
      </c>
      <c r="Q5" s="6" t="s">
        <v>6</v>
      </c>
      <c r="R5" s="7">
        <f>VLOOKUP(P5,'Sok242'!$D:$G,4,0)</f>
        <v>1.66066</v>
      </c>
      <c r="S5" s="2">
        <f t="shared" si="3"/>
        <v>-0.66661999999999999</v>
      </c>
      <c r="T5" s="2">
        <f t="shared" si="4"/>
        <v>-0.66661999999999999</v>
      </c>
      <c r="U5" s="2">
        <f t="shared" ref="U5:U69" si="7">IF(COUNTIF(Q5,"*бол*"),"",T5)</f>
        <v>-0.66661999999999999</v>
      </c>
      <c r="V5" s="1">
        <f t="shared" si="5"/>
        <v>1</v>
      </c>
    </row>
    <row r="6" spans="1:22" ht="15" hidden="1" customHeight="1" thickBot="1">
      <c r="A6" s="5">
        <v>203</v>
      </c>
      <c r="B6" s="6" t="s">
        <v>6</v>
      </c>
      <c r="C6" s="7">
        <f>VLOOKUP(A6,'Sok242'!$D:$G,4,0)</f>
        <v>0.50765000000000005</v>
      </c>
      <c r="D6" s="2" t="str">
        <f t="shared" si="0"/>
        <v/>
      </c>
      <c r="E6" s="2" t="str">
        <f t="shared" si="1"/>
        <v/>
      </c>
      <c r="F6" s="2" t="str">
        <f t="shared" si="6"/>
        <v/>
      </c>
      <c r="G6" s="1" t="str">
        <f t="shared" si="2"/>
        <v/>
      </c>
      <c r="H6" s="2">
        <f>H5+N19</f>
        <v>1.0890000000000066E-2</v>
      </c>
      <c r="I6" s="3"/>
      <c r="J6" s="2">
        <f>G1-N68-O1+0.0017</f>
        <v>-1.8700000000105093E-3</v>
      </c>
      <c r="K6" s="1"/>
      <c r="L6" s="1"/>
      <c r="M6" s="1"/>
      <c r="N6" s="4"/>
      <c r="P6" s="5">
        <v>403</v>
      </c>
      <c r="Q6" s="6" t="s">
        <v>6</v>
      </c>
      <c r="R6" s="7">
        <f>VLOOKUP(P6,'Sok242'!$D:$G,4,0)</f>
        <v>0.61050000000000004</v>
      </c>
      <c r="S6" s="2" t="str">
        <f t="shared" si="3"/>
        <v/>
      </c>
      <c r="T6" s="2" t="str">
        <f t="shared" si="4"/>
        <v/>
      </c>
      <c r="U6" s="2" t="str">
        <f t="shared" si="7"/>
        <v/>
      </c>
      <c r="V6" s="1" t="str">
        <f t="shared" si="5"/>
        <v/>
      </c>
    </row>
    <row r="7" spans="1:22" ht="15" customHeight="1" thickBot="1">
      <c r="A7" s="5">
        <v>204</v>
      </c>
      <c r="B7" s="6" t="s">
        <v>7</v>
      </c>
      <c r="C7" s="7">
        <f>VLOOKUP(A7,'Sok242'!$D:$G,4,0)</f>
        <v>1.0535600000000001</v>
      </c>
      <c r="D7" s="2">
        <f t="shared" si="0"/>
        <v>-0.54591000000000001</v>
      </c>
      <c r="E7" s="2">
        <f t="shared" si="1"/>
        <v>-0.54591000000000001</v>
      </c>
      <c r="F7" s="2">
        <f t="shared" si="6"/>
        <v>-0.54591000000000001</v>
      </c>
      <c r="G7" s="1" t="str">
        <f t="shared" si="2"/>
        <v/>
      </c>
      <c r="I7" s="3"/>
      <c r="J7" s="1"/>
      <c r="K7" s="1"/>
      <c r="L7" s="1"/>
      <c r="M7" s="1"/>
      <c r="N7" s="4"/>
      <c r="P7" s="5">
        <v>404</v>
      </c>
      <c r="Q7" s="6" t="s">
        <v>7</v>
      </c>
      <c r="R7" s="7">
        <f>VLOOKUP(P7,'Sok242'!$D:$G,4,0)</f>
        <v>1.15313</v>
      </c>
      <c r="S7" s="2">
        <f t="shared" si="3"/>
        <v>-0.54262999999999995</v>
      </c>
      <c r="T7" s="2">
        <f t="shared" si="4"/>
        <v>-0.54262999999999995</v>
      </c>
      <c r="U7" s="2">
        <f t="shared" si="7"/>
        <v>-0.54262999999999995</v>
      </c>
      <c r="V7" s="1" t="str">
        <f t="shared" si="5"/>
        <v/>
      </c>
    </row>
    <row r="8" spans="1:22" ht="15" customHeight="1" thickBot="1">
      <c r="A8" s="5">
        <v>205</v>
      </c>
      <c r="B8" s="6" t="s">
        <v>8</v>
      </c>
      <c r="C8" s="7">
        <f>VLOOKUP(A8,'Sok242'!$D:$G,4,0)</f>
        <v>1.4659899999999999</v>
      </c>
      <c r="D8" s="2">
        <f t="shared" si="0"/>
        <v>-0.41242999999999985</v>
      </c>
      <c r="E8" s="2">
        <f t="shared" si="1"/>
        <v>-0.41242999999999985</v>
      </c>
      <c r="F8" s="2">
        <f t="shared" si="6"/>
        <v>-0.41242999999999985</v>
      </c>
      <c r="G8" s="1" t="str">
        <f t="shared" si="2"/>
        <v/>
      </c>
      <c r="I8" s="5">
        <v>135</v>
      </c>
      <c r="J8" s="6" t="s">
        <v>9</v>
      </c>
      <c r="K8" s="7">
        <f>VLOOKUP(I8,'Sok242'!$D:$G,4,0)</f>
        <v>0.18479000000000001</v>
      </c>
      <c r="L8" s="2"/>
      <c r="M8" s="2"/>
      <c r="N8" s="2"/>
      <c r="P8" s="5">
        <v>405</v>
      </c>
      <c r="Q8" s="6" t="s">
        <v>8</v>
      </c>
      <c r="R8" s="7">
        <f>VLOOKUP(P8,'Sok242'!$D:$G,4,0)</f>
        <v>1.5627800000000001</v>
      </c>
      <c r="S8" s="2">
        <f t="shared" si="3"/>
        <v>-0.40965000000000007</v>
      </c>
      <c r="T8" s="2">
        <f t="shared" si="4"/>
        <v>-0.40965000000000007</v>
      </c>
      <c r="U8" s="2">
        <f t="shared" si="7"/>
        <v>-0.40965000000000007</v>
      </c>
      <c r="V8" s="1" t="str">
        <f t="shared" si="5"/>
        <v/>
      </c>
    </row>
    <row r="9" spans="1:22" ht="15" customHeight="1" thickBot="1">
      <c r="A9" s="5">
        <v>206</v>
      </c>
      <c r="B9" s="6" t="s">
        <v>10</v>
      </c>
      <c r="C9" s="7">
        <f>VLOOKUP(A9,'Sok242'!$D:$G,4,0)</f>
        <v>1.7002600000000001</v>
      </c>
      <c r="D9" s="2">
        <f t="shared" si="0"/>
        <v>-0.2342700000000002</v>
      </c>
      <c r="E9" s="2">
        <f t="shared" si="1"/>
        <v>-0.2342700000000002</v>
      </c>
      <c r="F9" s="2">
        <f t="shared" si="6"/>
        <v>-0.2342700000000002</v>
      </c>
      <c r="G9" s="1">
        <f t="shared" si="2"/>
        <v>1</v>
      </c>
      <c r="H9" s="2">
        <f>SUM(F6:F9)</f>
        <v>-1.1926100000000002</v>
      </c>
      <c r="I9" s="5">
        <v>137</v>
      </c>
      <c r="J9" s="6" t="s">
        <v>11</v>
      </c>
      <c r="K9" s="7">
        <f>VLOOKUP(I9,'Sok242'!$D:$G,4,0)</f>
        <v>1.3810100000000001</v>
      </c>
      <c r="L9" s="2">
        <f t="shared" ref="L9:L19" si="8">IF(J8=J9,"",K8-K9)</f>
        <v>-1.1962200000000001</v>
      </c>
      <c r="M9" s="2">
        <f>IF(L9="","",IF(COUNTIF(J8,"*бол*"),L9+#REF!,L9))</f>
        <v>-1.1962200000000001</v>
      </c>
      <c r="N9" s="2">
        <f t="shared" ref="N9:N19" si="9">IF(COUNTIF(J9,"*бол*"),"",M9)</f>
        <v>-1.1962200000000001</v>
      </c>
      <c r="P9" s="5">
        <v>406</v>
      </c>
      <c r="Q9" s="6" t="s">
        <v>12</v>
      </c>
      <c r="R9" s="7">
        <f>VLOOKUP(P9,'Sok242'!$D:$G,4,0)</f>
        <v>1.80349</v>
      </c>
      <c r="S9" s="2">
        <f t="shared" si="3"/>
        <v>-0.24070999999999998</v>
      </c>
      <c r="T9" s="2">
        <f t="shared" si="4"/>
        <v>-0.24070999999999998</v>
      </c>
      <c r="U9" s="2">
        <f t="shared" si="7"/>
        <v>-0.24070999999999998</v>
      </c>
      <c r="V9" s="1">
        <f t="shared" si="5"/>
        <v>1</v>
      </c>
    </row>
    <row r="10" spans="1:22" ht="15" hidden="1" customHeight="1" thickBot="1">
      <c r="A10" s="5">
        <v>207</v>
      </c>
      <c r="B10" s="6" t="s">
        <v>10</v>
      </c>
      <c r="C10" s="7">
        <f>VLOOKUP(A10,'Sok242'!$D:$G,4,0)</f>
        <v>1.1966399999999999</v>
      </c>
      <c r="D10" s="2" t="str">
        <f t="shared" si="0"/>
        <v/>
      </c>
      <c r="E10" s="2" t="str">
        <f t="shared" si="1"/>
        <v/>
      </c>
      <c r="F10" s="2" t="str">
        <f t="shared" si="6"/>
        <v/>
      </c>
      <c r="G10" s="1" t="str">
        <f t="shared" si="2"/>
        <v/>
      </c>
      <c r="I10" s="5">
        <v>138</v>
      </c>
      <c r="J10" s="6" t="s">
        <v>11</v>
      </c>
      <c r="K10" s="7">
        <f>VLOOKUP(I10,'Sok242'!$D:$G,4,0)</f>
        <v>1.26406</v>
      </c>
      <c r="L10" s="2" t="str">
        <f t="shared" si="8"/>
        <v/>
      </c>
      <c r="M10" s="2" t="str">
        <f t="shared" ref="M10:M19" si="10">IF(L10="","",IF(COUNTIF(J9,"*бол*"),L10+M8,L10))</f>
        <v/>
      </c>
      <c r="N10" s="2" t="str">
        <f t="shared" si="9"/>
        <v/>
      </c>
      <c r="P10" s="5">
        <v>407</v>
      </c>
      <c r="Q10" s="6" t="s">
        <v>12</v>
      </c>
      <c r="R10" s="7">
        <f>VLOOKUP(P10,'Sok242'!$D:$G,4,0)</f>
        <v>1.2460100000000001</v>
      </c>
      <c r="S10" s="2" t="str">
        <f t="shared" si="3"/>
        <v/>
      </c>
      <c r="T10" s="2" t="str">
        <f t="shared" si="4"/>
        <v/>
      </c>
      <c r="U10" s="2" t="str">
        <f t="shared" si="7"/>
        <v/>
      </c>
      <c r="V10" s="1" t="str">
        <f t="shared" si="5"/>
        <v/>
      </c>
    </row>
    <row r="11" spans="1:22" ht="15" customHeight="1" thickBot="1">
      <c r="A11" s="5">
        <v>208</v>
      </c>
      <c r="B11" s="6" t="s">
        <v>13</v>
      </c>
      <c r="C11" s="7">
        <f>VLOOKUP(A11,'Sok242'!$D:$G,4,0)</f>
        <v>1.3212999999999999</v>
      </c>
      <c r="D11" s="2">
        <f t="shared" si="0"/>
        <v>-0.12465999999999999</v>
      </c>
      <c r="E11" s="2">
        <f t="shared" si="1"/>
        <v>-0.12465999999999999</v>
      </c>
      <c r="F11" s="2">
        <f t="shared" si="6"/>
        <v>-0.12465999999999999</v>
      </c>
      <c r="G11" s="1" t="str">
        <f t="shared" si="2"/>
        <v/>
      </c>
      <c r="I11" s="5">
        <v>139</v>
      </c>
      <c r="J11" s="6" t="s">
        <v>14</v>
      </c>
      <c r="K11" s="7">
        <f>VLOOKUP(I11,'Sok242'!$D:$G,4,0)</f>
        <v>1.40398</v>
      </c>
      <c r="L11" s="2">
        <f t="shared" si="8"/>
        <v>-0.13992000000000004</v>
      </c>
      <c r="M11" s="2">
        <f t="shared" si="10"/>
        <v>-0.13992000000000004</v>
      </c>
      <c r="N11" s="2">
        <f t="shared" si="9"/>
        <v>-0.13992000000000004</v>
      </c>
      <c r="P11" s="5">
        <v>408</v>
      </c>
      <c r="Q11" s="6" t="s">
        <v>13</v>
      </c>
      <c r="R11" s="7">
        <f>VLOOKUP(P11,'Sok242'!$D:$G,4,0)</f>
        <v>1.3625700000000001</v>
      </c>
      <c r="S11" s="2">
        <f t="shared" si="3"/>
        <v>-0.11656</v>
      </c>
      <c r="T11" s="2">
        <f t="shared" si="4"/>
        <v>-0.11656</v>
      </c>
      <c r="U11" s="2">
        <f t="shared" si="7"/>
        <v>-0.11656</v>
      </c>
      <c r="V11" s="1" t="str">
        <f t="shared" si="5"/>
        <v/>
      </c>
    </row>
    <row r="12" spans="1:22" ht="15" customHeight="1" thickBot="1">
      <c r="A12" s="5">
        <v>209</v>
      </c>
      <c r="B12" s="6" t="s">
        <v>15</v>
      </c>
      <c r="C12" s="7">
        <f>VLOOKUP(A12,'Sok242'!$D:$G,4,0)</f>
        <v>1.31115</v>
      </c>
      <c r="D12" s="2">
        <f t="shared" si="0"/>
        <v>1.0149999999999881E-2</v>
      </c>
      <c r="E12" s="2">
        <f t="shared" si="1"/>
        <v>1.0149999999999881E-2</v>
      </c>
      <c r="F12" s="2">
        <f t="shared" si="6"/>
        <v>1.0149999999999881E-2</v>
      </c>
      <c r="G12" s="1" t="str">
        <f t="shared" si="2"/>
        <v/>
      </c>
      <c r="I12" s="5">
        <v>140</v>
      </c>
      <c r="J12" s="6" t="s">
        <v>14</v>
      </c>
      <c r="K12" s="7">
        <f>VLOOKUP(I12,'Sok242'!$D:$G,4,0)</f>
        <v>1.2361899999999999</v>
      </c>
      <c r="L12" s="2" t="str">
        <f t="shared" si="8"/>
        <v/>
      </c>
      <c r="M12" s="2" t="str">
        <f t="shared" si="10"/>
        <v/>
      </c>
      <c r="N12" s="2" t="str">
        <f t="shared" si="9"/>
        <v/>
      </c>
      <c r="P12" s="5">
        <v>409</v>
      </c>
      <c r="Q12" s="6" t="s">
        <v>15</v>
      </c>
      <c r="R12" s="7">
        <f>VLOOKUP(P12,'Sok242'!$D:$G,4,0)</f>
        <v>1.35511</v>
      </c>
      <c r="S12" s="2">
        <f t="shared" si="3"/>
        <v>7.4600000000000222E-3</v>
      </c>
      <c r="T12" s="2">
        <f t="shared" si="4"/>
        <v>7.4600000000000222E-3</v>
      </c>
      <c r="U12" s="2">
        <f t="shared" si="7"/>
        <v>7.4600000000000222E-3</v>
      </c>
      <c r="V12" s="1" t="str">
        <f t="shared" si="5"/>
        <v/>
      </c>
    </row>
    <row r="13" spans="1:22" ht="15" customHeight="1" thickBot="1">
      <c r="A13" s="5">
        <v>210</v>
      </c>
      <c r="B13" s="6" t="s">
        <v>16</v>
      </c>
      <c r="C13" s="7">
        <f>VLOOKUP(A13,'Sok242'!$D:$G,4,0)</f>
        <v>1.25048</v>
      </c>
      <c r="D13" s="2">
        <f t="shared" si="0"/>
        <v>6.0670000000000002E-2</v>
      </c>
      <c r="E13" s="2">
        <f t="shared" si="1"/>
        <v>6.0670000000000002E-2</v>
      </c>
      <c r="F13" s="2">
        <f t="shared" si="6"/>
        <v>6.0670000000000002E-2</v>
      </c>
      <c r="G13" s="1">
        <f t="shared" si="2"/>
        <v>1</v>
      </c>
      <c r="H13" s="2">
        <f>SUM(F10:F13)</f>
        <v>-5.384000000000011E-2</v>
      </c>
      <c r="I13" s="5">
        <v>141</v>
      </c>
      <c r="J13" s="6" t="s">
        <v>16</v>
      </c>
      <c r="K13" s="7">
        <f>VLOOKUP(I13,'Sok242'!$D:$G,4,0)</f>
        <v>1.4184600000000001</v>
      </c>
      <c r="L13" s="2">
        <f t="shared" si="8"/>
        <v>-0.18227000000000015</v>
      </c>
      <c r="M13" s="2">
        <f t="shared" si="10"/>
        <v>-0.18227000000000015</v>
      </c>
      <c r="N13" s="2">
        <f t="shared" si="9"/>
        <v>-0.18227000000000015</v>
      </c>
      <c r="P13" s="5">
        <v>410</v>
      </c>
      <c r="Q13" s="6" t="s">
        <v>16</v>
      </c>
      <c r="R13" s="7">
        <f>VLOOKUP(P13,'Sok242'!$D:$G,4,0)</f>
        <v>1.29525</v>
      </c>
      <c r="S13" s="2">
        <f t="shared" si="3"/>
        <v>5.9860000000000024E-2</v>
      </c>
      <c r="T13" s="2">
        <f t="shared" si="4"/>
        <v>5.9860000000000024E-2</v>
      </c>
      <c r="U13" s="2">
        <f t="shared" si="7"/>
        <v>5.9860000000000024E-2</v>
      </c>
      <c r="V13" s="1">
        <f t="shared" si="5"/>
        <v>1</v>
      </c>
    </row>
    <row r="14" spans="1:22" ht="15" hidden="1" customHeight="1" thickBot="1">
      <c r="A14" s="5">
        <v>211</v>
      </c>
      <c r="B14" s="6" t="s">
        <v>16</v>
      </c>
      <c r="C14" s="7">
        <f>VLOOKUP(A14,'Sok242'!$D:$G,4,0)</f>
        <v>1.4072100000000001</v>
      </c>
      <c r="D14" s="2" t="str">
        <f t="shared" si="0"/>
        <v/>
      </c>
      <c r="E14" s="2" t="str">
        <f t="shared" si="1"/>
        <v/>
      </c>
      <c r="F14" s="2" t="str">
        <f t="shared" si="6"/>
        <v/>
      </c>
      <c r="G14" s="1" t="str">
        <f t="shared" si="2"/>
        <v/>
      </c>
      <c r="I14" s="5">
        <v>142</v>
      </c>
      <c r="J14" s="6" t="s">
        <v>16</v>
      </c>
      <c r="K14" s="7">
        <f>VLOOKUP(I14,'Sok242'!$D:$G,4,0)</f>
        <v>1.2625</v>
      </c>
      <c r="L14" s="2" t="str">
        <f t="shared" si="8"/>
        <v/>
      </c>
      <c r="M14" s="2" t="str">
        <f t="shared" si="10"/>
        <v/>
      </c>
      <c r="N14" s="2" t="str">
        <f t="shared" si="9"/>
        <v/>
      </c>
      <c r="P14" s="5">
        <v>411</v>
      </c>
      <c r="Q14" s="6" t="s">
        <v>16</v>
      </c>
      <c r="R14" s="7">
        <f>VLOOKUP(P14,'Sok242'!$D:$G,4,0)</f>
        <v>1.4547699999999999</v>
      </c>
      <c r="S14" s="2" t="str">
        <f t="shared" si="3"/>
        <v/>
      </c>
      <c r="T14" s="2" t="str">
        <f t="shared" si="4"/>
        <v/>
      </c>
      <c r="U14" s="2" t="str">
        <f t="shared" si="7"/>
        <v/>
      </c>
      <c r="V14" s="1" t="str">
        <f t="shared" si="5"/>
        <v/>
      </c>
    </row>
    <row r="15" spans="1:22" ht="15" customHeight="1" thickBot="1">
      <c r="A15" s="5">
        <v>212</v>
      </c>
      <c r="B15" s="6" t="s">
        <v>17</v>
      </c>
      <c r="C15" s="7">
        <f>VLOOKUP(A15,'Sok242'!$D:$G,4,0)</f>
        <v>1.3481099999999999</v>
      </c>
      <c r="D15" s="2">
        <f t="shared" si="0"/>
        <v>5.9100000000000152E-2</v>
      </c>
      <c r="E15" s="2">
        <f t="shared" si="1"/>
        <v>5.9100000000000152E-2</v>
      </c>
      <c r="F15" s="2">
        <f t="shared" si="6"/>
        <v>5.9100000000000152E-2</v>
      </c>
      <c r="G15" s="1" t="str">
        <f t="shared" si="2"/>
        <v/>
      </c>
      <c r="I15" s="5">
        <v>143</v>
      </c>
      <c r="J15" s="6" t="s">
        <v>18</v>
      </c>
      <c r="K15" s="7">
        <f>VLOOKUP(I15,'Sok242'!$D:$G,4,0)</f>
        <v>1.2084900000000001</v>
      </c>
      <c r="L15" s="2">
        <f t="shared" si="8"/>
        <v>5.4009999999999891E-2</v>
      </c>
      <c r="M15" s="2">
        <f t="shared" si="10"/>
        <v>5.4009999999999891E-2</v>
      </c>
      <c r="N15" s="2">
        <f t="shared" si="9"/>
        <v>5.4009999999999891E-2</v>
      </c>
      <c r="P15" s="5">
        <v>412</v>
      </c>
      <c r="Q15" s="6" t="s">
        <v>19</v>
      </c>
      <c r="R15" s="7">
        <f>VLOOKUP(P15,'Sok242'!$D:$G,4,0)</f>
        <v>1.39761</v>
      </c>
      <c r="S15" s="2">
        <f t="shared" si="3"/>
        <v>5.7159999999999878E-2</v>
      </c>
      <c r="T15" s="2">
        <f t="shared" si="4"/>
        <v>5.7159999999999878E-2</v>
      </c>
      <c r="U15" s="2">
        <f t="shared" si="7"/>
        <v>5.7159999999999878E-2</v>
      </c>
      <c r="V15" s="1" t="str">
        <f t="shared" si="5"/>
        <v/>
      </c>
    </row>
    <row r="16" spans="1:22" ht="15" customHeight="1" thickBot="1">
      <c r="A16" s="5">
        <v>213</v>
      </c>
      <c r="B16" s="6" t="s">
        <v>20</v>
      </c>
      <c r="C16" s="7">
        <f>VLOOKUP(A16,'Sok242'!$D:$G,4,0)</f>
        <v>1.3100400000000001</v>
      </c>
      <c r="D16" s="2">
        <f t="shared" si="0"/>
        <v>3.8069999999999826E-2</v>
      </c>
      <c r="E16" s="2">
        <f t="shared" si="1"/>
        <v>3.8069999999999826E-2</v>
      </c>
      <c r="F16" s="2">
        <f t="shared" si="6"/>
        <v>3.8069999999999826E-2</v>
      </c>
      <c r="G16" s="1" t="str">
        <f t="shared" si="2"/>
        <v/>
      </c>
      <c r="I16" s="5">
        <v>144</v>
      </c>
      <c r="J16" s="6" t="s">
        <v>18</v>
      </c>
      <c r="K16" s="7">
        <f>VLOOKUP(I16,'Sok242'!$D:$G,4,0)</f>
        <v>1.7782899999999999</v>
      </c>
      <c r="L16" s="2" t="str">
        <f t="shared" si="8"/>
        <v/>
      </c>
      <c r="M16" s="2" t="str">
        <f t="shared" si="10"/>
        <v/>
      </c>
      <c r="N16" s="2" t="str">
        <f t="shared" si="9"/>
        <v/>
      </c>
      <c r="P16" s="5">
        <v>413</v>
      </c>
      <c r="Q16" s="6" t="s">
        <v>21</v>
      </c>
      <c r="R16" s="7">
        <f>VLOOKUP(P16,'Sok242'!$D:$G,4,0)</f>
        <v>1.3390899999999999</v>
      </c>
      <c r="S16" s="2">
        <f t="shared" si="3"/>
        <v>5.8520000000000127E-2</v>
      </c>
      <c r="T16" s="2">
        <f t="shared" si="4"/>
        <v>5.8520000000000127E-2</v>
      </c>
      <c r="U16" s="2">
        <f t="shared" si="7"/>
        <v>5.8520000000000127E-2</v>
      </c>
      <c r="V16" s="1" t="str">
        <f t="shared" si="5"/>
        <v/>
      </c>
    </row>
    <row r="17" spans="1:23" ht="15" customHeight="1" thickBot="1">
      <c r="A17" s="5">
        <v>214</v>
      </c>
      <c r="B17" s="6" t="s">
        <v>22</v>
      </c>
      <c r="C17" s="7">
        <f>VLOOKUP(A17,'Sok242'!$D:$G,4,0)</f>
        <v>1.25617</v>
      </c>
      <c r="D17" s="2">
        <f t="shared" si="0"/>
        <v>5.3870000000000084E-2</v>
      </c>
      <c r="E17" s="2">
        <f t="shared" si="1"/>
        <v>5.3870000000000084E-2</v>
      </c>
      <c r="F17" s="2">
        <f t="shared" si="6"/>
        <v>5.3870000000000084E-2</v>
      </c>
      <c r="G17" s="1">
        <f t="shared" si="2"/>
        <v>1</v>
      </c>
      <c r="I17" s="5">
        <v>145</v>
      </c>
      <c r="J17" s="6" t="s">
        <v>6</v>
      </c>
      <c r="K17" s="7">
        <f>VLOOKUP(I17,'Sok242'!$D:$G,4,0)</f>
        <v>0.58562999999999998</v>
      </c>
      <c r="L17" s="2">
        <f t="shared" si="8"/>
        <v>1.1926600000000001</v>
      </c>
      <c r="M17" s="2">
        <f t="shared" si="10"/>
        <v>1.1926600000000001</v>
      </c>
      <c r="N17" s="2">
        <f t="shared" si="9"/>
        <v>1.1926600000000001</v>
      </c>
      <c r="P17" s="5">
        <v>414</v>
      </c>
      <c r="Q17" s="6" t="s">
        <v>22</v>
      </c>
      <c r="R17" s="7">
        <f>VLOOKUP(P17,'Sok242'!$D:$G,4,0)</f>
        <v>1.26786</v>
      </c>
      <c r="S17" s="2">
        <f t="shared" si="3"/>
        <v>7.1229999999999905E-2</v>
      </c>
      <c r="T17" s="2">
        <f t="shared" si="4"/>
        <v>7.1229999999999905E-2</v>
      </c>
      <c r="U17" s="2">
        <f t="shared" si="7"/>
        <v>7.1229999999999905E-2</v>
      </c>
      <c r="V17" s="1">
        <f t="shared" si="5"/>
        <v>1</v>
      </c>
    </row>
    <row r="18" spans="1:23" ht="15" hidden="1" customHeight="1" thickBot="1">
      <c r="A18" s="5">
        <v>215</v>
      </c>
      <c r="B18" s="6" t="s">
        <v>22</v>
      </c>
      <c r="C18" s="7">
        <f>VLOOKUP(A18,'Sok242'!$D:$G,4,0)</f>
        <v>1.4110799999999999</v>
      </c>
      <c r="D18" s="2" t="str">
        <f t="shared" si="0"/>
        <v/>
      </c>
      <c r="E18" s="2" t="str">
        <f t="shared" si="1"/>
        <v/>
      </c>
      <c r="F18" s="2" t="str">
        <f t="shared" si="6"/>
        <v/>
      </c>
      <c r="G18" s="1" t="str">
        <f t="shared" si="2"/>
        <v/>
      </c>
      <c r="I18" s="5">
        <v>146</v>
      </c>
      <c r="J18" s="6" t="s">
        <v>6</v>
      </c>
      <c r="K18" s="7">
        <f>VLOOKUP(I18,'Sok242'!$D:$G,4,0)</f>
        <v>1.8739600000000001</v>
      </c>
      <c r="L18" s="2" t="str">
        <f t="shared" si="8"/>
        <v/>
      </c>
      <c r="M18" s="2" t="str">
        <f t="shared" si="10"/>
        <v/>
      </c>
      <c r="N18" s="2" t="str">
        <f t="shared" si="9"/>
        <v/>
      </c>
      <c r="P18" s="5">
        <v>415</v>
      </c>
      <c r="Q18" s="6" t="s">
        <v>22</v>
      </c>
      <c r="R18" s="7">
        <f>VLOOKUP(P18,'Sok242'!$D:$G,4,0)</f>
        <v>1.4800899999999999</v>
      </c>
      <c r="S18" s="2" t="str">
        <f t="shared" si="3"/>
        <v/>
      </c>
      <c r="T18" s="2" t="str">
        <f t="shared" si="4"/>
        <v/>
      </c>
      <c r="U18" s="2" t="str">
        <f t="shared" si="7"/>
        <v/>
      </c>
      <c r="V18" s="1" t="str">
        <f t="shared" si="5"/>
        <v/>
      </c>
    </row>
    <row r="19" spans="1:23" ht="15" customHeight="1" thickBot="1">
      <c r="A19" s="5">
        <v>216</v>
      </c>
      <c r="B19" s="6" t="s">
        <v>14</v>
      </c>
      <c r="C19" s="7">
        <f>VLOOKUP(A19,'Sok242'!$D:$G,4,0)</f>
        <v>1.37879</v>
      </c>
      <c r="D19" s="2">
        <f t="shared" si="0"/>
        <v>3.228999999999993E-2</v>
      </c>
      <c r="E19" s="2">
        <f t="shared" si="1"/>
        <v>3.228999999999993E-2</v>
      </c>
      <c r="F19" s="2">
        <f t="shared" si="6"/>
        <v>3.228999999999993E-2</v>
      </c>
      <c r="G19" s="1" t="str">
        <f t="shared" si="2"/>
        <v/>
      </c>
      <c r="I19" s="5">
        <v>147</v>
      </c>
      <c r="J19" s="6" t="s">
        <v>2</v>
      </c>
      <c r="K19" s="7">
        <f>VLOOKUP(I19,'Sok242'!$D:$G,4,0)</f>
        <v>0.67052</v>
      </c>
      <c r="L19" s="2">
        <f t="shared" si="8"/>
        <v>1.2034400000000001</v>
      </c>
      <c r="M19" s="2">
        <f t="shared" si="10"/>
        <v>1.2034400000000001</v>
      </c>
      <c r="N19" s="2">
        <f t="shared" si="9"/>
        <v>1.2034400000000001</v>
      </c>
      <c r="P19" s="5">
        <v>416</v>
      </c>
      <c r="Q19" s="6" t="s">
        <v>23</v>
      </c>
      <c r="R19" s="7">
        <f>VLOOKUP(P19,'Sok242'!$D:$G,4,0)</f>
        <v>1.32219</v>
      </c>
      <c r="S19" s="2">
        <f t="shared" si="3"/>
        <v>0.15789999999999993</v>
      </c>
      <c r="T19" s="2">
        <f t="shared" si="4"/>
        <v>0.15789999999999993</v>
      </c>
      <c r="U19" s="2">
        <f t="shared" si="7"/>
        <v>0.15789999999999993</v>
      </c>
      <c r="V19" s="1">
        <f t="shared" si="5"/>
        <v>1</v>
      </c>
      <c r="W19" s="53">
        <f>SUM(U4:U19)</f>
        <v>-2.0922199999999993</v>
      </c>
    </row>
    <row r="20" spans="1:23" ht="15" customHeight="1" thickBot="1">
      <c r="A20" s="5">
        <v>217</v>
      </c>
      <c r="B20" s="6" t="s">
        <v>23</v>
      </c>
      <c r="C20" s="7">
        <f>VLOOKUP(A20,'Sok242'!$D:$G,4,0)</f>
        <v>1.23919</v>
      </c>
      <c r="D20" s="2">
        <f t="shared" si="0"/>
        <v>0.13959999999999995</v>
      </c>
      <c r="E20" s="2">
        <f t="shared" si="1"/>
        <v>0.13959999999999995</v>
      </c>
      <c r="F20" s="2">
        <f t="shared" si="6"/>
        <v>0.13959999999999995</v>
      </c>
      <c r="G20" s="1">
        <f t="shared" si="2"/>
        <v>1</v>
      </c>
      <c r="H20" s="2">
        <f>SUM(F15:F19)</f>
        <v>0.18332999999999999</v>
      </c>
      <c r="I20" s="3"/>
      <c r="J20" s="1"/>
      <c r="K20" s="1"/>
      <c r="L20" s="1"/>
      <c r="M20" s="2">
        <f>SUM(F4:F20)</f>
        <v>-2.1160700000000006</v>
      </c>
      <c r="N20" s="8">
        <f>SUM(N11:N19)</f>
        <v>2.1279199999999996</v>
      </c>
      <c r="P20" s="5">
        <v>417</v>
      </c>
      <c r="Q20" s="6" t="s">
        <v>23</v>
      </c>
      <c r="R20" s="7">
        <f>VLOOKUP(P20,'Sok242'!$D:$G,4,0)</f>
        <v>1.4878499999999999</v>
      </c>
      <c r="S20" s="2" t="str">
        <f t="shared" si="3"/>
        <v/>
      </c>
      <c r="T20" s="2" t="str">
        <f t="shared" si="4"/>
        <v/>
      </c>
      <c r="U20" s="2" t="str">
        <f t="shared" si="7"/>
        <v/>
      </c>
      <c r="V20" s="1" t="str">
        <f t="shared" si="5"/>
        <v/>
      </c>
    </row>
    <row r="21" spans="1:23" ht="15" hidden="1" customHeight="1" thickBot="1">
      <c r="A21" s="5">
        <v>218</v>
      </c>
      <c r="B21" s="6" t="s">
        <v>23</v>
      </c>
      <c r="C21" s="7">
        <f>VLOOKUP(A21,'Sok242'!$D:$G,4,0)</f>
        <v>1.3905700000000001</v>
      </c>
      <c r="D21" s="2" t="str">
        <f t="shared" si="0"/>
        <v/>
      </c>
      <c r="E21" s="2" t="str">
        <f t="shared" si="1"/>
        <v/>
      </c>
      <c r="F21" s="2" t="str">
        <f t="shared" si="6"/>
        <v/>
      </c>
      <c r="G21" s="1" t="str">
        <f t="shared" si="2"/>
        <v/>
      </c>
      <c r="I21" s="3"/>
      <c r="J21" s="1"/>
      <c r="K21" s="1"/>
      <c r="L21" s="1"/>
      <c r="M21" s="2">
        <f>M20+N20</f>
        <v>1.1849999999999028E-2</v>
      </c>
      <c r="N21" s="4"/>
      <c r="P21" s="5">
        <v>418</v>
      </c>
      <c r="Q21" s="6" t="s">
        <v>24</v>
      </c>
      <c r="R21" s="7">
        <f>VLOOKUP(P21,'Sok242'!$D:$G,4,0)</f>
        <v>1.40333</v>
      </c>
      <c r="S21" s="2">
        <f t="shared" si="3"/>
        <v>8.4519999999999929E-2</v>
      </c>
      <c r="T21" s="2">
        <f t="shared" si="4"/>
        <v>8.4519999999999929E-2</v>
      </c>
      <c r="U21" s="2">
        <f t="shared" si="7"/>
        <v>8.4519999999999929E-2</v>
      </c>
      <c r="V21" s="1" t="str">
        <f t="shared" si="5"/>
        <v/>
      </c>
    </row>
    <row r="22" spans="1:23" ht="15" customHeight="1" thickBot="1">
      <c r="A22" s="5">
        <v>219</v>
      </c>
      <c r="B22" s="6" t="s">
        <v>25</v>
      </c>
      <c r="C22" s="7">
        <f>VLOOKUP(A22,'Sok242'!$D:$G,4,0)</f>
        <v>1.27396</v>
      </c>
      <c r="D22" s="2">
        <f t="shared" si="0"/>
        <v>0.1166100000000001</v>
      </c>
      <c r="E22" s="2">
        <f t="shared" si="1"/>
        <v>0.1166100000000001</v>
      </c>
      <c r="F22" s="2">
        <f t="shared" si="6"/>
        <v>0.1166100000000001</v>
      </c>
      <c r="G22" s="1">
        <f t="shared" si="2"/>
        <v>1</v>
      </c>
      <c r="I22" s="3"/>
      <c r="J22" s="1"/>
      <c r="K22" s="1"/>
      <c r="L22" s="1"/>
      <c r="M22" s="1"/>
      <c r="N22" s="4"/>
      <c r="P22" s="5">
        <v>419</v>
      </c>
      <c r="Q22" s="6" t="s">
        <v>26</v>
      </c>
      <c r="R22" s="7">
        <f>VLOOKUP(P22,'Sok242'!$D:$G,4,0)</f>
        <v>1.3283</v>
      </c>
      <c r="S22" s="2">
        <f t="shared" si="3"/>
        <v>7.502999999999993E-2</v>
      </c>
      <c r="T22" s="2">
        <f t="shared" si="4"/>
        <v>7.502999999999993E-2</v>
      </c>
      <c r="U22" s="2">
        <f t="shared" si="7"/>
        <v>7.502999999999993E-2</v>
      </c>
      <c r="V22" s="1">
        <f t="shared" si="5"/>
        <v>1</v>
      </c>
    </row>
    <row r="23" spans="1:23" ht="15" hidden="1" customHeight="1" thickBot="1">
      <c r="A23" s="5">
        <v>220</v>
      </c>
      <c r="B23" s="6" t="s">
        <v>25</v>
      </c>
      <c r="C23" s="7">
        <f>VLOOKUP(A23,'Sok242'!$D:$G,4,0)</f>
        <v>1.4332</v>
      </c>
      <c r="D23" s="2" t="str">
        <f t="shared" si="0"/>
        <v/>
      </c>
      <c r="E23" s="2" t="str">
        <f t="shared" si="1"/>
        <v/>
      </c>
      <c r="F23" s="2" t="str">
        <f t="shared" si="6"/>
        <v/>
      </c>
      <c r="G23" s="1" t="str">
        <f t="shared" si="2"/>
        <v/>
      </c>
      <c r="I23" s="5">
        <v>149</v>
      </c>
      <c r="J23" s="6" t="s">
        <v>27</v>
      </c>
      <c r="K23" s="7">
        <f>VLOOKUP(I23,'Sok242'!$D:$G,4,0)</f>
        <v>0.27578999999999998</v>
      </c>
      <c r="L23" s="2"/>
      <c r="M23" s="2"/>
      <c r="N23" s="2"/>
      <c r="P23" s="5">
        <v>420</v>
      </c>
      <c r="Q23" s="6" t="s">
        <v>26</v>
      </c>
      <c r="R23" s="7">
        <f>VLOOKUP(P23,'Sok242'!$D:$G,4,0)</f>
        <v>1.44939</v>
      </c>
      <c r="S23" s="2" t="str">
        <f t="shared" si="3"/>
        <v/>
      </c>
      <c r="T23" s="2" t="str">
        <f t="shared" si="4"/>
        <v/>
      </c>
      <c r="U23" s="2" t="str">
        <f t="shared" si="7"/>
        <v/>
      </c>
      <c r="V23" s="1" t="str">
        <f t="shared" si="5"/>
        <v/>
      </c>
    </row>
    <row r="24" spans="1:23" ht="15" hidden="1" customHeight="1">
      <c r="A24" s="5">
        <v>221</v>
      </c>
      <c r="B24" s="6" t="s">
        <v>28</v>
      </c>
      <c r="C24" s="7">
        <f>VLOOKUP(A24,'Sok242'!$D:$G,4,0)</f>
        <v>1.3608100000000001</v>
      </c>
      <c r="D24" s="2">
        <f t="shared" si="0"/>
        <v>7.2389999999999954E-2</v>
      </c>
      <c r="E24" s="2">
        <f t="shared" si="1"/>
        <v>7.2389999999999954E-2</v>
      </c>
      <c r="F24" s="2" t="str">
        <f t="shared" si="6"/>
        <v/>
      </c>
      <c r="G24" s="1">
        <f t="shared" si="2"/>
        <v>1</v>
      </c>
      <c r="I24" s="5">
        <v>150</v>
      </c>
      <c r="J24" s="6" t="s">
        <v>29</v>
      </c>
      <c r="K24" s="7">
        <f>VLOOKUP(I24,'Sok242'!$D:$G,4,0)</f>
        <v>0.27632000000000001</v>
      </c>
      <c r="L24" s="2">
        <f t="shared" ref="L24:L25" si="11">IF(J23=J24,"",K23-K24)</f>
        <v>-5.3000000000003045E-4</v>
      </c>
      <c r="M24" s="2">
        <f t="shared" ref="M24:M25" si="12">IF(L24="","",IF(COUNTIF(J23,"*бол*"),L24+M22,L24))</f>
        <v>-5.3000000000003045E-4</v>
      </c>
      <c r="N24" s="2">
        <f t="shared" ref="N24:N25" si="13">IF(COUNTIF(J24,"*бол*"),"",M24)</f>
        <v>-5.3000000000003045E-4</v>
      </c>
      <c r="P24" s="5">
        <v>421</v>
      </c>
      <c r="Q24" s="6" t="s">
        <v>30</v>
      </c>
      <c r="R24" s="7">
        <f>VLOOKUP(P24,'Sok242'!$D:$G,4,0)</f>
        <v>1.31185</v>
      </c>
      <c r="S24" s="2">
        <f t="shared" si="3"/>
        <v>0.13754</v>
      </c>
      <c r="T24" s="2">
        <f t="shared" si="4"/>
        <v>0.13754</v>
      </c>
      <c r="U24" s="2">
        <f t="shared" si="7"/>
        <v>0.13754</v>
      </c>
      <c r="V24" s="1">
        <f t="shared" si="5"/>
        <v>1</v>
      </c>
    </row>
    <row r="25" spans="1:23" ht="15" hidden="1" customHeight="1">
      <c r="A25" s="5">
        <v>222</v>
      </c>
      <c r="B25" s="6" t="s">
        <v>28</v>
      </c>
      <c r="C25" s="7">
        <f>VLOOKUP(A25,'Sok242'!$D:$G,4,0)</f>
        <v>1.43634</v>
      </c>
      <c r="D25" s="2" t="str">
        <f t="shared" si="0"/>
        <v/>
      </c>
      <c r="E25" s="2" t="str">
        <f t="shared" si="1"/>
        <v/>
      </c>
      <c r="F25" s="2" t="str">
        <f t="shared" si="6"/>
        <v/>
      </c>
      <c r="G25" s="1" t="str">
        <f t="shared" si="2"/>
        <v/>
      </c>
      <c r="I25" s="5">
        <v>151</v>
      </c>
      <c r="J25" s="6" t="s">
        <v>31</v>
      </c>
      <c r="K25" s="7">
        <f>VLOOKUP(I25,'Sok242'!$D:$G,4,0)</f>
        <v>1.4489799999999999</v>
      </c>
      <c r="L25" s="2">
        <f t="shared" si="11"/>
        <v>-1.17266</v>
      </c>
      <c r="M25" s="2">
        <f t="shared" si="12"/>
        <v>-1.17266</v>
      </c>
      <c r="N25" s="2">
        <f t="shared" si="13"/>
        <v>-1.17266</v>
      </c>
      <c r="P25" s="5">
        <v>422</v>
      </c>
      <c r="Q25" s="6" t="s">
        <v>30</v>
      </c>
      <c r="R25" s="7">
        <f>VLOOKUP(P25,'Sok242'!$D:$G,4,0)</f>
        <v>1.4197200000000001</v>
      </c>
      <c r="S25" s="2" t="str">
        <f t="shared" si="3"/>
        <v/>
      </c>
      <c r="T25" s="2" t="str">
        <f t="shared" si="4"/>
        <v/>
      </c>
      <c r="U25" s="2" t="str">
        <f t="shared" si="7"/>
        <v/>
      </c>
      <c r="V25" s="1" t="str">
        <f t="shared" si="5"/>
        <v/>
      </c>
    </row>
    <row r="26" spans="1:23" ht="15" customHeight="1" thickBot="1">
      <c r="A26" s="5">
        <v>223</v>
      </c>
      <c r="B26" s="6" t="s">
        <v>32</v>
      </c>
      <c r="C26" s="7">
        <f>VLOOKUP(A26,'Sok242'!$D:$G,4,0)</f>
        <v>1.2518100000000001</v>
      </c>
      <c r="D26" s="2">
        <f t="shared" si="0"/>
        <v>0.18452999999999986</v>
      </c>
      <c r="E26" s="2">
        <f t="shared" si="1"/>
        <v>0.25691999999999982</v>
      </c>
      <c r="F26" s="2">
        <f t="shared" si="6"/>
        <v>0.25691999999999982</v>
      </c>
      <c r="G26" s="1" t="str">
        <f t="shared" si="2"/>
        <v/>
      </c>
      <c r="I26" s="3" t="s">
        <v>33</v>
      </c>
      <c r="J26" s="1"/>
      <c r="K26" s="2">
        <f>-N9+N24+N25</f>
        <v>2.3029999999999884E-2</v>
      </c>
      <c r="L26" s="1"/>
      <c r="M26" s="1"/>
      <c r="N26" s="4"/>
      <c r="P26" s="5">
        <v>423</v>
      </c>
      <c r="Q26" s="6" t="s">
        <v>32</v>
      </c>
      <c r="R26" s="7">
        <f>VLOOKUP(P26,'Sok242'!$D:$G,4,0)</f>
        <v>1.3658300000000001</v>
      </c>
      <c r="S26" s="2">
        <f t="shared" si="3"/>
        <v>5.3889999999999993E-2</v>
      </c>
      <c r="T26" s="2">
        <f t="shared" si="4"/>
        <v>5.3889999999999993E-2</v>
      </c>
      <c r="U26" s="2">
        <f t="shared" si="7"/>
        <v>5.3889999999999993E-2</v>
      </c>
      <c r="V26" s="1" t="str">
        <f t="shared" si="5"/>
        <v/>
      </c>
    </row>
    <row r="27" spans="1:23" ht="15" customHeight="1" thickBot="1">
      <c r="A27" s="5">
        <v>224</v>
      </c>
      <c r="B27" s="6" t="s">
        <v>34</v>
      </c>
      <c r="C27" s="7">
        <f>VLOOKUP(A27,'Sok242'!$D:$G,4,0)</f>
        <v>1.3682099999999999</v>
      </c>
      <c r="D27" s="2">
        <f t="shared" si="0"/>
        <v>-0.11639999999999984</v>
      </c>
      <c r="E27" s="2">
        <f t="shared" si="1"/>
        <v>-0.11639999999999984</v>
      </c>
      <c r="F27" s="2">
        <f t="shared" si="6"/>
        <v>-0.11639999999999984</v>
      </c>
      <c r="G27" s="1" t="str">
        <f t="shared" si="2"/>
        <v/>
      </c>
      <c r="I27" s="9">
        <v>-2.8569</v>
      </c>
      <c r="J27" s="1"/>
      <c r="K27" s="2">
        <f>I28-N31-N28-N3</f>
        <v>1.5299999999984421E-3</v>
      </c>
      <c r="L27" s="1"/>
      <c r="M27" s="1"/>
      <c r="N27" s="10">
        <v>-3.3420000000000001</v>
      </c>
      <c r="P27" s="5">
        <v>424</v>
      </c>
      <c r="Q27" s="6" t="s">
        <v>34</v>
      </c>
      <c r="R27" s="7">
        <f>VLOOKUP(P27,'Sok242'!$D:$G,4,0)</f>
        <v>1.48444</v>
      </c>
      <c r="S27" s="2">
        <f t="shared" si="3"/>
        <v>-0.11860999999999988</v>
      </c>
      <c r="T27" s="2">
        <f t="shared" si="4"/>
        <v>-0.11860999999999988</v>
      </c>
      <c r="U27" s="2">
        <f t="shared" si="7"/>
        <v>-0.11860999999999988</v>
      </c>
      <c r="V27" s="1" t="str">
        <f t="shared" si="5"/>
        <v/>
      </c>
    </row>
    <row r="28" spans="1:23" ht="15" customHeight="1" thickBot="1">
      <c r="A28" s="5">
        <v>225</v>
      </c>
      <c r="B28" s="6" t="s">
        <v>35</v>
      </c>
      <c r="C28" s="7">
        <f>VLOOKUP(A28,'Sok242'!$D:$G,4,0)</f>
        <v>1.63893</v>
      </c>
      <c r="D28" s="2">
        <f t="shared" si="0"/>
        <v>-0.27072000000000007</v>
      </c>
      <c r="E28" s="2">
        <f t="shared" si="1"/>
        <v>-0.27072000000000007</v>
      </c>
      <c r="F28" s="2">
        <f t="shared" si="6"/>
        <v>-0.27072000000000007</v>
      </c>
      <c r="G28" s="1">
        <f t="shared" si="2"/>
        <v>1</v>
      </c>
      <c r="I28" s="11">
        <f>SUM(F4:F30)</f>
        <v>-2.8534400000000004</v>
      </c>
      <c r="J28" s="2">
        <f>SUM(I27-I28)</f>
        <v>-3.4599999999995745E-3</v>
      </c>
      <c r="K28" s="1"/>
      <c r="L28" s="1"/>
      <c r="M28" s="2">
        <f>SUM(N27-N28)</f>
        <v>-2.4500000000009514E-3</v>
      </c>
      <c r="N28" s="8">
        <f>SUM(U4:U31)</f>
        <v>-3.3395499999999991</v>
      </c>
      <c r="P28" s="5">
        <v>425</v>
      </c>
      <c r="Q28" s="6" t="s">
        <v>36</v>
      </c>
      <c r="R28" s="7">
        <f>VLOOKUP(P28,'Sok242'!$D:$G,4,0)</f>
        <v>1.75353</v>
      </c>
      <c r="S28" s="2">
        <f t="shared" si="3"/>
        <v>-0.26909000000000005</v>
      </c>
      <c r="T28" s="2">
        <f t="shared" si="4"/>
        <v>-0.26909000000000005</v>
      </c>
      <c r="U28" s="2">
        <f t="shared" si="7"/>
        <v>-0.26909000000000005</v>
      </c>
      <c r="V28" s="1">
        <f t="shared" si="5"/>
        <v>1</v>
      </c>
    </row>
    <row r="29" spans="1:23" ht="15" hidden="1" customHeight="1" thickBot="1">
      <c r="A29" s="5">
        <v>226</v>
      </c>
      <c r="B29" s="6" t="s">
        <v>35</v>
      </c>
      <c r="C29" s="7">
        <f>VLOOKUP(A29,'Sok242'!$D:$G,4,0)</f>
        <v>0.32035000000000002</v>
      </c>
      <c r="D29" s="2" t="str">
        <f t="shared" si="0"/>
        <v/>
      </c>
      <c r="E29" s="2" t="str">
        <f t="shared" si="1"/>
        <v/>
      </c>
      <c r="F29" s="2" t="str">
        <f t="shared" si="6"/>
        <v/>
      </c>
      <c r="G29" s="1" t="str">
        <f t="shared" si="2"/>
        <v/>
      </c>
      <c r="I29" s="3"/>
      <c r="J29" s="1"/>
      <c r="K29" s="1"/>
      <c r="L29" s="1"/>
      <c r="M29" s="1"/>
      <c r="N29" s="4"/>
      <c r="P29" s="5">
        <v>426</v>
      </c>
      <c r="Q29" s="6" t="s">
        <v>36</v>
      </c>
      <c r="R29" s="7">
        <f>VLOOKUP(P29,'Sok242'!$D:$G,4,0)</f>
        <v>0.55313000000000001</v>
      </c>
      <c r="S29" s="2" t="str">
        <f t="shared" si="3"/>
        <v/>
      </c>
      <c r="T29" s="2" t="str">
        <f t="shared" si="4"/>
        <v/>
      </c>
      <c r="U29" s="2" t="str">
        <f t="shared" si="7"/>
        <v/>
      </c>
      <c r="V29" s="1" t="str">
        <f t="shared" si="5"/>
        <v/>
      </c>
    </row>
    <row r="30" spans="1:23" ht="15" customHeight="1" thickBot="1">
      <c r="A30" s="5">
        <v>227</v>
      </c>
      <c r="B30" s="6" t="s">
        <v>37</v>
      </c>
      <c r="C30" s="7">
        <f>VLOOKUP(A30,'Sok242'!$D:$G,4,0)</f>
        <v>1.04413</v>
      </c>
      <c r="D30" s="2">
        <f t="shared" si="0"/>
        <v>-0.72377999999999998</v>
      </c>
      <c r="E30" s="2">
        <f t="shared" si="1"/>
        <v>-0.72377999999999998</v>
      </c>
      <c r="F30" s="2">
        <f t="shared" si="6"/>
        <v>-0.72377999999999998</v>
      </c>
      <c r="G30" s="1" t="str">
        <f t="shared" si="2"/>
        <v/>
      </c>
      <c r="I30" s="5">
        <v>429</v>
      </c>
      <c r="J30" s="6" t="s">
        <v>38</v>
      </c>
      <c r="K30" s="7">
        <f>VLOOKUP(I30,'Sok242'!$D:$G,4,0)</f>
        <v>0.79717000000000005</v>
      </c>
      <c r="L30" s="2"/>
      <c r="M30" s="2"/>
      <c r="N30" s="2"/>
      <c r="P30" s="5">
        <v>427</v>
      </c>
      <c r="Q30" s="6" t="s">
        <v>39</v>
      </c>
      <c r="R30" s="7">
        <f>VLOOKUP(P30,'Sok242'!$D:$G,4,0)</f>
        <v>1.0801499999999999</v>
      </c>
      <c r="S30" s="2">
        <f t="shared" si="3"/>
        <v>-0.52701999999999993</v>
      </c>
      <c r="T30" s="2">
        <f t="shared" si="4"/>
        <v>-0.52701999999999993</v>
      </c>
      <c r="U30" s="2">
        <f t="shared" si="7"/>
        <v>-0.52701999999999993</v>
      </c>
      <c r="V30" s="1" t="str">
        <f t="shared" si="5"/>
        <v/>
      </c>
    </row>
    <row r="31" spans="1:23" ht="15" hidden="1" customHeight="1" thickBot="1">
      <c r="A31" s="5">
        <v>228</v>
      </c>
      <c r="B31" s="6" t="s">
        <v>28</v>
      </c>
      <c r="C31" s="7">
        <f>VLOOKUP(A31,'Sok242'!$D:$G,4,0)</f>
        <v>1.9056</v>
      </c>
      <c r="D31" s="2">
        <f t="shared" si="0"/>
        <v>-0.86146999999999996</v>
      </c>
      <c r="E31" s="2">
        <f t="shared" si="1"/>
        <v>-0.86146999999999996</v>
      </c>
      <c r="F31" s="2" t="str">
        <f t="shared" si="6"/>
        <v/>
      </c>
      <c r="G31" s="1">
        <f t="shared" si="2"/>
        <v>1</v>
      </c>
      <c r="I31" s="5">
        <v>430</v>
      </c>
      <c r="J31" s="6" t="s">
        <v>40</v>
      </c>
      <c r="K31" s="7">
        <f>VLOOKUP(I31,'Sok242'!$D:$G,4,0)</f>
        <v>0.31089</v>
      </c>
      <c r="L31" s="2">
        <f>IF(J30=J31,"",K30-K31)</f>
        <v>0.48628000000000005</v>
      </c>
      <c r="M31" s="2">
        <f>IF(L31="","",IF(COUNTIF(J30,"*бол*"),L31+M29,L31))</f>
        <v>0.48628000000000005</v>
      </c>
      <c r="N31" s="2">
        <f>IF(COUNTIF(J31,"*бол*"),"",M31)</f>
        <v>0.48628000000000005</v>
      </c>
      <c r="P31" s="5">
        <v>428</v>
      </c>
      <c r="Q31" s="6" t="s">
        <v>41</v>
      </c>
      <c r="R31" s="7">
        <f>VLOOKUP(P31,'Sok242'!$D:$G,4,0)</f>
        <v>1.7637400000000001</v>
      </c>
      <c r="S31" s="2">
        <f t="shared" si="3"/>
        <v>-0.68359000000000014</v>
      </c>
      <c r="T31" s="2">
        <f t="shared" si="4"/>
        <v>-0.68359000000000014</v>
      </c>
      <c r="U31" s="2">
        <f t="shared" si="7"/>
        <v>-0.68359000000000014</v>
      </c>
      <c r="V31" s="1">
        <f t="shared" si="5"/>
        <v>1</v>
      </c>
    </row>
    <row r="32" spans="1:23" ht="15" hidden="1" customHeight="1">
      <c r="A32" s="5">
        <v>229</v>
      </c>
      <c r="B32" s="6" t="s">
        <v>28</v>
      </c>
      <c r="C32" s="7">
        <f>VLOOKUP(A32,'Sok242'!$D:$G,4,0)</f>
        <v>0.16463</v>
      </c>
      <c r="D32" s="2" t="str">
        <f t="shared" si="0"/>
        <v/>
      </c>
      <c r="E32" s="2" t="str">
        <f t="shared" si="1"/>
        <v/>
      </c>
      <c r="F32" s="2" t="str">
        <f t="shared" si="6"/>
        <v/>
      </c>
      <c r="G32" s="1" t="str">
        <f t="shared" si="2"/>
        <v/>
      </c>
      <c r="I32" s="3"/>
      <c r="J32" s="1"/>
      <c r="K32" s="1"/>
      <c r="L32" s="1"/>
      <c r="M32" s="1"/>
      <c r="N32" s="4"/>
      <c r="P32" s="5">
        <v>431</v>
      </c>
      <c r="Q32" s="6" t="s">
        <v>41</v>
      </c>
      <c r="R32" s="7">
        <f>VLOOKUP(P32,'Sok242'!$D:$G,4,0)</f>
        <v>0.37424000000000002</v>
      </c>
      <c r="S32" s="2" t="str">
        <f t="shared" si="3"/>
        <v/>
      </c>
      <c r="T32" s="2" t="str">
        <f t="shared" si="4"/>
        <v/>
      </c>
      <c r="U32" s="2" t="str">
        <f t="shared" si="7"/>
        <v/>
      </c>
      <c r="V32" s="1" t="str">
        <f t="shared" si="5"/>
        <v/>
      </c>
    </row>
    <row r="33" spans="1:22" ht="15" customHeight="1" thickBot="1">
      <c r="A33" s="5">
        <v>230</v>
      </c>
      <c r="B33" s="6" t="s">
        <v>42</v>
      </c>
      <c r="C33" s="7">
        <f>VLOOKUP(A33,'Sok242'!$D:$G,4,0)</f>
        <v>0.97058</v>
      </c>
      <c r="D33" s="2">
        <f t="shared" si="0"/>
        <v>-0.80594999999999994</v>
      </c>
      <c r="E33" s="2">
        <f t="shared" si="1"/>
        <v>-1.6674199999999999</v>
      </c>
      <c r="F33" s="2">
        <f t="shared" si="6"/>
        <v>-1.6674199999999999</v>
      </c>
      <c r="G33" s="1" t="str">
        <f t="shared" si="2"/>
        <v/>
      </c>
      <c r="I33" s="3"/>
      <c r="J33" s="1"/>
      <c r="K33" s="1"/>
      <c r="L33" s="1"/>
      <c r="M33" s="1"/>
      <c r="N33" s="4"/>
      <c r="P33" s="5">
        <v>432</v>
      </c>
      <c r="Q33" s="6" t="s">
        <v>43</v>
      </c>
      <c r="R33" s="7">
        <f>VLOOKUP(P33,'Sok242'!$D:$G,4,0)</f>
        <v>0.92107000000000006</v>
      </c>
      <c r="S33" s="2">
        <f t="shared" si="3"/>
        <v>-0.54683000000000004</v>
      </c>
      <c r="T33" s="2">
        <f t="shared" si="4"/>
        <v>-0.54683000000000004</v>
      </c>
      <c r="U33" s="2">
        <f t="shared" si="7"/>
        <v>-0.54683000000000004</v>
      </c>
      <c r="V33" s="1" t="str">
        <f t="shared" si="5"/>
        <v/>
      </c>
    </row>
    <row r="34" spans="1:22" ht="15" customHeight="1" thickBot="1">
      <c r="A34" s="5">
        <v>231</v>
      </c>
      <c r="B34" s="6" t="s">
        <v>44</v>
      </c>
      <c r="C34" s="7">
        <f>VLOOKUP(A34,'Sok242'!$D:$G,4,0)</f>
        <v>1.65239</v>
      </c>
      <c r="D34" s="2">
        <f t="shared" si="0"/>
        <v>-0.68181000000000003</v>
      </c>
      <c r="E34" s="2">
        <f t="shared" si="1"/>
        <v>-0.68181000000000003</v>
      </c>
      <c r="F34" s="2">
        <f t="shared" si="6"/>
        <v>-0.68181000000000003</v>
      </c>
      <c r="G34" s="1">
        <f t="shared" si="2"/>
        <v>1</v>
      </c>
      <c r="I34" s="3"/>
      <c r="J34" s="1"/>
      <c r="K34" s="1"/>
      <c r="L34" s="1"/>
      <c r="M34" s="1"/>
      <c r="N34" s="4"/>
      <c r="P34" s="5">
        <v>433</v>
      </c>
      <c r="Q34" s="6" t="s">
        <v>45</v>
      </c>
      <c r="R34" s="7">
        <f>VLOOKUP(P34,'Sok242'!$D:$G,4,0)</f>
        <v>1.5899300000000001</v>
      </c>
      <c r="S34" s="2">
        <f t="shared" si="3"/>
        <v>-0.66886000000000001</v>
      </c>
      <c r="T34" s="2">
        <f t="shared" si="4"/>
        <v>-0.66886000000000001</v>
      </c>
      <c r="U34" s="2">
        <f t="shared" si="7"/>
        <v>-0.66886000000000001</v>
      </c>
      <c r="V34" s="1">
        <f t="shared" si="5"/>
        <v>1</v>
      </c>
    </row>
    <row r="35" spans="1:22" ht="15" hidden="1" customHeight="1" thickBot="1">
      <c r="A35" s="5">
        <v>232</v>
      </c>
      <c r="B35" s="6" t="s">
        <v>44</v>
      </c>
      <c r="C35" s="7">
        <f>VLOOKUP(A35,'Sok242'!$D:$G,4,0)</f>
        <v>0.18168999999999999</v>
      </c>
      <c r="D35" s="2" t="str">
        <f t="shared" si="0"/>
        <v/>
      </c>
      <c r="E35" s="2" t="str">
        <f t="shared" si="1"/>
        <v/>
      </c>
      <c r="F35" s="2" t="str">
        <f t="shared" si="6"/>
        <v/>
      </c>
      <c r="G35" s="1" t="str">
        <f t="shared" si="2"/>
        <v/>
      </c>
      <c r="I35" s="3"/>
      <c r="J35" s="1"/>
      <c r="K35" s="1"/>
      <c r="L35" s="1"/>
      <c r="M35" s="1"/>
      <c r="N35" s="4"/>
      <c r="P35" s="5">
        <v>434</v>
      </c>
      <c r="Q35" s="6" t="s">
        <v>45</v>
      </c>
      <c r="R35" s="7">
        <f>VLOOKUP(P35,'Sok242'!$D:$G,4,0)</f>
        <v>0.27822999999999998</v>
      </c>
      <c r="S35" s="2" t="str">
        <f t="shared" si="3"/>
        <v/>
      </c>
      <c r="T35" s="2" t="str">
        <f t="shared" si="4"/>
        <v/>
      </c>
      <c r="U35" s="2" t="str">
        <f t="shared" si="7"/>
        <v/>
      </c>
      <c r="V35" s="1" t="str">
        <f t="shared" si="5"/>
        <v/>
      </c>
    </row>
    <row r="36" spans="1:22" ht="15" customHeight="1" thickBot="1">
      <c r="A36" s="5">
        <v>233</v>
      </c>
      <c r="B36" s="6" t="s">
        <v>46</v>
      </c>
      <c r="C36" s="7">
        <f>VLOOKUP(A36,'Sok242'!$D:$G,4,0)</f>
        <v>0.88314999999999999</v>
      </c>
      <c r="D36" s="2">
        <f t="shared" si="0"/>
        <v>-0.70145999999999997</v>
      </c>
      <c r="E36" s="2">
        <f t="shared" si="1"/>
        <v>-0.70145999999999997</v>
      </c>
      <c r="F36" s="2">
        <f t="shared" si="6"/>
        <v>-0.70145999999999997</v>
      </c>
      <c r="G36" s="1" t="str">
        <f t="shared" si="2"/>
        <v/>
      </c>
      <c r="I36" s="3"/>
      <c r="J36" s="1"/>
      <c r="K36" s="1"/>
      <c r="L36" s="1"/>
      <c r="M36" s="1"/>
      <c r="N36" s="4"/>
      <c r="P36" s="5">
        <v>435</v>
      </c>
      <c r="Q36" s="6" t="s">
        <v>47</v>
      </c>
      <c r="R36" s="7">
        <f>VLOOKUP(P36,'Sok242'!$D:$G,4,0)</f>
        <v>0.95838000000000001</v>
      </c>
      <c r="S36" s="2">
        <f t="shared" si="3"/>
        <v>-0.68015000000000003</v>
      </c>
      <c r="T36" s="2">
        <f t="shared" si="4"/>
        <v>-0.68015000000000003</v>
      </c>
      <c r="U36" s="2">
        <f t="shared" si="7"/>
        <v>-0.68015000000000003</v>
      </c>
      <c r="V36" s="1" t="str">
        <f t="shared" si="5"/>
        <v/>
      </c>
    </row>
    <row r="37" spans="1:22" ht="15" customHeight="1" thickBot="1">
      <c r="A37" s="5">
        <v>234</v>
      </c>
      <c r="B37" s="6" t="s">
        <v>48</v>
      </c>
      <c r="C37" s="7">
        <f>VLOOKUP(A37,'Sok242'!$D:$G,4,0)</f>
        <v>1.5833900000000001</v>
      </c>
      <c r="D37" s="2">
        <f t="shared" si="0"/>
        <v>-0.70024000000000008</v>
      </c>
      <c r="E37" s="2">
        <f t="shared" si="1"/>
        <v>-0.70024000000000008</v>
      </c>
      <c r="F37" s="2">
        <f t="shared" si="6"/>
        <v>-0.70024000000000008</v>
      </c>
      <c r="G37" s="1">
        <f t="shared" si="2"/>
        <v>1</v>
      </c>
      <c r="I37" s="3"/>
      <c r="J37" s="1"/>
      <c r="K37" s="1"/>
      <c r="L37" s="1"/>
      <c r="M37" s="1"/>
      <c r="N37" s="4"/>
      <c r="P37" s="5">
        <v>436</v>
      </c>
      <c r="Q37" s="6" t="s">
        <v>49</v>
      </c>
      <c r="R37" s="7">
        <f>VLOOKUP(P37,'Sok242'!$D:$G,4,0)</f>
        <v>1.6517999999999999</v>
      </c>
      <c r="S37" s="2">
        <f t="shared" si="3"/>
        <v>-0.69341999999999993</v>
      </c>
      <c r="T37" s="2">
        <f t="shared" si="4"/>
        <v>-0.69341999999999993</v>
      </c>
      <c r="U37" s="2">
        <f t="shared" si="7"/>
        <v>-0.69341999999999993</v>
      </c>
      <c r="V37" s="1">
        <f t="shared" si="5"/>
        <v>1</v>
      </c>
    </row>
    <row r="38" spans="1:22" ht="15" hidden="1" customHeight="1" thickBot="1">
      <c r="A38" s="5">
        <v>235</v>
      </c>
      <c r="B38" s="6" t="s">
        <v>48</v>
      </c>
      <c r="C38" s="7">
        <f>VLOOKUP(A38,'Sok242'!$D:$G,4,0)</f>
        <v>0.17466999999999999</v>
      </c>
      <c r="D38" s="2" t="str">
        <f t="shared" si="0"/>
        <v/>
      </c>
      <c r="E38" s="2" t="str">
        <f t="shared" si="1"/>
        <v/>
      </c>
      <c r="F38" s="2" t="str">
        <f t="shared" si="6"/>
        <v/>
      </c>
      <c r="G38" s="1" t="str">
        <f t="shared" si="2"/>
        <v/>
      </c>
      <c r="I38" s="3"/>
      <c r="J38" s="1"/>
      <c r="K38" s="1"/>
      <c r="L38" s="1"/>
      <c r="M38" s="1"/>
      <c r="N38" s="4"/>
      <c r="P38" s="5">
        <v>437</v>
      </c>
      <c r="Q38" s="6" t="s">
        <v>49</v>
      </c>
      <c r="R38" s="7">
        <f>VLOOKUP(P38,'Sok242'!$D:$G,4,0)</f>
        <v>0.34410000000000002</v>
      </c>
      <c r="S38" s="2" t="str">
        <f t="shared" si="3"/>
        <v/>
      </c>
      <c r="T38" s="2" t="str">
        <f t="shared" si="4"/>
        <v/>
      </c>
      <c r="U38" s="2" t="str">
        <f t="shared" si="7"/>
        <v/>
      </c>
      <c r="V38" s="1" t="str">
        <f t="shared" si="5"/>
        <v/>
      </c>
    </row>
    <row r="39" spans="1:22" ht="15" customHeight="1" thickBot="1">
      <c r="A39" s="5">
        <v>236</v>
      </c>
      <c r="B39" s="6" t="s">
        <v>51</v>
      </c>
      <c r="C39" s="7">
        <f>VLOOKUP(A39,'Sok242'!$D:$G,4,0)</f>
        <v>0.90866999999999998</v>
      </c>
      <c r="D39" s="2">
        <f t="shared" si="0"/>
        <v>-0.73399999999999999</v>
      </c>
      <c r="E39" s="2">
        <f t="shared" si="1"/>
        <v>-0.73399999999999999</v>
      </c>
      <c r="F39" s="2">
        <f t="shared" si="6"/>
        <v>-0.73399999999999999</v>
      </c>
      <c r="G39" s="1" t="str">
        <f t="shared" si="2"/>
        <v/>
      </c>
      <c r="I39" s="3"/>
      <c r="J39" s="1"/>
      <c r="K39" s="1"/>
      <c r="L39" s="1"/>
      <c r="M39" s="1"/>
      <c r="N39" s="4"/>
      <c r="P39" s="5">
        <v>438</v>
      </c>
      <c r="Q39" s="6" t="s">
        <v>28</v>
      </c>
      <c r="R39" s="7">
        <f>VLOOKUP(P39,'Sok242'!$D:$G,4,0)</f>
        <v>1.8522000000000001</v>
      </c>
      <c r="S39" s="2">
        <f t="shared" si="3"/>
        <v>-1.5081</v>
      </c>
      <c r="T39" s="2">
        <f t="shared" si="4"/>
        <v>-1.5081</v>
      </c>
      <c r="U39" s="2" t="str">
        <f t="shared" si="7"/>
        <v/>
      </c>
      <c r="V39" s="1">
        <f t="shared" si="5"/>
        <v>1</v>
      </c>
    </row>
    <row r="40" spans="1:22" ht="15" customHeight="1" thickBot="1">
      <c r="A40" s="5">
        <v>237</v>
      </c>
      <c r="B40" s="6" t="s">
        <v>52</v>
      </c>
      <c r="C40" s="7">
        <f>VLOOKUP(A40,'Sok242'!$D:$G,4,0)</f>
        <v>1.5745499999999999</v>
      </c>
      <c r="D40" s="2">
        <f t="shared" si="0"/>
        <v>-0.66587999999999992</v>
      </c>
      <c r="E40" s="2">
        <f t="shared" si="1"/>
        <v>-0.66587999999999992</v>
      </c>
      <c r="F40" s="2">
        <f t="shared" si="6"/>
        <v>-0.66587999999999992</v>
      </c>
      <c r="G40" s="1">
        <f t="shared" si="2"/>
        <v>1</v>
      </c>
      <c r="I40" s="3"/>
      <c r="J40" s="1"/>
      <c r="K40" s="1"/>
      <c r="L40" s="1"/>
      <c r="M40" s="1"/>
      <c r="N40" s="4"/>
      <c r="P40" s="5">
        <v>439</v>
      </c>
      <c r="Q40" s="6" t="s">
        <v>28</v>
      </c>
      <c r="R40" s="7">
        <f>VLOOKUP(P40,'Sok242'!$D:$G,4,0)</f>
        <v>0.54303999999999997</v>
      </c>
      <c r="S40" s="2" t="str">
        <f t="shared" si="3"/>
        <v/>
      </c>
      <c r="T40" s="2" t="str">
        <f t="shared" si="4"/>
        <v/>
      </c>
      <c r="U40" s="2" t="str">
        <f t="shared" si="7"/>
        <v/>
      </c>
      <c r="V40" s="1" t="str">
        <f t="shared" si="5"/>
        <v/>
      </c>
    </row>
    <row r="41" spans="1:22" ht="15" hidden="1" customHeight="1" thickBot="1">
      <c r="A41" s="5">
        <v>238</v>
      </c>
      <c r="B41" s="6" t="s">
        <v>52</v>
      </c>
      <c r="C41" s="7">
        <f>VLOOKUP(A41,'Sok242'!$D:$G,4,0)</f>
        <v>0.10213</v>
      </c>
      <c r="D41" s="2" t="str">
        <f t="shared" si="0"/>
        <v/>
      </c>
      <c r="E41" s="2" t="str">
        <f t="shared" si="1"/>
        <v/>
      </c>
      <c r="F41" s="2" t="str">
        <f t="shared" si="6"/>
        <v/>
      </c>
      <c r="G41" s="1" t="str">
        <f t="shared" si="2"/>
        <v/>
      </c>
      <c r="I41" s="3"/>
      <c r="J41" s="1"/>
      <c r="K41" s="1"/>
      <c r="L41" s="1"/>
      <c r="M41" s="1"/>
      <c r="N41" s="4"/>
      <c r="P41" s="5">
        <v>440</v>
      </c>
      <c r="Q41" s="6" t="s">
        <v>53</v>
      </c>
      <c r="R41" s="7">
        <f>VLOOKUP(P41,'Sok242'!$D:$G,4,0)</f>
        <v>1.88062</v>
      </c>
      <c r="S41" s="2">
        <f t="shared" si="3"/>
        <v>-1.33758</v>
      </c>
      <c r="T41" s="2">
        <f t="shared" si="4"/>
        <v>-2.8456799999999998</v>
      </c>
      <c r="U41" s="2" t="str">
        <f t="shared" si="7"/>
        <v/>
      </c>
      <c r="V41" s="1">
        <f t="shared" si="5"/>
        <v>1</v>
      </c>
    </row>
    <row r="42" spans="1:22" ht="15" hidden="1" customHeight="1">
      <c r="A42" s="5">
        <v>239</v>
      </c>
      <c r="B42" s="6" t="s">
        <v>28</v>
      </c>
      <c r="C42" s="7">
        <f>VLOOKUP(A42,'Sok242'!$D:$G,4,0)</f>
        <v>1.7432700000000001</v>
      </c>
      <c r="D42" s="2">
        <f t="shared" si="0"/>
        <v>-1.64114</v>
      </c>
      <c r="E42" s="2">
        <f t="shared" si="1"/>
        <v>-1.64114</v>
      </c>
      <c r="F42" s="2" t="str">
        <f t="shared" si="6"/>
        <v/>
      </c>
      <c r="G42" s="1">
        <f t="shared" si="2"/>
        <v>1</v>
      </c>
      <c r="I42" s="3"/>
      <c r="J42" s="1"/>
      <c r="K42" s="1"/>
      <c r="L42" s="1"/>
      <c r="M42" s="1"/>
      <c r="N42" s="4"/>
      <c r="P42" s="5">
        <v>441</v>
      </c>
      <c r="Q42" s="6" t="s">
        <v>53</v>
      </c>
      <c r="R42" s="7">
        <f>VLOOKUP(P42,'Sok242'!$D:$G,4,0)</f>
        <v>0.43591999999999997</v>
      </c>
      <c r="S42" s="2" t="str">
        <f t="shared" si="3"/>
        <v/>
      </c>
      <c r="T42" s="2" t="str">
        <f t="shared" si="4"/>
        <v/>
      </c>
      <c r="U42" s="2" t="str">
        <f t="shared" si="7"/>
        <v/>
      </c>
      <c r="V42" s="1" t="str">
        <f t="shared" si="5"/>
        <v/>
      </c>
    </row>
    <row r="43" spans="1:22" ht="15" hidden="1" customHeight="1">
      <c r="A43" s="5">
        <v>240</v>
      </c>
      <c r="B43" s="6" t="s">
        <v>28</v>
      </c>
      <c r="C43" s="7">
        <f>VLOOKUP(A43,'Sok242'!$D:$G,4,0)</f>
        <v>0.53393999999999997</v>
      </c>
      <c r="D43" s="2" t="str">
        <f t="shared" si="0"/>
        <v/>
      </c>
      <c r="E43" s="2" t="str">
        <f t="shared" si="1"/>
        <v/>
      </c>
      <c r="F43" s="2" t="str">
        <f t="shared" si="6"/>
        <v/>
      </c>
      <c r="G43" s="1" t="str">
        <f t="shared" si="2"/>
        <v/>
      </c>
      <c r="I43" s="3"/>
      <c r="J43" s="1"/>
      <c r="K43" s="1"/>
      <c r="L43" s="1"/>
      <c r="M43" s="1"/>
      <c r="N43" s="4"/>
      <c r="P43" s="5">
        <v>442</v>
      </c>
      <c r="Q43" s="6" t="s">
        <v>54</v>
      </c>
      <c r="R43" s="7">
        <f>VLOOKUP(P43,'Sok242'!$D:$G,4,0)</f>
        <v>1.7832600000000001</v>
      </c>
      <c r="S43" s="2">
        <f t="shared" si="3"/>
        <v>-1.34734</v>
      </c>
      <c r="T43" s="2">
        <f t="shared" si="4"/>
        <v>-4.1930199999999997</v>
      </c>
      <c r="U43" s="2" t="str">
        <f t="shared" si="7"/>
        <v/>
      </c>
      <c r="V43" s="1">
        <f t="shared" si="5"/>
        <v>1</v>
      </c>
    </row>
    <row r="44" spans="1:22" ht="15" hidden="1" customHeight="1">
      <c r="A44" s="5">
        <v>241</v>
      </c>
      <c r="B44" s="6" t="s">
        <v>54</v>
      </c>
      <c r="C44" s="7">
        <f>VLOOKUP(A44,'Sok242'!$D:$G,4,0)</f>
        <v>1.71051</v>
      </c>
      <c r="D44" s="2">
        <f t="shared" si="0"/>
        <v>-1.1765699999999999</v>
      </c>
      <c r="E44" s="2">
        <f t="shared" si="1"/>
        <v>-2.8177099999999999</v>
      </c>
      <c r="F44" s="2" t="str">
        <f t="shared" si="6"/>
        <v/>
      </c>
      <c r="G44" s="1">
        <f t="shared" si="2"/>
        <v>1</v>
      </c>
      <c r="I44" s="3"/>
      <c r="J44" s="1"/>
      <c r="K44" s="1"/>
      <c r="L44" s="1"/>
      <c r="M44" s="1"/>
      <c r="N44" s="4"/>
      <c r="P44" s="5">
        <v>443</v>
      </c>
      <c r="Q44" s="6" t="s">
        <v>54</v>
      </c>
      <c r="R44" s="7">
        <f>VLOOKUP(P44,'Sok242'!$D:$G,4,0)</f>
        <v>0.76839999999999997</v>
      </c>
      <c r="S44" s="2" t="str">
        <f t="shared" si="3"/>
        <v/>
      </c>
      <c r="T44" s="2" t="str">
        <f t="shared" si="4"/>
        <v/>
      </c>
      <c r="U44" s="2" t="str">
        <f t="shared" si="7"/>
        <v/>
      </c>
      <c r="V44" s="1" t="str">
        <f t="shared" si="5"/>
        <v/>
      </c>
    </row>
    <row r="45" spans="1:22" ht="15" hidden="1" customHeight="1">
      <c r="A45" s="5">
        <v>242</v>
      </c>
      <c r="B45" s="6" t="s">
        <v>54</v>
      </c>
      <c r="C45" s="7">
        <f>VLOOKUP(A45,'Sok242'!$D:$G,4,0)</f>
        <v>0.98985999999999996</v>
      </c>
      <c r="D45" s="2" t="str">
        <f t="shared" si="0"/>
        <v/>
      </c>
      <c r="E45" s="2" t="str">
        <f t="shared" si="1"/>
        <v/>
      </c>
      <c r="F45" s="2" t="str">
        <f t="shared" si="6"/>
        <v/>
      </c>
      <c r="G45" s="1" t="str">
        <f t="shared" si="2"/>
        <v/>
      </c>
      <c r="I45" s="3"/>
      <c r="J45" s="1"/>
      <c r="K45" s="1"/>
      <c r="L45" s="1"/>
      <c r="M45" s="1"/>
      <c r="N45" s="4"/>
      <c r="P45" s="5">
        <v>444</v>
      </c>
      <c r="Q45" s="6" t="s">
        <v>55</v>
      </c>
      <c r="R45" s="7">
        <f>VLOOKUP(P45,'Sok242'!$D:$G,4,0)</f>
        <v>1.6337699999999999</v>
      </c>
      <c r="S45" s="2">
        <f t="shared" si="3"/>
        <v>-0.86536999999999997</v>
      </c>
      <c r="T45" s="2">
        <f t="shared" si="4"/>
        <v>-5.0583899999999993</v>
      </c>
      <c r="U45" s="2" t="str">
        <f t="shared" si="7"/>
        <v/>
      </c>
      <c r="V45" s="1">
        <f t="shared" si="5"/>
        <v>1</v>
      </c>
    </row>
    <row r="46" spans="1:22" ht="15" hidden="1" customHeight="1">
      <c r="A46" s="5">
        <v>243</v>
      </c>
      <c r="B46" s="6" t="s">
        <v>56</v>
      </c>
      <c r="C46" s="7">
        <f>VLOOKUP(A46,'Sok242'!$D:$G,4,0)</f>
        <v>1.4979899999999999</v>
      </c>
      <c r="D46" s="2">
        <f t="shared" si="0"/>
        <v>-0.50812999999999997</v>
      </c>
      <c r="E46" s="2">
        <f t="shared" si="1"/>
        <v>-3.3258399999999999</v>
      </c>
      <c r="F46" s="2" t="str">
        <f t="shared" si="6"/>
        <v/>
      </c>
      <c r="G46" s="1">
        <f t="shared" si="2"/>
        <v>1</v>
      </c>
      <c r="I46" s="3"/>
      <c r="J46" s="1"/>
      <c r="K46" s="1"/>
      <c r="L46" s="1"/>
      <c r="M46" s="1"/>
      <c r="N46" s="4"/>
      <c r="P46" s="5">
        <v>445</v>
      </c>
      <c r="Q46" s="6" t="s">
        <v>55</v>
      </c>
      <c r="R46" s="7">
        <f>VLOOKUP(P46,'Sok242'!$D:$G,4,0)</f>
        <v>1.1415900000000001</v>
      </c>
      <c r="S46" s="2" t="str">
        <f t="shared" si="3"/>
        <v/>
      </c>
      <c r="T46" s="2" t="str">
        <f t="shared" si="4"/>
        <v/>
      </c>
      <c r="U46" s="2" t="str">
        <f t="shared" si="7"/>
        <v/>
      </c>
      <c r="V46" s="1" t="str">
        <f t="shared" si="5"/>
        <v/>
      </c>
    </row>
    <row r="47" spans="1:22" ht="15" hidden="1" customHeight="1">
      <c r="A47" s="5">
        <v>244</v>
      </c>
      <c r="B47" s="6" t="s">
        <v>56</v>
      </c>
      <c r="C47" s="7">
        <f>VLOOKUP(A47,'Sok242'!$D:$G,4,0)</f>
        <v>1.3297399999999999</v>
      </c>
      <c r="D47" s="2" t="str">
        <f t="shared" si="0"/>
        <v/>
      </c>
      <c r="E47" s="2" t="str">
        <f t="shared" si="1"/>
        <v/>
      </c>
      <c r="F47" s="2" t="str">
        <f t="shared" si="6"/>
        <v/>
      </c>
      <c r="G47" s="1" t="str">
        <f t="shared" si="2"/>
        <v/>
      </c>
      <c r="I47" s="3"/>
      <c r="J47" s="1"/>
      <c r="K47" s="1"/>
      <c r="L47" s="1"/>
      <c r="M47" s="1"/>
      <c r="N47" s="4"/>
      <c r="P47" s="5">
        <v>446</v>
      </c>
      <c r="Q47" s="6" t="s">
        <v>57</v>
      </c>
      <c r="R47" s="7">
        <f>VLOOKUP(P47,'Sok242'!$D:$G,4,0)</f>
        <v>1.46102</v>
      </c>
      <c r="S47" s="2">
        <f t="shared" si="3"/>
        <v>-0.31942999999999988</v>
      </c>
      <c r="T47" s="2">
        <f t="shared" si="4"/>
        <v>-5.3778199999999989</v>
      </c>
      <c r="U47" s="2" t="str">
        <f t="shared" si="7"/>
        <v/>
      </c>
      <c r="V47" s="1">
        <f t="shared" si="5"/>
        <v>1</v>
      </c>
    </row>
    <row r="48" spans="1:22" ht="15" hidden="1" customHeight="1">
      <c r="A48" s="5">
        <v>245</v>
      </c>
      <c r="B48" s="6" t="s">
        <v>58</v>
      </c>
      <c r="C48" s="7">
        <f>VLOOKUP(A48,'Sok242'!$D:$G,4,0)</f>
        <v>1.5002599999999999</v>
      </c>
      <c r="D48" s="2">
        <f t="shared" si="0"/>
        <v>-0.17052</v>
      </c>
      <c r="E48" s="2">
        <f t="shared" si="1"/>
        <v>-3.4963600000000001</v>
      </c>
      <c r="F48" s="2" t="str">
        <f t="shared" si="6"/>
        <v/>
      </c>
      <c r="G48" s="1">
        <f t="shared" si="2"/>
        <v>1</v>
      </c>
      <c r="I48" s="3"/>
      <c r="J48" s="1"/>
      <c r="K48" s="1"/>
      <c r="L48" s="1"/>
      <c r="M48" s="1"/>
      <c r="N48" s="4"/>
      <c r="P48" s="5">
        <v>447</v>
      </c>
      <c r="Q48" s="6" t="s">
        <v>57</v>
      </c>
      <c r="R48" s="7">
        <f>VLOOKUP(P48,'Sok242'!$D:$G,4,0)</f>
        <v>1.3050999999999999</v>
      </c>
      <c r="S48" s="2" t="str">
        <f t="shared" si="3"/>
        <v/>
      </c>
      <c r="T48" s="2" t="str">
        <f t="shared" si="4"/>
        <v/>
      </c>
      <c r="U48" s="2" t="str">
        <f t="shared" si="7"/>
        <v/>
      </c>
      <c r="V48" s="1" t="str">
        <f t="shared" si="5"/>
        <v/>
      </c>
    </row>
    <row r="49" spans="1:22" ht="15" hidden="1" customHeight="1">
      <c r="A49" s="5">
        <v>246</v>
      </c>
      <c r="B49" s="6" t="s">
        <v>58</v>
      </c>
      <c r="C49" s="7">
        <f>VLOOKUP(A49,'Sok242'!$D:$G,4,0)</f>
        <v>1.2803500000000001</v>
      </c>
      <c r="D49" s="2" t="str">
        <f t="shared" si="0"/>
        <v/>
      </c>
      <c r="E49" s="2" t="str">
        <f t="shared" si="1"/>
        <v/>
      </c>
      <c r="F49" s="2" t="str">
        <f t="shared" si="6"/>
        <v/>
      </c>
      <c r="G49" s="1" t="str">
        <f t="shared" si="2"/>
        <v/>
      </c>
      <c r="I49" s="3"/>
      <c r="J49" s="1"/>
      <c r="K49" s="1"/>
      <c r="L49" s="1"/>
      <c r="M49" s="1"/>
      <c r="N49" s="4"/>
      <c r="P49" s="5">
        <v>448</v>
      </c>
      <c r="Q49" s="6" t="s">
        <v>59</v>
      </c>
      <c r="R49" s="7">
        <f>VLOOKUP(P49,'Sok242'!$D:$G,4,0)</f>
        <v>1.46539</v>
      </c>
      <c r="S49" s="2">
        <f t="shared" si="3"/>
        <v>-0.16029000000000004</v>
      </c>
      <c r="T49" s="2">
        <f t="shared" si="4"/>
        <v>-5.5381099999999988</v>
      </c>
      <c r="U49" s="2" t="str">
        <f t="shared" si="7"/>
        <v/>
      </c>
      <c r="V49" s="1">
        <f t="shared" si="5"/>
        <v>1</v>
      </c>
    </row>
    <row r="50" spans="1:22" ht="15" customHeight="1" thickBot="1">
      <c r="A50" s="5">
        <v>247</v>
      </c>
      <c r="B50" s="6" t="s">
        <v>60</v>
      </c>
      <c r="C50" s="7">
        <f>VLOOKUP(A50,'Sok242'!$D:$G,4,0)</f>
        <v>1.28284</v>
      </c>
      <c r="D50" s="2">
        <f t="shared" si="0"/>
        <v>-2.4899999999998812E-3</v>
      </c>
      <c r="E50" s="2">
        <f t="shared" si="1"/>
        <v>-3.49885</v>
      </c>
      <c r="F50" s="2">
        <f t="shared" si="6"/>
        <v>-3.49885</v>
      </c>
      <c r="G50" s="1" t="str">
        <f t="shared" si="2"/>
        <v/>
      </c>
      <c r="I50" s="3"/>
      <c r="J50" s="1"/>
      <c r="K50" s="1"/>
      <c r="L50" s="1"/>
      <c r="M50" s="1"/>
      <c r="N50" s="4"/>
      <c r="P50" s="5">
        <v>449</v>
      </c>
      <c r="Q50" s="6" t="s">
        <v>59</v>
      </c>
      <c r="R50" s="7">
        <f>VLOOKUP(P50,'Sok242'!$D:$G,4,0)</f>
        <v>1.31721</v>
      </c>
      <c r="S50" s="2" t="str">
        <f t="shared" si="3"/>
        <v/>
      </c>
      <c r="T50" s="2" t="str">
        <f t="shared" si="4"/>
        <v/>
      </c>
      <c r="U50" s="2" t="str">
        <f t="shared" si="7"/>
        <v/>
      </c>
      <c r="V50" s="1" t="str">
        <f t="shared" si="5"/>
        <v/>
      </c>
    </row>
    <row r="51" spans="1:22" ht="15" customHeight="1" thickBot="1">
      <c r="A51" s="5">
        <v>248</v>
      </c>
      <c r="B51" s="6" t="s">
        <v>61</v>
      </c>
      <c r="C51" s="7">
        <f>VLOOKUP(A51,'Sok242'!$D:$G,4,0)</f>
        <v>1.3472500000000001</v>
      </c>
      <c r="D51" s="2">
        <f t="shared" si="0"/>
        <v>-6.4410000000000078E-2</v>
      </c>
      <c r="E51" s="2">
        <f t="shared" si="1"/>
        <v>-6.4410000000000078E-2</v>
      </c>
      <c r="F51" s="2">
        <f t="shared" si="6"/>
        <v>-6.4410000000000078E-2</v>
      </c>
      <c r="G51" s="1">
        <f t="shared" si="2"/>
        <v>1</v>
      </c>
      <c r="I51" s="3"/>
      <c r="J51" s="1"/>
      <c r="K51" s="1"/>
      <c r="L51" s="1"/>
      <c r="M51" s="1"/>
      <c r="N51" s="4"/>
      <c r="P51" s="5">
        <v>450</v>
      </c>
      <c r="Q51" s="6" t="s">
        <v>62</v>
      </c>
      <c r="R51" s="7">
        <f>VLOOKUP(P51,'Sok242'!$D:$G,4,0)</f>
        <v>1.4966999999999999</v>
      </c>
      <c r="S51" s="2">
        <f t="shared" si="3"/>
        <v>-0.17948999999999993</v>
      </c>
      <c r="T51" s="2">
        <f t="shared" si="4"/>
        <v>-5.7175999999999991</v>
      </c>
      <c r="U51" s="2" t="str">
        <f t="shared" si="7"/>
        <v/>
      </c>
      <c r="V51" s="1">
        <f t="shared" si="5"/>
        <v>1</v>
      </c>
    </row>
    <row r="52" spans="1:22" ht="15" hidden="1" customHeight="1" thickBot="1">
      <c r="A52" s="5">
        <v>249</v>
      </c>
      <c r="B52" s="6" t="s">
        <v>61</v>
      </c>
      <c r="C52" s="7">
        <f>VLOOKUP(A52,'Sok242'!$D:$G,4,0)</f>
        <v>1.28173</v>
      </c>
      <c r="D52" s="2" t="str">
        <f t="shared" si="0"/>
        <v/>
      </c>
      <c r="E52" s="2" t="str">
        <f t="shared" si="1"/>
        <v/>
      </c>
      <c r="F52" s="2" t="str">
        <f t="shared" si="6"/>
        <v/>
      </c>
      <c r="G52" s="1" t="str">
        <f t="shared" si="2"/>
        <v/>
      </c>
      <c r="I52" s="3"/>
      <c r="J52" s="1"/>
      <c r="K52" s="1"/>
      <c r="L52" s="1"/>
      <c r="M52" s="1"/>
      <c r="N52" s="4"/>
      <c r="P52" s="5">
        <v>451</v>
      </c>
      <c r="Q52" s="6" t="s">
        <v>62</v>
      </c>
      <c r="R52" s="7">
        <f>VLOOKUP(P52,'Sok242'!$D:$G,4,0)</f>
        <v>1.32745</v>
      </c>
      <c r="S52" s="2" t="str">
        <f t="shared" si="3"/>
        <v/>
      </c>
      <c r="T52" s="2" t="str">
        <f t="shared" si="4"/>
        <v/>
      </c>
      <c r="U52" s="2" t="str">
        <f t="shared" si="7"/>
        <v/>
      </c>
      <c r="V52" s="1" t="str">
        <f t="shared" si="5"/>
        <v/>
      </c>
    </row>
    <row r="53" spans="1:22" ht="15" customHeight="1" thickBot="1">
      <c r="A53" s="5">
        <v>250</v>
      </c>
      <c r="B53" s="6" t="s">
        <v>63</v>
      </c>
      <c r="C53" s="7">
        <f>VLOOKUP(A53,'Sok242'!$D:$G,4,0)</f>
        <v>1.36338</v>
      </c>
      <c r="D53" s="2">
        <f t="shared" si="0"/>
        <v>-8.165E-2</v>
      </c>
      <c r="E53" s="2">
        <f t="shared" si="1"/>
        <v>-8.165E-2</v>
      </c>
      <c r="F53" s="2">
        <f t="shared" si="6"/>
        <v>-8.165E-2</v>
      </c>
      <c r="G53" s="1">
        <f t="shared" si="2"/>
        <v>1</v>
      </c>
      <c r="I53" s="3"/>
      <c r="J53" s="1"/>
      <c r="K53" s="1"/>
      <c r="L53" s="1"/>
      <c r="M53" s="1"/>
      <c r="N53" s="4"/>
      <c r="P53" s="5">
        <v>452</v>
      </c>
      <c r="Q53" s="6" t="s">
        <v>64</v>
      </c>
      <c r="R53" s="7">
        <f>VLOOKUP(P53,'Sok242'!$D:$G,4,0)</f>
        <v>1.29372</v>
      </c>
      <c r="S53" s="2">
        <f t="shared" si="3"/>
        <v>3.3730000000000038E-2</v>
      </c>
      <c r="T53" s="2">
        <f t="shared" si="4"/>
        <v>-5.6838699999999989</v>
      </c>
      <c r="U53" s="2">
        <f t="shared" si="7"/>
        <v>-5.6838699999999989</v>
      </c>
      <c r="V53" s="1" t="str">
        <f t="shared" si="5"/>
        <v/>
      </c>
    </row>
    <row r="54" spans="1:22" ht="15" hidden="1" customHeight="1" thickBot="1">
      <c r="A54" s="5">
        <v>251</v>
      </c>
      <c r="B54" s="6" t="s">
        <v>63</v>
      </c>
      <c r="C54" s="7">
        <f>VLOOKUP(A54,'Sok242'!$D:$G,4,0)</f>
        <v>1.3234900000000001</v>
      </c>
      <c r="D54" s="2" t="str">
        <f t="shared" si="0"/>
        <v/>
      </c>
      <c r="E54" s="2" t="str">
        <f t="shared" si="1"/>
        <v/>
      </c>
      <c r="F54" s="2" t="str">
        <f t="shared" si="6"/>
        <v/>
      </c>
      <c r="G54" s="1" t="str">
        <f t="shared" si="2"/>
        <v/>
      </c>
      <c r="I54" s="3"/>
      <c r="J54" s="1"/>
      <c r="K54" s="1"/>
      <c r="L54" s="1"/>
      <c r="M54" s="1"/>
      <c r="N54" s="4"/>
      <c r="P54" s="5">
        <v>453</v>
      </c>
      <c r="Q54" s="6" t="s">
        <v>65</v>
      </c>
      <c r="R54" s="7">
        <f>VLOOKUP(P54,'Sok242'!$D:$G,4,0)</f>
        <v>1.20533</v>
      </c>
      <c r="S54" s="2">
        <f t="shared" si="3"/>
        <v>8.8389999999999969E-2</v>
      </c>
      <c r="T54" s="2">
        <f t="shared" si="4"/>
        <v>8.8389999999999969E-2</v>
      </c>
      <c r="U54" s="2">
        <f t="shared" si="7"/>
        <v>8.8389999999999969E-2</v>
      </c>
      <c r="V54" s="1" t="str">
        <f t="shared" si="5"/>
        <v/>
      </c>
    </row>
    <row r="55" spans="1:22" ht="15" customHeight="1" thickBot="1">
      <c r="A55" s="5">
        <v>252</v>
      </c>
      <c r="B55" s="6" t="s">
        <v>75</v>
      </c>
      <c r="C55" s="7">
        <f>VLOOKUP(A55,'Sok242'!$D:$G,4,0)</f>
        <v>1.28738</v>
      </c>
      <c r="D55" s="2">
        <f t="shared" si="0"/>
        <v>3.6110000000000086E-2</v>
      </c>
      <c r="E55" s="2">
        <f t="shared" si="1"/>
        <v>3.6110000000000086E-2</v>
      </c>
      <c r="F55" s="2">
        <f t="shared" si="6"/>
        <v>3.6110000000000086E-2</v>
      </c>
      <c r="G55" s="1" t="str">
        <f t="shared" si="2"/>
        <v/>
      </c>
      <c r="I55" s="3"/>
      <c r="J55" s="1"/>
      <c r="K55" s="1"/>
      <c r="L55" s="1"/>
      <c r="M55" s="1"/>
      <c r="N55" s="4"/>
      <c r="P55" s="5">
        <v>454</v>
      </c>
      <c r="Q55" s="6" t="s">
        <v>66</v>
      </c>
      <c r="R55" s="7">
        <f>VLOOKUP(P55,'Sok242'!$D:$G,4,0)</f>
        <v>1.00532</v>
      </c>
      <c r="S55" s="2">
        <f t="shared" si="3"/>
        <v>0.20001000000000002</v>
      </c>
      <c r="T55" s="2">
        <f t="shared" si="4"/>
        <v>0.20001000000000002</v>
      </c>
      <c r="U55" s="2">
        <f t="shared" si="7"/>
        <v>0.20001000000000002</v>
      </c>
      <c r="V55" s="1">
        <f t="shared" si="5"/>
        <v>1</v>
      </c>
    </row>
    <row r="56" spans="1:22" ht="15" hidden="1" customHeight="1" thickBot="1">
      <c r="A56" s="5">
        <v>253</v>
      </c>
      <c r="B56" s="6" t="s">
        <v>28</v>
      </c>
      <c r="C56" s="7">
        <f>VLOOKUP(A56,'Sok242'!$D:$G,4,0)</f>
        <v>1.26597</v>
      </c>
      <c r="D56" s="2">
        <f t="shared" si="0"/>
        <v>2.1409999999999929E-2</v>
      </c>
      <c r="E56" s="2">
        <f t="shared" si="1"/>
        <v>2.1409999999999929E-2</v>
      </c>
      <c r="F56" s="2" t="str">
        <f t="shared" si="6"/>
        <v/>
      </c>
      <c r="G56" s="1">
        <f t="shared" si="2"/>
        <v>1</v>
      </c>
      <c r="I56" s="3"/>
      <c r="J56" s="1"/>
      <c r="K56" s="1"/>
      <c r="L56" s="1"/>
      <c r="M56" s="1"/>
      <c r="N56" s="4"/>
      <c r="P56" s="5">
        <v>455</v>
      </c>
      <c r="Q56" s="6" t="s">
        <v>66</v>
      </c>
      <c r="R56" s="7">
        <f>VLOOKUP(P56,'Sok242'!$D:$G,4,0)</f>
        <v>1.8165800000000001</v>
      </c>
      <c r="S56" s="2" t="str">
        <f t="shared" si="3"/>
        <v/>
      </c>
      <c r="T56" s="2" t="str">
        <f t="shared" si="4"/>
        <v/>
      </c>
      <c r="U56" s="2" t="str">
        <f t="shared" si="7"/>
        <v/>
      </c>
      <c r="V56" s="1" t="str">
        <f t="shared" si="5"/>
        <v/>
      </c>
    </row>
    <row r="57" spans="1:22" ht="15" hidden="1" customHeight="1">
      <c r="A57" s="5">
        <v>254</v>
      </c>
      <c r="B57" s="6" t="s">
        <v>28</v>
      </c>
      <c r="C57" s="7">
        <f>VLOOKUP(A57,'Sok242'!$D:$G,4,0)</f>
        <v>1.8506400000000001</v>
      </c>
      <c r="D57" s="2" t="str">
        <f t="shared" si="0"/>
        <v/>
      </c>
      <c r="E57" s="2" t="str">
        <f t="shared" si="1"/>
        <v/>
      </c>
      <c r="F57" s="2" t="str">
        <f t="shared" si="6"/>
        <v/>
      </c>
      <c r="G57" s="1" t="str">
        <f t="shared" si="2"/>
        <v/>
      </c>
      <c r="I57" s="3"/>
      <c r="J57" s="1"/>
      <c r="K57" s="1"/>
      <c r="L57" s="1"/>
      <c r="M57" s="1"/>
      <c r="N57" s="4"/>
      <c r="P57" s="5">
        <v>456</v>
      </c>
      <c r="Q57" s="6" t="s">
        <v>67</v>
      </c>
      <c r="R57" s="7">
        <f>VLOOKUP(P57,'Sok242'!$D:$G,4,0)</f>
        <v>1.5452399999999999</v>
      </c>
      <c r="S57" s="2">
        <f t="shared" si="3"/>
        <v>0.27134000000000014</v>
      </c>
      <c r="T57" s="2">
        <f t="shared" si="4"/>
        <v>0.27134000000000014</v>
      </c>
      <c r="U57" s="2">
        <f t="shared" si="7"/>
        <v>0.27134000000000014</v>
      </c>
      <c r="V57" s="1" t="str">
        <f t="shared" si="5"/>
        <v/>
      </c>
    </row>
    <row r="58" spans="1:22" ht="15" hidden="1" customHeight="1">
      <c r="A58" s="5">
        <v>255</v>
      </c>
      <c r="B58" s="6" t="s">
        <v>53</v>
      </c>
      <c r="C58" s="7">
        <f>VLOOKUP(A58,'Sok242'!$D:$G,4,0)</f>
        <v>0.73007</v>
      </c>
      <c r="D58" s="2">
        <f t="shared" si="0"/>
        <v>1.1205700000000001</v>
      </c>
      <c r="E58" s="2">
        <f t="shared" si="1"/>
        <v>1.14198</v>
      </c>
      <c r="F58" s="2" t="str">
        <f t="shared" si="6"/>
        <v/>
      </c>
      <c r="G58" s="1">
        <f t="shared" si="2"/>
        <v>1</v>
      </c>
      <c r="I58" s="3"/>
      <c r="J58" s="1"/>
      <c r="K58" s="1"/>
      <c r="L58" s="1"/>
      <c r="M58" s="1"/>
      <c r="N58" s="4"/>
      <c r="P58" s="5">
        <v>457</v>
      </c>
      <c r="Q58" s="6" t="s">
        <v>68</v>
      </c>
      <c r="R58" s="7">
        <f>VLOOKUP(P58,'Sok242'!$D:$G,4,0)</f>
        <v>1.02803</v>
      </c>
      <c r="S58" s="2">
        <f t="shared" si="3"/>
        <v>0.51720999999999995</v>
      </c>
      <c r="T58" s="2">
        <f t="shared" si="4"/>
        <v>0.51720999999999995</v>
      </c>
      <c r="U58" s="2">
        <f t="shared" si="7"/>
        <v>0.51720999999999995</v>
      </c>
      <c r="V58" s="1" t="str">
        <f t="shared" si="5"/>
        <v/>
      </c>
    </row>
    <row r="59" spans="1:22" ht="15" hidden="1" customHeight="1">
      <c r="A59" s="5">
        <v>256</v>
      </c>
      <c r="B59" s="6" t="s">
        <v>53</v>
      </c>
      <c r="C59" s="7">
        <f>VLOOKUP(A59,'Sok242'!$D:$G,4,0)</f>
        <v>1.85822</v>
      </c>
      <c r="D59" s="2" t="str">
        <f t="shared" si="0"/>
        <v/>
      </c>
      <c r="E59" s="2" t="str">
        <f t="shared" si="1"/>
        <v/>
      </c>
      <c r="F59" s="2" t="str">
        <f t="shared" si="6"/>
        <v/>
      </c>
      <c r="G59" s="1" t="str">
        <f t="shared" si="2"/>
        <v/>
      </c>
      <c r="I59" s="3"/>
      <c r="J59" s="1"/>
      <c r="K59" s="1"/>
      <c r="L59" s="1"/>
      <c r="M59" s="1"/>
      <c r="N59" s="4"/>
      <c r="P59" s="5">
        <v>458</v>
      </c>
      <c r="Q59" s="6" t="s">
        <v>69</v>
      </c>
      <c r="R59" s="7">
        <f>VLOOKUP(P59,'Sok242'!$D:$G,4,0)</f>
        <v>0.71777000000000002</v>
      </c>
      <c r="S59" s="2">
        <f t="shared" si="3"/>
        <v>0.31025999999999998</v>
      </c>
      <c r="T59" s="2">
        <f t="shared" si="4"/>
        <v>0.31025999999999998</v>
      </c>
      <c r="U59" s="2">
        <f t="shared" si="7"/>
        <v>0.31025999999999998</v>
      </c>
      <c r="V59" s="1">
        <f t="shared" si="5"/>
        <v>1</v>
      </c>
    </row>
    <row r="60" spans="1:22" ht="15" hidden="1" customHeight="1">
      <c r="A60" s="5">
        <v>257</v>
      </c>
      <c r="B60" s="6" t="s">
        <v>54</v>
      </c>
      <c r="C60" s="7">
        <f>VLOOKUP(A60,'Sok242'!$D:$G,4,0)</f>
        <v>0.2233</v>
      </c>
      <c r="D60" s="2">
        <f t="shared" si="0"/>
        <v>1.6349199999999999</v>
      </c>
      <c r="E60" s="2">
        <f t="shared" si="1"/>
        <v>2.7768999999999999</v>
      </c>
      <c r="F60" s="2" t="str">
        <f t="shared" si="6"/>
        <v/>
      </c>
      <c r="G60" s="1">
        <f t="shared" si="2"/>
        <v>1</v>
      </c>
      <c r="I60" s="3"/>
      <c r="J60" s="1"/>
      <c r="K60" s="1"/>
      <c r="L60" s="1"/>
      <c r="M60" s="1"/>
      <c r="N60" s="4"/>
      <c r="P60" s="5">
        <v>459</v>
      </c>
      <c r="Q60" s="6" t="s">
        <v>69</v>
      </c>
      <c r="R60" s="7">
        <f>VLOOKUP(P60,'Sok242'!$D:$G,4,0)</f>
        <v>1.86355</v>
      </c>
      <c r="S60" s="2" t="str">
        <f t="shared" si="3"/>
        <v/>
      </c>
      <c r="T60" s="2" t="str">
        <f t="shared" si="4"/>
        <v/>
      </c>
      <c r="U60" s="2" t="str">
        <f t="shared" si="7"/>
        <v/>
      </c>
      <c r="V60" s="1" t="str">
        <f t="shared" si="5"/>
        <v/>
      </c>
    </row>
    <row r="61" spans="1:22" ht="15" hidden="1" customHeight="1">
      <c r="A61" s="5">
        <v>258</v>
      </c>
      <c r="B61" s="6" t="s">
        <v>54</v>
      </c>
      <c r="C61" s="7">
        <f>VLOOKUP(A61,'Sok242'!$D:$G,4,0)</f>
        <v>1.8166800000000001</v>
      </c>
      <c r="D61" s="2" t="str">
        <f t="shared" si="0"/>
        <v/>
      </c>
      <c r="E61" s="2" t="str">
        <f t="shared" si="1"/>
        <v/>
      </c>
      <c r="F61" s="2" t="str">
        <f t="shared" si="6"/>
        <v/>
      </c>
      <c r="G61" s="1" t="str">
        <f t="shared" si="2"/>
        <v/>
      </c>
      <c r="I61" s="3"/>
      <c r="J61" s="1"/>
      <c r="K61" s="1"/>
      <c r="L61" s="1"/>
      <c r="M61" s="1"/>
      <c r="N61" s="4"/>
      <c r="P61" s="5">
        <v>460</v>
      </c>
      <c r="Q61" s="6" t="s">
        <v>70</v>
      </c>
      <c r="R61" s="7">
        <f>VLOOKUP(P61,'Sok242'!$D:$G,4,0)</f>
        <v>0.98224</v>
      </c>
      <c r="S61" s="2">
        <f t="shared" si="3"/>
        <v>0.88131000000000004</v>
      </c>
      <c r="T61" s="2">
        <f t="shared" si="4"/>
        <v>0.88131000000000004</v>
      </c>
      <c r="U61" s="2">
        <f t="shared" si="7"/>
        <v>0.88131000000000004</v>
      </c>
      <c r="V61" s="1">
        <f t="shared" si="5"/>
        <v>1</v>
      </c>
    </row>
    <row r="62" spans="1:22" ht="15" hidden="1" customHeight="1">
      <c r="A62" s="5">
        <v>259</v>
      </c>
      <c r="B62" s="6" t="s">
        <v>55</v>
      </c>
      <c r="C62" s="7">
        <f>VLOOKUP(A62,'Sok242'!$D:$G,4,0)</f>
        <v>0.46632000000000001</v>
      </c>
      <c r="D62" s="2">
        <f t="shared" si="0"/>
        <v>1.35036</v>
      </c>
      <c r="E62" s="2">
        <f t="shared" si="1"/>
        <v>4.1272599999999997</v>
      </c>
      <c r="F62" s="2" t="str">
        <f t="shared" si="6"/>
        <v/>
      </c>
      <c r="G62" s="1">
        <f t="shared" si="2"/>
        <v>1</v>
      </c>
      <c r="I62" s="3"/>
      <c r="J62" s="1"/>
      <c r="K62" s="1"/>
      <c r="L62" s="1"/>
      <c r="M62" s="1"/>
      <c r="N62" s="4"/>
      <c r="P62" s="5">
        <v>461</v>
      </c>
      <c r="Q62" s="6" t="s">
        <v>70</v>
      </c>
      <c r="R62" s="7">
        <f>VLOOKUP(P62,'Sok242'!$D:$G,4,0)</f>
        <v>1.8790100000000001</v>
      </c>
      <c r="S62" s="2" t="str">
        <f t="shared" si="3"/>
        <v/>
      </c>
      <c r="T62" s="2" t="str">
        <f t="shared" si="4"/>
        <v/>
      </c>
      <c r="U62" s="2" t="str">
        <f t="shared" si="7"/>
        <v/>
      </c>
      <c r="V62" s="1" t="str">
        <f t="shared" si="5"/>
        <v/>
      </c>
    </row>
    <row r="63" spans="1:22" ht="15" hidden="1" customHeight="1">
      <c r="A63" s="5">
        <v>260</v>
      </c>
      <c r="B63" s="6" t="s">
        <v>55</v>
      </c>
      <c r="C63" s="7">
        <f>VLOOKUP(A63,'Sok242'!$D:$G,4,0)</f>
        <v>1.7337899999999999</v>
      </c>
      <c r="D63" s="2" t="str">
        <f t="shared" si="0"/>
        <v/>
      </c>
      <c r="E63" s="2" t="str">
        <f t="shared" si="1"/>
        <v/>
      </c>
      <c r="F63" s="2" t="str">
        <f t="shared" si="6"/>
        <v/>
      </c>
      <c r="G63" s="1" t="str">
        <f t="shared" si="2"/>
        <v/>
      </c>
      <c r="I63" s="3"/>
      <c r="J63" s="1"/>
      <c r="K63" s="1"/>
      <c r="L63" s="1"/>
      <c r="M63" s="1"/>
      <c r="N63" s="4"/>
      <c r="P63" s="5">
        <v>462</v>
      </c>
      <c r="Q63" s="6" t="s">
        <v>28</v>
      </c>
      <c r="R63" s="7">
        <f>VLOOKUP(P63,'Sok242'!$D:$G,4,0)</f>
        <v>0.89587000000000006</v>
      </c>
      <c r="S63" s="2">
        <f t="shared" si="3"/>
        <v>0.98314000000000001</v>
      </c>
      <c r="T63" s="2">
        <f t="shared" si="4"/>
        <v>0.98314000000000001</v>
      </c>
      <c r="U63" s="2" t="str">
        <f t="shared" si="7"/>
        <v/>
      </c>
      <c r="V63" s="1">
        <f t="shared" si="5"/>
        <v>1</v>
      </c>
    </row>
    <row r="64" spans="1:22" ht="15" hidden="1" customHeight="1">
      <c r="A64" s="5">
        <v>261</v>
      </c>
      <c r="B64" s="6" t="s">
        <v>58</v>
      </c>
      <c r="C64" s="7">
        <f>VLOOKUP(A64,'Sok242'!$D:$G,4,0)</f>
        <v>0.90171000000000001</v>
      </c>
      <c r="D64" s="2">
        <f t="shared" si="0"/>
        <v>0.83207999999999993</v>
      </c>
      <c r="E64" s="2">
        <f t="shared" si="1"/>
        <v>4.9593399999999992</v>
      </c>
      <c r="F64" s="2" t="str">
        <f t="shared" si="6"/>
        <v/>
      </c>
      <c r="G64" s="1">
        <f t="shared" si="2"/>
        <v>1</v>
      </c>
      <c r="I64" s="3"/>
      <c r="J64" s="1"/>
      <c r="K64" s="1"/>
      <c r="L64" s="1"/>
      <c r="M64" s="1"/>
      <c r="N64" s="4"/>
      <c r="P64" s="5">
        <v>463</v>
      </c>
      <c r="Q64" s="6" t="s">
        <v>28</v>
      </c>
      <c r="R64" s="7">
        <f>VLOOKUP(P64,'Sok242'!$D:$G,4,0)</f>
        <v>1.8334699999999999</v>
      </c>
      <c r="S64" s="2" t="str">
        <f t="shared" si="3"/>
        <v/>
      </c>
      <c r="T64" s="2" t="str">
        <f t="shared" si="4"/>
        <v/>
      </c>
      <c r="U64" s="2" t="str">
        <f t="shared" si="7"/>
        <v/>
      </c>
      <c r="V64" s="1" t="str">
        <f t="shared" si="5"/>
        <v/>
      </c>
    </row>
    <row r="65" spans="1:22" ht="15" hidden="1" customHeight="1">
      <c r="A65" s="5">
        <v>262</v>
      </c>
      <c r="B65" s="6" t="s">
        <v>58</v>
      </c>
      <c r="C65" s="7">
        <f>VLOOKUP(A65,'Sok242'!$D:$G,4,0)</f>
        <v>1.55308</v>
      </c>
      <c r="D65" s="2" t="str">
        <f t="shared" si="0"/>
        <v/>
      </c>
      <c r="E65" s="2" t="str">
        <f t="shared" si="1"/>
        <v/>
      </c>
      <c r="F65" s="2" t="str">
        <f t="shared" si="6"/>
        <v/>
      </c>
      <c r="G65" s="1" t="str">
        <f t="shared" si="2"/>
        <v/>
      </c>
      <c r="I65" s="3"/>
      <c r="J65" s="1"/>
      <c r="K65" s="2">
        <f>I66-N68-N66-K26</f>
        <v>-5.4000000000011816E-3</v>
      </c>
      <c r="L65" s="1"/>
      <c r="M65" s="1"/>
      <c r="N65" s="4"/>
      <c r="P65" s="5">
        <v>464</v>
      </c>
      <c r="Q65" s="6" t="s">
        <v>71</v>
      </c>
      <c r="R65" s="7">
        <f>VLOOKUP(P65,'Sok242'!$D:$G,4,0)</f>
        <v>0.86031000000000002</v>
      </c>
      <c r="S65" s="2">
        <f t="shared" si="3"/>
        <v>0.97315999999999991</v>
      </c>
      <c r="T65" s="2">
        <f t="shared" si="4"/>
        <v>1.9562999999999999</v>
      </c>
      <c r="U65" s="2" t="str">
        <f t="shared" si="7"/>
        <v/>
      </c>
      <c r="V65" s="1">
        <f t="shared" si="5"/>
        <v>1</v>
      </c>
    </row>
    <row r="66" spans="1:22" ht="15" customHeight="1" thickBot="1">
      <c r="A66" s="5">
        <v>263</v>
      </c>
      <c r="B66" s="6" t="s">
        <v>72</v>
      </c>
      <c r="C66" s="7">
        <f>VLOOKUP(A66,'Sok242'!$D:$G,4,0)</f>
        <v>1.44787</v>
      </c>
      <c r="D66" s="2">
        <f t="shared" si="0"/>
        <v>0.10521000000000003</v>
      </c>
      <c r="E66" s="2">
        <f t="shared" si="1"/>
        <v>5.0645499999999988</v>
      </c>
      <c r="F66" s="2">
        <f t="shared" si="6"/>
        <v>5.0645499999999988</v>
      </c>
      <c r="G66" s="1">
        <f t="shared" si="2"/>
        <v>1</v>
      </c>
      <c r="I66" s="11">
        <f>SUM(F21:F66)</f>
        <v>-4.4324300000000001</v>
      </c>
      <c r="J66" s="1"/>
      <c r="K66" s="1"/>
      <c r="L66" s="1"/>
      <c r="M66" s="1"/>
      <c r="N66" s="8">
        <f>SUM(U20:U69)</f>
        <v>-4.4492899999999986</v>
      </c>
      <c r="P66" s="5">
        <v>465</v>
      </c>
      <c r="Q66" s="6" t="s">
        <v>71</v>
      </c>
      <c r="R66" s="7">
        <f>VLOOKUP(P66,'Sok242'!$D:$G,4,0)</f>
        <v>1.77443</v>
      </c>
      <c r="S66" s="2" t="str">
        <f t="shared" si="3"/>
        <v/>
      </c>
      <c r="T66" s="2" t="str">
        <f t="shared" si="4"/>
        <v/>
      </c>
      <c r="U66" s="2" t="str">
        <f t="shared" si="7"/>
        <v/>
      </c>
      <c r="V66" s="1" t="str">
        <f t="shared" si="5"/>
        <v/>
      </c>
    </row>
    <row r="67" spans="1:22" ht="12.75" hidden="1" customHeight="1" thickBot="1">
      <c r="A67" s="56">
        <v>701001</v>
      </c>
      <c r="B67" s="55" t="s">
        <v>72</v>
      </c>
      <c r="C67" s="13">
        <f>VLOOKUP(A67,'Sok242'!$D:$G,4,0)</f>
        <v>1.1969399999999999</v>
      </c>
      <c r="D67" s="2" t="str">
        <f t="shared" ref="D67:D130" si="14">IF(B66=B67,"",C66-C67)</f>
        <v/>
      </c>
      <c r="E67" s="2" t="str">
        <f t="shared" ref="E67:E130" si="15">IF(D67="","",IF(COUNTIF(B66,"*бол*"),D67+E65,D67))</f>
        <v/>
      </c>
      <c r="F67" s="2" t="str">
        <f t="shared" ref="F67:F130" si="16">IF(COUNTIF(B67,"*бол*"),"",E67)</f>
        <v/>
      </c>
      <c r="G67" s="61" t="str">
        <f t="shared" ref="G67:G130" si="17">IF(B67=B68,1,"")</f>
        <v/>
      </c>
      <c r="H67" s="1"/>
      <c r="I67" s="5">
        <v>468</v>
      </c>
      <c r="J67" s="6" t="s">
        <v>73</v>
      </c>
      <c r="K67" s="7">
        <f>VLOOKUP(I67,'Sok242'!$D:$G,4,0)</f>
        <v>1.46065</v>
      </c>
      <c r="L67" s="2"/>
      <c r="M67" s="2"/>
      <c r="N67" s="2"/>
      <c r="P67" s="5">
        <v>466</v>
      </c>
      <c r="Q67" s="6" t="s">
        <v>54</v>
      </c>
      <c r="R67" s="7">
        <f>VLOOKUP(P67,'Sok242'!$D:$G,4,0)</f>
        <v>1.15116</v>
      </c>
      <c r="S67" s="2">
        <f t="shared" si="3"/>
        <v>0.62326999999999999</v>
      </c>
      <c r="T67" s="2">
        <f t="shared" si="4"/>
        <v>2.5795699999999999</v>
      </c>
      <c r="U67" s="2" t="str">
        <f t="shared" si="7"/>
        <v/>
      </c>
      <c r="V67" s="1">
        <f t="shared" si="5"/>
        <v>1</v>
      </c>
    </row>
    <row r="68" spans="1:22" ht="12.75" customHeight="1" thickBot="1">
      <c r="A68" s="64">
        <v>701002</v>
      </c>
      <c r="B68" s="65" t="s">
        <v>2466</v>
      </c>
      <c r="C68" s="13">
        <f>VLOOKUP(A68,'Sok242'!$D:$G,4,0)</f>
        <v>1.3988799999999999</v>
      </c>
      <c r="D68" s="2">
        <f t="shared" si="14"/>
        <v>-0.20194000000000001</v>
      </c>
      <c r="E68" s="2">
        <f t="shared" si="15"/>
        <v>-0.20194000000000001</v>
      </c>
      <c r="F68" s="2">
        <f t="shared" si="16"/>
        <v>-0.20194000000000001</v>
      </c>
      <c r="G68" s="61" t="str">
        <f t="shared" si="17"/>
        <v/>
      </c>
      <c r="I68" s="5">
        <v>469</v>
      </c>
      <c r="J68" s="6" t="s">
        <v>74</v>
      </c>
      <c r="K68" s="7">
        <f>VLOOKUP(I68,'Sok242'!$D:$G,4,0)</f>
        <v>1.4614199999999999</v>
      </c>
      <c r="L68" s="2">
        <f>IF(J67=J68,"",K67-K68)</f>
        <v>-7.699999999999374E-4</v>
      </c>
      <c r="M68" s="2">
        <f>IF(L68="","",IF(COUNTIF(J67,"*бол*"),L68+M66,L68))</f>
        <v>-7.699999999999374E-4</v>
      </c>
      <c r="N68" s="2">
        <f>IF(COUNTIF(J68,"*бол*"),"",M68)</f>
        <v>-7.699999999999374E-4</v>
      </c>
      <c r="P68" s="5">
        <v>467</v>
      </c>
      <c r="Q68" s="6" t="s">
        <v>54</v>
      </c>
      <c r="R68" s="7">
        <f>VLOOKUP(P68,'Sok242'!$D:$G,4,0)</f>
        <v>1.6837299999999999</v>
      </c>
      <c r="S68" s="2" t="str">
        <f t="shared" si="3"/>
        <v/>
      </c>
      <c r="T68" s="2" t="str">
        <f t="shared" si="4"/>
        <v/>
      </c>
      <c r="U68" s="2" t="str">
        <f t="shared" si="7"/>
        <v/>
      </c>
      <c r="V68" s="1" t="str">
        <f t="shared" si="5"/>
        <v/>
      </c>
    </row>
    <row r="69" spans="1:22" ht="12.75" customHeight="1" thickBot="1">
      <c r="A69" s="64">
        <v>701003</v>
      </c>
      <c r="B69" s="65" t="s">
        <v>2467</v>
      </c>
      <c r="C69" s="13">
        <f>VLOOKUP(A69,'Sok242'!$D:$G,4,0)</f>
        <v>1.4671700000000001</v>
      </c>
      <c r="D69" s="2">
        <f t="shared" si="14"/>
        <v>-6.8290000000000184E-2</v>
      </c>
      <c r="E69" s="2">
        <f t="shared" si="15"/>
        <v>-6.8290000000000184E-2</v>
      </c>
      <c r="F69" s="2">
        <f t="shared" si="16"/>
        <v>-6.8290000000000184E-2</v>
      </c>
      <c r="G69" s="61">
        <f t="shared" si="17"/>
        <v>1</v>
      </c>
      <c r="I69" s="3"/>
      <c r="J69" s="1"/>
      <c r="K69" s="1"/>
      <c r="L69" s="1"/>
      <c r="M69" s="1"/>
      <c r="N69" s="4"/>
      <c r="P69" s="5">
        <v>468</v>
      </c>
      <c r="Q69" s="6" t="s">
        <v>72</v>
      </c>
      <c r="R69" s="7">
        <f>VLOOKUP(P69,'Sok242'!$D:$G,4,0)</f>
        <v>1.46065</v>
      </c>
      <c r="S69" s="2">
        <f t="shared" si="3"/>
        <v>0.22307999999999995</v>
      </c>
      <c r="T69" s="2">
        <f t="shared" si="4"/>
        <v>2.8026499999999999</v>
      </c>
      <c r="U69" s="2">
        <f t="shared" si="7"/>
        <v>2.8026499999999999</v>
      </c>
      <c r="V69" s="1">
        <f t="shared" si="5"/>
        <v>1</v>
      </c>
    </row>
    <row r="70" spans="1:22" ht="12.75" hidden="1" customHeight="1" thickBot="1">
      <c r="A70" s="56">
        <v>701004</v>
      </c>
      <c r="B70" s="55" t="s">
        <v>2467</v>
      </c>
      <c r="C70" s="13">
        <f>VLOOKUP(A70,'Sok242'!$D:$G,4,0)</f>
        <v>1.17916</v>
      </c>
      <c r="D70" s="2" t="str">
        <f t="shared" si="14"/>
        <v/>
      </c>
      <c r="E70" s="2" t="str">
        <f t="shared" si="15"/>
        <v/>
      </c>
      <c r="F70" s="2" t="str">
        <f t="shared" si="16"/>
        <v/>
      </c>
      <c r="G70" s="61" t="str">
        <f t="shared" si="17"/>
        <v/>
      </c>
      <c r="I70" s="3"/>
      <c r="J70" s="1"/>
      <c r="K70" s="1"/>
      <c r="L70" s="1"/>
      <c r="M70" s="1"/>
      <c r="N70" s="4"/>
      <c r="P70" s="56">
        <v>626001</v>
      </c>
      <c r="Q70" s="55" t="s">
        <v>72</v>
      </c>
      <c r="R70" s="13">
        <f>VLOOKUP(P70,'Sok242'!$D:$G,4,0)</f>
        <v>1.17648</v>
      </c>
      <c r="S70" s="2" t="str">
        <f t="shared" ref="S70:S133" si="18">IF(Q69=Q70,"",R69-R70)</f>
        <v/>
      </c>
      <c r="T70" s="2" t="str">
        <f t="shared" ref="T70:T133" si="19">IF(S70="","",IF(COUNTIF(Q69,"*бол*"),S70+T68,S70))</f>
        <v/>
      </c>
      <c r="U70" s="2" t="str">
        <f t="shared" ref="U70:U133" si="20">IF(COUNTIF(Q70,"*бол*"),"",T70)</f>
        <v/>
      </c>
      <c r="V70" s="61" t="str">
        <f t="shared" ref="V70:V133" si="21">IF(Q70=Q71,1,"")</f>
        <v/>
      </c>
    </row>
    <row r="71" spans="1:22" ht="12.75" customHeight="1" thickBot="1">
      <c r="A71" s="64">
        <v>701005</v>
      </c>
      <c r="B71" s="65" t="s">
        <v>2468</v>
      </c>
      <c r="C71" s="13">
        <f>VLOOKUP(A71,'Sok242'!$D:$G,4,0)</f>
        <v>1.28047</v>
      </c>
      <c r="D71" s="2">
        <f t="shared" si="14"/>
        <v>-0.10131000000000001</v>
      </c>
      <c r="E71" s="2">
        <f t="shared" si="15"/>
        <v>-0.10131000000000001</v>
      </c>
      <c r="F71" s="2">
        <f t="shared" si="16"/>
        <v>-0.10131000000000001</v>
      </c>
      <c r="G71" s="61" t="str">
        <f t="shared" si="17"/>
        <v/>
      </c>
      <c r="I71" s="3"/>
      <c r="J71" s="1"/>
      <c r="K71" s="1"/>
      <c r="L71" s="1"/>
      <c r="M71" s="1"/>
      <c r="N71" s="4"/>
      <c r="P71" s="56">
        <v>626002</v>
      </c>
      <c r="Q71" s="55" t="s">
        <v>2466</v>
      </c>
      <c r="R71" s="13">
        <f>VLOOKUP(P71,'Sok242'!$D:$G,4,0)</f>
        <v>1.37978</v>
      </c>
      <c r="S71" s="2">
        <f t="shared" si="18"/>
        <v>-0.20330000000000004</v>
      </c>
      <c r="T71" s="2">
        <f t="shared" si="19"/>
        <v>-0.20330000000000004</v>
      </c>
      <c r="U71" s="2">
        <f t="shared" si="20"/>
        <v>-0.20330000000000004</v>
      </c>
      <c r="V71" s="61" t="str">
        <f t="shared" si="21"/>
        <v/>
      </c>
    </row>
    <row r="72" spans="1:22" ht="12.75" customHeight="1" thickBot="1">
      <c r="A72" s="64">
        <v>701006</v>
      </c>
      <c r="B72" s="65" t="s">
        <v>2469</v>
      </c>
      <c r="C72" s="13">
        <f>VLOOKUP(A72,'Sok242'!$D:$G,4,0)</f>
        <v>1.39296</v>
      </c>
      <c r="D72" s="2">
        <f t="shared" si="14"/>
        <v>-0.11248999999999998</v>
      </c>
      <c r="E72" s="2">
        <f t="shared" si="15"/>
        <v>-0.11248999999999998</v>
      </c>
      <c r="F72" s="2">
        <f t="shared" si="16"/>
        <v>-0.11248999999999998</v>
      </c>
      <c r="G72" s="61" t="str">
        <f t="shared" si="17"/>
        <v/>
      </c>
      <c r="I72" s="3"/>
      <c r="J72" s="1"/>
      <c r="K72" s="1"/>
      <c r="L72" s="1"/>
      <c r="M72" s="1"/>
      <c r="N72" s="4"/>
      <c r="P72" s="56">
        <v>626003</v>
      </c>
      <c r="Q72" s="55" t="s">
        <v>2467</v>
      </c>
      <c r="R72" s="13">
        <f>VLOOKUP(P72,'Sok242'!$D:$G,4,0)</f>
        <v>1.45055</v>
      </c>
      <c r="S72" s="2">
        <f t="shared" si="18"/>
        <v>-7.077E-2</v>
      </c>
      <c r="T72" s="2">
        <f t="shared" si="19"/>
        <v>-7.077E-2</v>
      </c>
      <c r="U72" s="2">
        <f t="shared" si="20"/>
        <v>-7.077E-2</v>
      </c>
      <c r="V72" s="61">
        <f t="shared" si="21"/>
        <v>1</v>
      </c>
    </row>
    <row r="73" spans="1:22" ht="12.75" customHeight="1" thickBot="1">
      <c r="A73" s="64">
        <v>701007</v>
      </c>
      <c r="B73" s="65" t="s">
        <v>2470</v>
      </c>
      <c r="C73" s="13">
        <f>VLOOKUP(A73,'Sok242'!$D:$G,4,0)</f>
        <v>1.5145500000000001</v>
      </c>
      <c r="D73" s="2">
        <f t="shared" si="14"/>
        <v>-0.12159000000000009</v>
      </c>
      <c r="E73" s="2">
        <f t="shared" si="15"/>
        <v>-0.12159000000000009</v>
      </c>
      <c r="F73" s="2">
        <f t="shared" si="16"/>
        <v>-0.12159000000000009</v>
      </c>
      <c r="G73" s="61">
        <f t="shared" si="17"/>
        <v>1</v>
      </c>
      <c r="I73" s="3"/>
      <c r="J73" s="1"/>
      <c r="K73" s="1"/>
      <c r="L73" s="1"/>
      <c r="M73" s="1"/>
      <c r="N73" s="4"/>
      <c r="P73" s="56">
        <v>626004</v>
      </c>
      <c r="Q73" s="55" t="s">
        <v>2467</v>
      </c>
      <c r="R73" s="13">
        <f>VLOOKUP(P73,'Sok242'!$D:$G,4,0)</f>
        <v>1.16858</v>
      </c>
      <c r="S73" s="2" t="str">
        <f t="shared" si="18"/>
        <v/>
      </c>
      <c r="T73" s="2" t="str">
        <f t="shared" si="19"/>
        <v/>
      </c>
      <c r="U73" s="2" t="str">
        <f t="shared" si="20"/>
        <v/>
      </c>
      <c r="V73" s="61" t="str">
        <f t="shared" si="21"/>
        <v/>
      </c>
    </row>
    <row r="74" spans="1:22" ht="12.75" hidden="1" customHeight="1" thickBot="1">
      <c r="A74" s="56">
        <v>701008</v>
      </c>
      <c r="B74" s="55" t="s">
        <v>2470</v>
      </c>
      <c r="C74" s="13">
        <f>VLOOKUP(A74,'Sok242'!$D:$G,4,0)</f>
        <v>1.19661</v>
      </c>
      <c r="D74" s="2" t="str">
        <f t="shared" si="14"/>
        <v/>
      </c>
      <c r="E74" s="2" t="str">
        <f t="shared" si="15"/>
        <v/>
      </c>
      <c r="F74" s="2" t="str">
        <f t="shared" si="16"/>
        <v/>
      </c>
      <c r="G74" s="61" t="str">
        <f t="shared" si="17"/>
        <v/>
      </c>
      <c r="I74" s="3"/>
      <c r="J74" s="1"/>
      <c r="K74" s="1"/>
      <c r="L74" s="1"/>
      <c r="M74" s="1"/>
      <c r="N74" s="4"/>
      <c r="P74" s="56">
        <v>626005</v>
      </c>
      <c r="Q74" s="55" t="s">
        <v>2468</v>
      </c>
      <c r="R74" s="13">
        <f>VLOOKUP(P74,'Sok242'!$D:$G,4,0)</f>
        <v>1.2626999999999999</v>
      </c>
      <c r="S74" s="2">
        <f t="shared" si="18"/>
        <v>-9.4119999999999981E-2</v>
      </c>
      <c r="T74" s="2">
        <f t="shared" si="19"/>
        <v>-9.4119999999999981E-2</v>
      </c>
      <c r="U74" s="2">
        <f t="shared" si="20"/>
        <v>-9.4119999999999981E-2</v>
      </c>
      <c r="V74" s="61" t="str">
        <f t="shared" si="21"/>
        <v/>
      </c>
    </row>
    <row r="75" spans="1:22" ht="12.75" customHeight="1" thickBot="1">
      <c r="A75" s="64">
        <v>701009</v>
      </c>
      <c r="B75" s="65" t="s">
        <v>2471</v>
      </c>
      <c r="C75" s="13">
        <f>VLOOKUP(A75,'Sok242'!$D:$G,4,0)</f>
        <v>1.2958799999999999</v>
      </c>
      <c r="D75" s="2">
        <f t="shared" si="14"/>
        <v>-9.9269999999999969E-2</v>
      </c>
      <c r="E75" s="2">
        <f t="shared" si="15"/>
        <v>-9.9269999999999969E-2</v>
      </c>
      <c r="F75" s="2">
        <f t="shared" si="16"/>
        <v>-9.9269999999999969E-2</v>
      </c>
      <c r="G75" s="61" t="str">
        <f t="shared" si="17"/>
        <v/>
      </c>
      <c r="I75" s="3"/>
      <c r="J75" s="1"/>
      <c r="K75" s="1"/>
      <c r="L75" s="1"/>
      <c r="M75" s="1"/>
      <c r="N75" s="4"/>
      <c r="P75" s="56">
        <v>626006</v>
      </c>
      <c r="Q75" s="55" t="s">
        <v>2469</v>
      </c>
      <c r="R75" s="13">
        <f>VLOOKUP(P75,'Sok242'!$D:$G,4,0)</f>
        <v>1.3787400000000001</v>
      </c>
      <c r="S75" s="2">
        <f t="shared" si="18"/>
        <v>-0.11604000000000014</v>
      </c>
      <c r="T75" s="2">
        <f t="shared" si="19"/>
        <v>-0.11604000000000014</v>
      </c>
      <c r="U75" s="2">
        <f t="shared" si="20"/>
        <v>-0.11604000000000014</v>
      </c>
      <c r="V75" s="61" t="str">
        <f t="shared" si="21"/>
        <v/>
      </c>
    </row>
    <row r="76" spans="1:22" ht="12.75" customHeight="1" thickBot="1">
      <c r="A76" s="56">
        <v>701010</v>
      </c>
      <c r="B76" s="55" t="s">
        <v>2472</v>
      </c>
      <c r="C76" s="13">
        <f>VLOOKUP(A76,'Sok242'!$D:$G,4,0)</f>
        <v>1.3972</v>
      </c>
      <c r="D76" s="2">
        <f t="shared" si="14"/>
        <v>-0.10132000000000008</v>
      </c>
      <c r="E76" s="2">
        <f t="shared" si="15"/>
        <v>-0.10132000000000008</v>
      </c>
      <c r="F76" s="2">
        <f t="shared" si="16"/>
        <v>-0.10132000000000008</v>
      </c>
      <c r="G76" s="61" t="str">
        <f t="shared" si="17"/>
        <v/>
      </c>
      <c r="I76" s="3"/>
      <c r="J76" s="1"/>
      <c r="K76" s="1"/>
      <c r="L76" s="1"/>
      <c r="M76" s="1"/>
      <c r="N76" s="4"/>
      <c r="P76" s="56">
        <v>626007</v>
      </c>
      <c r="Q76" s="55" t="s">
        <v>2470</v>
      </c>
      <c r="R76" s="13">
        <f>VLOOKUP(P76,'Sok242'!$D:$G,4,0)</f>
        <v>1.49993</v>
      </c>
      <c r="S76" s="2">
        <f t="shared" si="18"/>
        <v>-0.12118999999999991</v>
      </c>
      <c r="T76" s="2">
        <f t="shared" si="19"/>
        <v>-0.12118999999999991</v>
      </c>
      <c r="U76" s="2">
        <f t="shared" si="20"/>
        <v>-0.12118999999999991</v>
      </c>
      <c r="V76" s="61">
        <f t="shared" si="21"/>
        <v>1</v>
      </c>
    </row>
    <row r="77" spans="1:22" ht="12.75" hidden="1" customHeight="1" thickBot="1">
      <c r="A77" s="56">
        <v>701011</v>
      </c>
      <c r="B77" s="55" t="s">
        <v>28</v>
      </c>
      <c r="C77" s="13">
        <f>VLOOKUP(A77,'Sok242'!$D:$G,4,0)</f>
        <v>1.63489</v>
      </c>
      <c r="D77" s="2">
        <f t="shared" si="14"/>
        <v>-0.23768999999999996</v>
      </c>
      <c r="E77" s="2">
        <f t="shared" si="15"/>
        <v>-0.23768999999999996</v>
      </c>
      <c r="F77" s="2" t="str">
        <f t="shared" si="16"/>
        <v/>
      </c>
      <c r="G77" s="61">
        <f t="shared" si="17"/>
        <v>1</v>
      </c>
      <c r="I77" s="3"/>
      <c r="J77" s="1"/>
      <c r="K77" s="1"/>
      <c r="L77" s="1"/>
      <c r="M77" s="1"/>
      <c r="N77" s="4"/>
      <c r="P77" s="56">
        <v>626008</v>
      </c>
      <c r="Q77" s="55" t="s">
        <v>2470</v>
      </c>
      <c r="R77" s="13">
        <f>VLOOKUP(P77,'Sok242'!$D:$G,4,0)</f>
        <v>1.1591800000000001</v>
      </c>
      <c r="S77" s="2" t="str">
        <f t="shared" si="18"/>
        <v/>
      </c>
      <c r="T77" s="2" t="str">
        <f t="shared" si="19"/>
        <v/>
      </c>
      <c r="U77" s="2" t="str">
        <f t="shared" si="20"/>
        <v/>
      </c>
      <c r="V77" s="61" t="str">
        <f t="shared" si="21"/>
        <v/>
      </c>
    </row>
    <row r="78" spans="1:22" ht="12.75" hidden="1" customHeight="1" thickBot="1">
      <c r="A78" s="56">
        <v>701012</v>
      </c>
      <c r="B78" s="55" t="s">
        <v>28</v>
      </c>
      <c r="C78" s="13">
        <f>VLOOKUP(A78,'Sok242'!$D:$G,4,0)</f>
        <v>1.3268200000000001</v>
      </c>
      <c r="D78" s="2" t="str">
        <f t="shared" si="14"/>
        <v/>
      </c>
      <c r="E78" s="2" t="str">
        <f t="shared" si="15"/>
        <v/>
      </c>
      <c r="F78" s="2" t="str">
        <f t="shared" si="16"/>
        <v/>
      </c>
      <c r="G78" s="61" t="str">
        <f t="shared" si="17"/>
        <v/>
      </c>
      <c r="I78" s="3"/>
      <c r="J78" s="1"/>
      <c r="K78" s="1"/>
      <c r="L78" s="1"/>
      <c r="M78" s="1"/>
      <c r="N78" s="4"/>
      <c r="P78" s="56">
        <v>626009</v>
      </c>
      <c r="Q78" s="55" t="s">
        <v>2471</v>
      </c>
      <c r="R78" s="13">
        <f>VLOOKUP(P78,'Sok242'!$D:$G,4,0)</f>
        <v>1.2584599999999999</v>
      </c>
      <c r="S78" s="2">
        <f t="shared" si="18"/>
        <v>-9.9279999999999813E-2</v>
      </c>
      <c r="T78" s="2">
        <f t="shared" si="19"/>
        <v>-9.9279999999999813E-2</v>
      </c>
      <c r="U78" s="2">
        <f t="shared" si="20"/>
        <v>-9.9279999999999813E-2</v>
      </c>
      <c r="V78" s="61" t="str">
        <f t="shared" si="21"/>
        <v/>
      </c>
    </row>
    <row r="79" spans="1:22" ht="12.75" customHeight="1" thickBot="1">
      <c r="A79" s="64">
        <v>701013</v>
      </c>
      <c r="B79" s="65" t="s">
        <v>2473</v>
      </c>
      <c r="C79" s="13">
        <f>VLOOKUP(A79,'Sok242'!$D:$G,4,0)</f>
        <v>1.3471200000000001</v>
      </c>
      <c r="D79" s="2">
        <f t="shared" si="14"/>
        <v>-2.0299999999999985E-2</v>
      </c>
      <c r="E79" s="2">
        <f t="shared" si="15"/>
        <v>-0.25798999999999994</v>
      </c>
      <c r="F79" s="2">
        <f t="shared" si="16"/>
        <v>-0.25798999999999994</v>
      </c>
      <c r="G79" s="61" t="str">
        <f t="shared" si="17"/>
        <v/>
      </c>
      <c r="I79" s="3"/>
      <c r="J79" s="1"/>
      <c r="K79" s="1"/>
      <c r="L79" s="1"/>
      <c r="M79" s="1"/>
      <c r="N79" s="4"/>
      <c r="P79" s="56">
        <v>626010</v>
      </c>
      <c r="Q79" s="55" t="s">
        <v>2507</v>
      </c>
      <c r="R79" s="13">
        <f>VLOOKUP(P79,'Sok242'!$D:$G,4,0)</f>
        <v>1.35947</v>
      </c>
      <c r="S79" s="2">
        <f t="shared" si="18"/>
        <v>-0.10101000000000004</v>
      </c>
      <c r="T79" s="2">
        <f t="shared" si="19"/>
        <v>-0.10101000000000004</v>
      </c>
      <c r="U79" s="2">
        <f t="shared" si="20"/>
        <v>-0.10101000000000004</v>
      </c>
      <c r="V79" s="61" t="str">
        <f t="shared" si="21"/>
        <v/>
      </c>
    </row>
    <row r="80" spans="1:22" ht="12.75" hidden="1" customHeight="1" thickBot="1">
      <c r="A80" s="56">
        <v>701014</v>
      </c>
      <c r="B80" s="55" t="s">
        <v>28</v>
      </c>
      <c r="C80" s="13">
        <f>VLOOKUP(A80,'Sok242'!$D:$G,4,0)</f>
        <v>1.6305799999999999</v>
      </c>
      <c r="D80" s="2">
        <f t="shared" si="14"/>
        <v>-0.28345999999999982</v>
      </c>
      <c r="E80" s="2">
        <f t="shared" si="15"/>
        <v>-0.28345999999999982</v>
      </c>
      <c r="F80" s="2" t="str">
        <f t="shared" si="16"/>
        <v/>
      </c>
      <c r="G80" s="61">
        <f t="shared" si="17"/>
        <v>1</v>
      </c>
      <c r="I80" s="3"/>
      <c r="J80" s="1"/>
      <c r="K80" s="1"/>
      <c r="L80" s="1"/>
      <c r="M80" s="1"/>
      <c r="N80" s="4"/>
      <c r="P80" s="56">
        <v>626011</v>
      </c>
      <c r="Q80" s="55" t="s">
        <v>28</v>
      </c>
      <c r="R80" s="13">
        <f>VLOOKUP(P80,'Sok242'!$D:$G,4,0)</f>
        <v>1.5969500000000001</v>
      </c>
      <c r="S80" s="2">
        <f t="shared" si="18"/>
        <v>-0.23748000000000014</v>
      </c>
      <c r="T80" s="2">
        <f t="shared" si="19"/>
        <v>-0.23748000000000014</v>
      </c>
      <c r="U80" s="2" t="str">
        <f t="shared" si="20"/>
        <v/>
      </c>
      <c r="V80" s="61">
        <f t="shared" si="21"/>
        <v>1</v>
      </c>
    </row>
    <row r="81" spans="1:22" ht="12.75" hidden="1" customHeight="1" thickBot="1">
      <c r="A81" s="56">
        <v>701015</v>
      </c>
      <c r="B81" s="55" t="s">
        <v>28</v>
      </c>
      <c r="C81" s="13">
        <f>VLOOKUP(A81,'Sok242'!$D:$G,4,0)</f>
        <v>1.3544700000000001</v>
      </c>
      <c r="D81" s="2" t="str">
        <f t="shared" si="14"/>
        <v/>
      </c>
      <c r="E81" s="2" t="str">
        <f t="shared" si="15"/>
        <v/>
      </c>
      <c r="F81" s="2" t="str">
        <f t="shared" si="16"/>
        <v/>
      </c>
      <c r="G81" s="61" t="str">
        <f t="shared" si="17"/>
        <v/>
      </c>
      <c r="I81" s="3"/>
      <c r="J81" s="1"/>
      <c r="K81" s="1"/>
      <c r="L81" s="1"/>
      <c r="M81" s="1"/>
      <c r="N81" s="4"/>
      <c r="P81" s="56">
        <v>626012</v>
      </c>
      <c r="Q81" s="55" t="s">
        <v>28</v>
      </c>
      <c r="R81" s="13">
        <f>VLOOKUP(P81,'Sok242'!$D:$G,4,0)</f>
        <v>1.27437</v>
      </c>
      <c r="S81" s="2" t="str">
        <f t="shared" si="18"/>
        <v/>
      </c>
      <c r="T81" s="2" t="str">
        <f t="shared" si="19"/>
        <v/>
      </c>
      <c r="U81" s="2" t="str">
        <f t="shared" si="20"/>
        <v/>
      </c>
      <c r="V81" s="61" t="str">
        <f t="shared" si="21"/>
        <v/>
      </c>
    </row>
    <row r="82" spans="1:22" ht="12.75" customHeight="1" thickBot="1">
      <c r="A82" s="56">
        <v>701016</v>
      </c>
      <c r="B82" s="55" t="s">
        <v>2474</v>
      </c>
      <c r="C82" s="13">
        <f>VLOOKUP(A82,'Sok242'!$D:$G,4,0)</f>
        <v>1.31911</v>
      </c>
      <c r="D82" s="2">
        <f t="shared" si="14"/>
        <v>3.5360000000000058E-2</v>
      </c>
      <c r="E82" s="2">
        <f t="shared" si="15"/>
        <v>-0.24809999999999977</v>
      </c>
      <c r="F82" s="2">
        <f t="shared" si="16"/>
        <v>-0.24809999999999977</v>
      </c>
      <c r="G82" s="61" t="str">
        <f t="shared" si="17"/>
        <v/>
      </c>
      <c r="I82" s="3"/>
      <c r="J82" s="1"/>
      <c r="K82" s="1"/>
      <c r="L82" s="1"/>
      <c r="M82" s="1"/>
      <c r="N82" s="4"/>
      <c r="P82" s="56">
        <v>626013</v>
      </c>
      <c r="Q82" s="68" t="s">
        <v>2473</v>
      </c>
      <c r="R82" s="13">
        <f>VLOOKUP(P82,'Sok242'!$D:$G,4,0)</f>
        <v>1.2944</v>
      </c>
      <c r="S82" s="2">
        <f t="shared" si="18"/>
        <v>-2.0029999999999992E-2</v>
      </c>
      <c r="T82" s="2">
        <f t="shared" si="19"/>
        <v>-0.25751000000000013</v>
      </c>
      <c r="U82" s="2">
        <f t="shared" si="20"/>
        <v>-0.25751000000000013</v>
      </c>
      <c r="V82" s="61" t="str">
        <f t="shared" si="21"/>
        <v/>
      </c>
    </row>
    <row r="83" spans="1:22" ht="12.75" customHeight="1" thickBot="1">
      <c r="A83" s="64">
        <v>701017</v>
      </c>
      <c r="B83" s="65" t="s">
        <v>2475</v>
      </c>
      <c r="C83" s="13">
        <f>VLOOKUP(A83,'Sok242'!$D:$G,4,0)</f>
        <v>1.5702400000000001</v>
      </c>
      <c r="D83" s="2">
        <f t="shared" si="14"/>
        <v>-0.25113000000000008</v>
      </c>
      <c r="E83" s="2">
        <f t="shared" si="15"/>
        <v>-0.25113000000000008</v>
      </c>
      <c r="F83" s="2">
        <f t="shared" si="16"/>
        <v>-0.25113000000000008</v>
      </c>
      <c r="G83" s="61">
        <f t="shared" si="17"/>
        <v>1</v>
      </c>
      <c r="I83" s="3"/>
      <c r="J83" s="1"/>
      <c r="K83" s="1"/>
      <c r="L83" s="1"/>
      <c r="M83" s="1"/>
      <c r="N83" s="4"/>
      <c r="P83" s="56">
        <v>626014</v>
      </c>
      <c r="Q83" s="55" t="s">
        <v>28</v>
      </c>
      <c r="R83" s="13">
        <f>VLOOKUP(P83,'Sok242'!$D:$G,4,0)</f>
        <v>1.5464599999999999</v>
      </c>
      <c r="S83" s="2">
        <f t="shared" si="18"/>
        <v>-0.25205999999999995</v>
      </c>
      <c r="T83" s="2">
        <f t="shared" si="19"/>
        <v>-0.25205999999999995</v>
      </c>
      <c r="U83" s="2" t="str">
        <f t="shared" si="20"/>
        <v/>
      </c>
      <c r="V83" s="61">
        <f t="shared" si="21"/>
        <v>1</v>
      </c>
    </row>
    <row r="84" spans="1:22" ht="12.75" hidden="1" customHeight="1" thickBot="1">
      <c r="A84" s="56">
        <v>701018</v>
      </c>
      <c r="B84" s="55" t="s">
        <v>2475</v>
      </c>
      <c r="C84" s="13">
        <f>VLOOKUP(A84,'Sok242'!$D:$G,4,0)</f>
        <v>1.25922</v>
      </c>
      <c r="D84" s="2" t="str">
        <f t="shared" si="14"/>
        <v/>
      </c>
      <c r="E84" s="2" t="str">
        <f t="shared" si="15"/>
        <v/>
      </c>
      <c r="F84" s="2" t="str">
        <f t="shared" si="16"/>
        <v/>
      </c>
      <c r="G84" s="61" t="str">
        <f t="shared" si="17"/>
        <v/>
      </c>
      <c r="I84" s="3"/>
      <c r="J84" s="1"/>
      <c r="K84" s="1"/>
      <c r="L84" s="1"/>
      <c r="M84" s="1"/>
      <c r="N84" s="4"/>
      <c r="P84" s="56">
        <v>626015</v>
      </c>
      <c r="Q84" s="55" t="s">
        <v>28</v>
      </c>
      <c r="R84" s="13">
        <f>VLOOKUP(P84,'Sok242'!$D:$G,4,0)</f>
        <v>1.26834</v>
      </c>
      <c r="S84" s="2" t="str">
        <f t="shared" si="18"/>
        <v/>
      </c>
      <c r="T84" s="2" t="str">
        <f t="shared" si="19"/>
        <v/>
      </c>
      <c r="U84" s="2" t="str">
        <f t="shared" si="20"/>
        <v/>
      </c>
      <c r="V84" s="61" t="str">
        <f t="shared" si="21"/>
        <v/>
      </c>
    </row>
    <row r="85" spans="1:22" ht="12.75" customHeight="1" thickBot="1">
      <c r="A85" s="64">
        <v>701019</v>
      </c>
      <c r="B85" s="65" t="s">
        <v>2476</v>
      </c>
      <c r="C85" s="13">
        <f>VLOOKUP(A85,'Sok242'!$D:$G,4,0)</f>
        <v>1.5114799999999999</v>
      </c>
      <c r="D85" s="2">
        <f t="shared" si="14"/>
        <v>-0.25225999999999993</v>
      </c>
      <c r="E85" s="2">
        <f t="shared" si="15"/>
        <v>-0.25225999999999993</v>
      </c>
      <c r="F85" s="2">
        <f t="shared" si="16"/>
        <v>-0.25225999999999993</v>
      </c>
      <c r="G85" s="61">
        <f t="shared" si="17"/>
        <v>1</v>
      </c>
      <c r="I85" s="3"/>
      <c r="J85" s="1"/>
      <c r="K85" s="1"/>
      <c r="L85" s="1"/>
      <c r="M85" s="1"/>
      <c r="N85" s="4"/>
      <c r="P85" s="56">
        <v>626016</v>
      </c>
      <c r="Q85" s="55" t="s">
        <v>2474</v>
      </c>
      <c r="R85" s="13">
        <f>VLOOKUP(P85,'Sok242'!$D:$G,4,0)</f>
        <v>1.26413</v>
      </c>
      <c r="S85" s="2">
        <f t="shared" si="18"/>
        <v>4.210000000000047E-3</v>
      </c>
      <c r="T85" s="2">
        <f t="shared" si="19"/>
        <v>-0.2478499999999999</v>
      </c>
      <c r="U85" s="2">
        <f t="shared" si="20"/>
        <v>-0.2478499999999999</v>
      </c>
      <c r="V85" s="61" t="str">
        <f t="shared" si="21"/>
        <v/>
      </c>
    </row>
    <row r="86" spans="1:22" ht="12.75" hidden="1" customHeight="1" thickBot="1">
      <c r="A86" s="56">
        <v>701020</v>
      </c>
      <c r="B86" s="55" t="s">
        <v>2476</v>
      </c>
      <c r="C86" s="13">
        <f>VLOOKUP(A86,'Sok242'!$D:$G,4,0)</f>
        <v>1.2322200000000001</v>
      </c>
      <c r="D86" s="2" t="str">
        <f t="shared" si="14"/>
        <v/>
      </c>
      <c r="E86" s="2" t="str">
        <f t="shared" si="15"/>
        <v/>
      </c>
      <c r="F86" s="2" t="str">
        <f t="shared" si="16"/>
        <v/>
      </c>
      <c r="G86" s="61" t="str">
        <f t="shared" si="17"/>
        <v/>
      </c>
      <c r="I86" s="3"/>
      <c r="J86" s="1"/>
      <c r="K86" s="1"/>
      <c r="L86" s="1"/>
      <c r="M86" s="1"/>
      <c r="N86" s="4"/>
      <c r="P86" s="56">
        <v>626017</v>
      </c>
      <c r="Q86" s="55" t="s">
        <v>2475</v>
      </c>
      <c r="R86" s="13">
        <f>VLOOKUP(P86,'Sok242'!$D:$G,4,0)</f>
        <v>1.51623</v>
      </c>
      <c r="S86" s="2">
        <f t="shared" si="18"/>
        <v>-0.25209999999999999</v>
      </c>
      <c r="T86" s="2">
        <f t="shared" si="19"/>
        <v>-0.25209999999999999</v>
      </c>
      <c r="U86" s="2">
        <f t="shared" si="20"/>
        <v>-0.25209999999999999</v>
      </c>
      <c r="V86" s="61">
        <f t="shared" si="21"/>
        <v>1</v>
      </c>
    </row>
    <row r="87" spans="1:22" ht="12.75" customHeight="1" thickBot="1">
      <c r="A87" s="64">
        <v>701021</v>
      </c>
      <c r="B87" s="65" t="s">
        <v>2477</v>
      </c>
      <c r="C87" s="13">
        <f>VLOOKUP(A87,'Sok242'!$D:$G,4,0)</f>
        <v>1.3566499999999999</v>
      </c>
      <c r="D87" s="2">
        <f t="shared" si="14"/>
        <v>-0.12442999999999982</v>
      </c>
      <c r="E87" s="2">
        <f t="shared" si="15"/>
        <v>-0.12442999999999982</v>
      </c>
      <c r="F87" s="2">
        <f t="shared" si="16"/>
        <v>-0.12442999999999982</v>
      </c>
      <c r="G87" s="61" t="str">
        <f t="shared" si="17"/>
        <v/>
      </c>
      <c r="I87" s="3"/>
      <c r="J87" s="1"/>
      <c r="K87" s="1"/>
      <c r="L87" s="1"/>
      <c r="M87" s="1"/>
      <c r="N87" s="4"/>
      <c r="P87" s="56">
        <v>626018</v>
      </c>
      <c r="Q87" s="55" t="s">
        <v>2475</v>
      </c>
      <c r="R87" s="13">
        <f>VLOOKUP(P87,'Sok242'!$D:$G,4,0)</f>
        <v>1.1574500000000001</v>
      </c>
      <c r="S87" s="2" t="str">
        <f t="shared" si="18"/>
        <v/>
      </c>
      <c r="T87" s="2" t="str">
        <f t="shared" si="19"/>
        <v/>
      </c>
      <c r="U87" s="2" t="str">
        <f t="shared" si="20"/>
        <v/>
      </c>
      <c r="V87" s="61" t="str">
        <f t="shared" si="21"/>
        <v/>
      </c>
    </row>
    <row r="88" spans="1:22" ht="12.75" customHeight="1" thickBot="1">
      <c r="A88" s="64">
        <v>701022</v>
      </c>
      <c r="B88" s="65" t="s">
        <v>2478</v>
      </c>
      <c r="C88" s="13">
        <f>VLOOKUP(A88,'Sok242'!$D:$G,4,0)</f>
        <v>1.40889</v>
      </c>
      <c r="D88" s="2">
        <f t="shared" si="14"/>
        <v>-5.2240000000000064E-2</v>
      </c>
      <c r="E88" s="2">
        <f t="shared" si="15"/>
        <v>-5.2240000000000064E-2</v>
      </c>
      <c r="F88" s="2">
        <f t="shared" si="16"/>
        <v>-5.2240000000000064E-2</v>
      </c>
      <c r="G88" s="61" t="str">
        <f t="shared" si="17"/>
        <v/>
      </c>
      <c r="I88" s="3"/>
      <c r="J88" s="1"/>
      <c r="K88" s="1"/>
      <c r="L88" s="1"/>
      <c r="M88" s="1"/>
      <c r="N88" s="4"/>
      <c r="P88" s="64">
        <v>626019</v>
      </c>
      <c r="Q88" s="65" t="s">
        <v>2508</v>
      </c>
      <c r="R88" s="13">
        <f>VLOOKUP(P88,'Sok242'!$D:$G,4,0)</f>
        <v>1.4085799999999999</v>
      </c>
      <c r="S88" s="2">
        <f t="shared" si="18"/>
        <v>-0.25112999999999985</v>
      </c>
      <c r="T88" s="2">
        <f t="shared" si="19"/>
        <v>-0.25112999999999985</v>
      </c>
      <c r="U88" s="2">
        <f t="shared" si="20"/>
        <v>-0.25112999999999985</v>
      </c>
      <c r="V88" s="61" t="str">
        <f t="shared" si="21"/>
        <v/>
      </c>
    </row>
    <row r="89" spans="1:22" ht="12.75" hidden="1" customHeight="1" thickBot="1">
      <c r="A89" s="56">
        <v>701023</v>
      </c>
      <c r="B89" s="55" t="s">
        <v>28</v>
      </c>
      <c r="C89" s="13">
        <f>VLOOKUP(A89,'Sok242'!$D:$G,4,0)</f>
        <v>1.40551</v>
      </c>
      <c r="D89" s="2">
        <f t="shared" si="14"/>
        <v>3.3799999999999386E-3</v>
      </c>
      <c r="E89" s="2">
        <f t="shared" si="15"/>
        <v>3.3799999999999386E-3</v>
      </c>
      <c r="F89" s="2" t="str">
        <f t="shared" si="16"/>
        <v/>
      </c>
      <c r="G89" s="61">
        <f t="shared" si="17"/>
        <v>1</v>
      </c>
      <c r="I89" s="3"/>
      <c r="J89" s="1"/>
      <c r="K89" s="1"/>
      <c r="L89" s="1"/>
      <c r="M89" s="1"/>
      <c r="N89" s="4"/>
      <c r="P89" s="56">
        <v>626020</v>
      </c>
      <c r="Q89" s="55" t="s">
        <v>2477</v>
      </c>
      <c r="R89" s="13">
        <f>VLOOKUP(P89,'Sok242'!$D:$G,4,0)</f>
        <v>1.5358700000000001</v>
      </c>
      <c r="S89" s="2">
        <f t="shared" si="18"/>
        <v>-0.12729000000000013</v>
      </c>
      <c r="T89" s="2">
        <f t="shared" si="19"/>
        <v>-0.12729000000000013</v>
      </c>
      <c r="U89" s="2">
        <f t="shared" si="20"/>
        <v>-0.12729000000000013</v>
      </c>
      <c r="V89" s="61">
        <f t="shared" si="21"/>
        <v>1</v>
      </c>
    </row>
    <row r="90" spans="1:22" ht="12.75" hidden="1" customHeight="1" thickBot="1">
      <c r="A90" s="56">
        <v>701024</v>
      </c>
      <c r="B90" s="55" t="s">
        <v>28</v>
      </c>
      <c r="C90" s="13">
        <f>VLOOKUP(A90,'Sok242'!$D:$G,4,0)</f>
        <v>1.45662</v>
      </c>
      <c r="D90" s="2" t="str">
        <f t="shared" si="14"/>
        <v/>
      </c>
      <c r="E90" s="2" t="str">
        <f t="shared" si="15"/>
        <v/>
      </c>
      <c r="F90" s="2" t="str">
        <f t="shared" si="16"/>
        <v/>
      </c>
      <c r="G90" s="61" t="str">
        <f t="shared" si="17"/>
        <v/>
      </c>
      <c r="I90" s="3"/>
      <c r="J90" s="1"/>
      <c r="K90" s="1"/>
      <c r="L90" s="1"/>
      <c r="M90" s="1"/>
      <c r="N90" s="4"/>
      <c r="P90" s="64">
        <v>626021</v>
      </c>
      <c r="Q90" s="65" t="s">
        <v>2477</v>
      </c>
      <c r="R90" s="13">
        <f>VLOOKUP(P90,'Sok242'!$D:$G,4,0)</f>
        <v>1.2658100000000001</v>
      </c>
      <c r="S90" s="2" t="str">
        <f t="shared" si="18"/>
        <v/>
      </c>
      <c r="T90" s="2" t="str">
        <f t="shared" si="19"/>
        <v/>
      </c>
      <c r="U90" s="2" t="str">
        <f t="shared" si="20"/>
        <v/>
      </c>
      <c r="V90" s="61" t="str">
        <f t="shared" si="21"/>
        <v/>
      </c>
    </row>
    <row r="91" spans="1:22" ht="12.75" customHeight="1" thickBot="1">
      <c r="A91" s="64">
        <v>701025</v>
      </c>
      <c r="B91" s="65" t="s">
        <v>2479</v>
      </c>
      <c r="C91" s="13">
        <f>VLOOKUP(A91,'Sok242'!$D:$G,4,0)</f>
        <v>1.44085</v>
      </c>
      <c r="D91" s="2">
        <f t="shared" si="14"/>
        <v>1.5770000000000062E-2</v>
      </c>
      <c r="E91" s="2">
        <f t="shared" si="15"/>
        <v>1.915E-2</v>
      </c>
      <c r="F91" s="2">
        <f t="shared" si="16"/>
        <v>1.915E-2</v>
      </c>
      <c r="G91" s="61" t="str">
        <f t="shared" si="17"/>
        <v/>
      </c>
      <c r="I91" s="3"/>
      <c r="J91" s="1"/>
      <c r="K91" s="1"/>
      <c r="L91" s="1"/>
      <c r="M91" s="1"/>
      <c r="N91" s="4"/>
      <c r="P91" s="64">
        <v>626022</v>
      </c>
      <c r="Q91" s="65" t="s">
        <v>2478</v>
      </c>
      <c r="R91" s="13">
        <f>VLOOKUP(P91,'Sok242'!$D:$G,4,0)</f>
        <v>1.31775</v>
      </c>
      <c r="S91" s="2">
        <f t="shared" si="18"/>
        <v>-5.1939999999999875E-2</v>
      </c>
      <c r="T91" s="2">
        <f t="shared" si="19"/>
        <v>-5.1939999999999875E-2</v>
      </c>
      <c r="U91" s="2">
        <f t="shared" si="20"/>
        <v>-5.1939999999999875E-2</v>
      </c>
      <c r="V91" s="61" t="str">
        <f t="shared" si="21"/>
        <v/>
      </c>
    </row>
    <row r="92" spans="1:22" ht="12.75" customHeight="1" thickBot="1">
      <c r="A92" s="64">
        <v>701026</v>
      </c>
      <c r="B92" s="65" t="s">
        <v>2480</v>
      </c>
      <c r="C92" s="13">
        <f>VLOOKUP(A92,'Sok242'!$D:$G,4,0)</f>
        <v>1.3597900000000001</v>
      </c>
      <c r="D92" s="2">
        <f t="shared" si="14"/>
        <v>8.105999999999991E-2</v>
      </c>
      <c r="E92" s="2">
        <f t="shared" si="15"/>
        <v>8.105999999999991E-2</v>
      </c>
      <c r="F92" s="2">
        <f t="shared" si="16"/>
        <v>8.105999999999991E-2</v>
      </c>
      <c r="G92" s="61" t="str">
        <f t="shared" si="17"/>
        <v/>
      </c>
      <c r="I92" s="3"/>
      <c r="J92" s="1"/>
      <c r="K92" s="1"/>
      <c r="L92" s="1"/>
      <c r="M92" s="1"/>
      <c r="N92" s="4"/>
      <c r="P92" s="64">
        <v>626023</v>
      </c>
      <c r="Q92" s="65" t="s">
        <v>2479</v>
      </c>
      <c r="R92" s="13">
        <f>VLOOKUP(P92,'Sok242'!$D:$G,4,0)</f>
        <v>1.29914</v>
      </c>
      <c r="S92" s="2">
        <f t="shared" si="18"/>
        <v>1.8610000000000015E-2</v>
      </c>
      <c r="T92" s="2">
        <f t="shared" si="19"/>
        <v>1.8610000000000015E-2</v>
      </c>
      <c r="U92" s="2">
        <f t="shared" si="20"/>
        <v>1.8610000000000015E-2</v>
      </c>
      <c r="V92" s="61" t="str">
        <f t="shared" si="21"/>
        <v/>
      </c>
    </row>
    <row r="93" spans="1:22" ht="12.75" customHeight="1" thickBot="1">
      <c r="A93" s="64">
        <v>701027</v>
      </c>
      <c r="B93" s="65" t="s">
        <v>2481</v>
      </c>
      <c r="C93" s="13">
        <f>VLOOKUP(A93,'Sok242'!$D:$G,4,0)</f>
        <v>1.31413</v>
      </c>
      <c r="D93" s="2">
        <f t="shared" si="14"/>
        <v>4.5660000000000034E-2</v>
      </c>
      <c r="E93" s="2">
        <f t="shared" si="15"/>
        <v>4.5660000000000034E-2</v>
      </c>
      <c r="F93" s="2">
        <f t="shared" si="16"/>
        <v>4.5660000000000034E-2</v>
      </c>
      <c r="G93" s="61" t="str">
        <f t="shared" si="17"/>
        <v/>
      </c>
      <c r="I93" s="3"/>
      <c r="J93" s="1"/>
      <c r="K93" s="1"/>
      <c r="L93" s="1"/>
      <c r="M93" s="1"/>
      <c r="N93" s="4"/>
      <c r="P93" s="64">
        <v>626024</v>
      </c>
      <c r="Q93" s="65" t="s">
        <v>2509</v>
      </c>
      <c r="R93" s="13">
        <f>VLOOKUP(P93,'Sok242'!$D:$G,4,0)</f>
        <v>1.21821</v>
      </c>
      <c r="S93" s="2">
        <f t="shared" si="18"/>
        <v>8.0929999999999946E-2</v>
      </c>
      <c r="T93" s="2">
        <f t="shared" si="19"/>
        <v>8.0929999999999946E-2</v>
      </c>
      <c r="U93" s="2">
        <f t="shared" si="20"/>
        <v>8.0929999999999946E-2</v>
      </c>
      <c r="V93" s="61">
        <f t="shared" si="21"/>
        <v>1</v>
      </c>
    </row>
    <row r="94" spans="1:22" ht="12.75" customHeight="1" thickBot="1">
      <c r="A94" s="64">
        <v>701028</v>
      </c>
      <c r="B94" s="65" t="s">
        <v>2482</v>
      </c>
      <c r="C94" s="13">
        <f>VLOOKUP(A94,'Sok242'!$D:$G,4,0)</f>
        <v>1.26268</v>
      </c>
      <c r="D94" s="2">
        <f t="shared" si="14"/>
        <v>5.1449999999999996E-2</v>
      </c>
      <c r="E94" s="2">
        <f t="shared" si="15"/>
        <v>5.1449999999999996E-2</v>
      </c>
      <c r="F94" s="2">
        <f t="shared" si="16"/>
        <v>5.1449999999999996E-2</v>
      </c>
      <c r="G94" s="61">
        <f t="shared" si="17"/>
        <v>1</v>
      </c>
      <c r="I94" s="3"/>
      <c r="J94" s="1"/>
      <c r="K94" s="1"/>
      <c r="L94" s="1"/>
      <c r="M94" s="1"/>
      <c r="N94" s="4"/>
      <c r="P94" s="56">
        <v>626025</v>
      </c>
      <c r="Q94" s="55" t="s">
        <v>2509</v>
      </c>
      <c r="R94" s="13">
        <f>VLOOKUP(P94,'Sok242'!$D:$G,4,0)</f>
        <v>1.3977599999999999</v>
      </c>
      <c r="S94" s="2" t="str">
        <f t="shared" si="18"/>
        <v/>
      </c>
      <c r="T94" s="2" t="str">
        <f t="shared" si="19"/>
        <v/>
      </c>
      <c r="U94" s="2" t="str">
        <f t="shared" si="20"/>
        <v/>
      </c>
      <c r="V94" s="61" t="str">
        <f t="shared" si="21"/>
        <v/>
      </c>
    </row>
    <row r="95" spans="1:22" ht="12.75" hidden="1" customHeight="1" thickBot="1">
      <c r="A95" s="56">
        <v>701029</v>
      </c>
      <c r="B95" s="55" t="s">
        <v>2482</v>
      </c>
      <c r="C95" s="13">
        <f>VLOOKUP(A95,'Sok242'!$D:$G,4,0)</f>
        <v>1.4617800000000001</v>
      </c>
      <c r="D95" s="2" t="str">
        <f t="shared" si="14"/>
        <v/>
      </c>
      <c r="E95" s="2" t="str">
        <f t="shared" si="15"/>
        <v/>
      </c>
      <c r="F95" s="2" t="str">
        <f t="shared" si="16"/>
        <v/>
      </c>
      <c r="G95" s="61" t="str">
        <f t="shared" si="17"/>
        <v/>
      </c>
      <c r="I95" s="3"/>
      <c r="J95" s="1"/>
      <c r="K95" s="1"/>
      <c r="L95" s="1"/>
      <c r="M95" s="1"/>
      <c r="N95" s="4"/>
      <c r="P95" s="64">
        <v>626026</v>
      </c>
      <c r="Q95" s="65" t="s">
        <v>2510</v>
      </c>
      <c r="R95" s="13">
        <f>VLOOKUP(P95,'Sok242'!$D:$G,4,0)</f>
        <v>1.34866</v>
      </c>
      <c r="S95" s="2">
        <f t="shared" si="18"/>
        <v>4.9099999999999921E-2</v>
      </c>
      <c r="T95" s="2">
        <f t="shared" si="19"/>
        <v>4.9099999999999921E-2</v>
      </c>
      <c r="U95" s="2">
        <f t="shared" si="20"/>
        <v>4.9099999999999921E-2</v>
      </c>
      <c r="V95" s="61" t="str">
        <f t="shared" si="21"/>
        <v/>
      </c>
    </row>
    <row r="96" spans="1:22" ht="12.75" customHeight="1" thickBot="1">
      <c r="A96" s="64">
        <v>701030</v>
      </c>
      <c r="B96" s="65" t="s">
        <v>2483</v>
      </c>
      <c r="C96" s="13">
        <f>VLOOKUP(A96,'Sok242'!$D:$G,4,0)</f>
        <v>1.3999200000000001</v>
      </c>
      <c r="D96" s="2">
        <f t="shared" si="14"/>
        <v>6.1860000000000026E-2</v>
      </c>
      <c r="E96" s="2">
        <f t="shared" si="15"/>
        <v>6.1860000000000026E-2</v>
      </c>
      <c r="F96" s="2">
        <f t="shared" si="16"/>
        <v>6.1860000000000026E-2</v>
      </c>
      <c r="G96" s="61" t="str">
        <f t="shared" si="17"/>
        <v/>
      </c>
      <c r="I96" s="3"/>
      <c r="J96" s="1"/>
      <c r="K96" s="1"/>
      <c r="L96" s="1"/>
      <c r="M96" s="1"/>
      <c r="N96" s="4"/>
      <c r="P96" s="64">
        <v>626027</v>
      </c>
      <c r="Q96" s="65" t="s">
        <v>2511</v>
      </c>
      <c r="R96" s="13">
        <f>VLOOKUP(P96,'Sok242'!$D:$G,4,0)</f>
        <v>1.29908</v>
      </c>
      <c r="S96" s="2">
        <f t="shared" si="18"/>
        <v>4.9579999999999957E-2</v>
      </c>
      <c r="T96" s="2">
        <f t="shared" si="19"/>
        <v>4.9579999999999957E-2</v>
      </c>
      <c r="U96" s="2">
        <f t="shared" si="20"/>
        <v>4.9579999999999957E-2</v>
      </c>
      <c r="V96" s="61" t="str">
        <f t="shared" si="21"/>
        <v/>
      </c>
    </row>
    <row r="97" spans="1:22" ht="12.75" customHeight="1" thickBot="1">
      <c r="A97" s="64">
        <v>701031</v>
      </c>
      <c r="B97" s="65" t="s">
        <v>2484</v>
      </c>
      <c r="C97" s="13">
        <f>VLOOKUP(A97,'Sok242'!$D:$G,4,0)</f>
        <v>1.347</v>
      </c>
      <c r="D97" s="2">
        <f t="shared" si="14"/>
        <v>5.2920000000000078E-2</v>
      </c>
      <c r="E97" s="2">
        <f t="shared" si="15"/>
        <v>5.2920000000000078E-2</v>
      </c>
      <c r="F97" s="2">
        <f t="shared" si="16"/>
        <v>5.2920000000000078E-2</v>
      </c>
      <c r="G97" s="61" t="str">
        <f t="shared" si="17"/>
        <v/>
      </c>
      <c r="I97" s="3"/>
      <c r="J97" s="1"/>
      <c r="K97" s="1"/>
      <c r="L97" s="1"/>
      <c r="M97" s="1"/>
      <c r="N97" s="4"/>
      <c r="P97" s="64">
        <v>626028</v>
      </c>
      <c r="Q97" s="65" t="s">
        <v>2512</v>
      </c>
      <c r="R97" s="13">
        <f>VLOOKUP(P97,'Sok242'!$D:$G,4,0)</f>
        <v>1.2379599999999999</v>
      </c>
      <c r="S97" s="2">
        <f t="shared" si="18"/>
        <v>6.1120000000000063E-2</v>
      </c>
      <c r="T97" s="2">
        <f t="shared" si="19"/>
        <v>6.1120000000000063E-2</v>
      </c>
      <c r="U97" s="2">
        <f t="shared" si="20"/>
        <v>6.1120000000000063E-2</v>
      </c>
      <c r="V97" s="61">
        <f t="shared" si="21"/>
        <v>1</v>
      </c>
    </row>
    <row r="98" spans="1:22" ht="12.75" customHeight="1" thickBot="1">
      <c r="A98" s="64">
        <v>701032</v>
      </c>
      <c r="B98" s="65" t="s">
        <v>2485</v>
      </c>
      <c r="C98" s="13">
        <f>VLOOKUP(A98,'Sok242'!$D:$G,4,0)</f>
        <v>1.3022800000000001</v>
      </c>
      <c r="D98" s="2">
        <f t="shared" si="14"/>
        <v>4.4719999999999871E-2</v>
      </c>
      <c r="E98" s="2">
        <f t="shared" si="15"/>
        <v>4.4719999999999871E-2</v>
      </c>
      <c r="F98" s="2">
        <f t="shared" si="16"/>
        <v>4.4719999999999871E-2</v>
      </c>
      <c r="G98" s="61">
        <f t="shared" si="17"/>
        <v>1</v>
      </c>
      <c r="I98" s="3"/>
      <c r="J98" s="1"/>
      <c r="K98" s="1"/>
      <c r="L98" s="1"/>
      <c r="M98" s="1"/>
      <c r="N98" s="4"/>
      <c r="P98" s="56">
        <v>626029</v>
      </c>
      <c r="Q98" s="55" t="s">
        <v>2512</v>
      </c>
      <c r="R98" s="13">
        <f>VLOOKUP(P98,'Sok242'!$D:$G,4,0)</f>
        <v>1.38825</v>
      </c>
      <c r="S98" s="2" t="str">
        <f t="shared" si="18"/>
        <v/>
      </c>
      <c r="T98" s="2" t="str">
        <f t="shared" si="19"/>
        <v/>
      </c>
      <c r="U98" s="2" t="str">
        <f t="shared" si="20"/>
        <v/>
      </c>
      <c r="V98" s="61" t="str">
        <f t="shared" si="21"/>
        <v/>
      </c>
    </row>
    <row r="99" spans="1:22" ht="12.75" hidden="1" customHeight="1" thickBot="1">
      <c r="A99" s="56">
        <v>701033</v>
      </c>
      <c r="B99" s="55" t="s">
        <v>2485</v>
      </c>
      <c r="C99" s="13">
        <f>VLOOKUP(A99,'Sok242'!$D:$G,4,0)</f>
        <v>1.46004</v>
      </c>
      <c r="D99" s="2" t="str">
        <f t="shared" si="14"/>
        <v/>
      </c>
      <c r="E99" s="2" t="str">
        <f t="shared" si="15"/>
        <v/>
      </c>
      <c r="F99" s="2" t="str">
        <f t="shared" si="16"/>
        <v/>
      </c>
      <c r="G99" s="61" t="str">
        <f t="shared" si="17"/>
        <v/>
      </c>
      <c r="I99" s="3"/>
      <c r="J99" s="1"/>
      <c r="K99" s="1"/>
      <c r="L99" s="1"/>
      <c r="M99" s="1"/>
      <c r="N99" s="4"/>
      <c r="P99" s="64">
        <v>626030</v>
      </c>
      <c r="Q99" s="65" t="s">
        <v>2513</v>
      </c>
      <c r="R99" s="13">
        <f>VLOOKUP(P99,'Sok242'!$D:$G,4,0)</f>
        <v>1.3354600000000001</v>
      </c>
      <c r="S99" s="2">
        <f t="shared" si="18"/>
        <v>5.2789999999999893E-2</v>
      </c>
      <c r="T99" s="2">
        <f t="shared" si="19"/>
        <v>5.2789999999999893E-2</v>
      </c>
      <c r="U99" s="2">
        <f t="shared" si="20"/>
        <v>5.2789999999999893E-2</v>
      </c>
      <c r="V99" s="61" t="str">
        <f t="shared" si="21"/>
        <v/>
      </c>
    </row>
    <row r="100" spans="1:22" ht="12.75" customHeight="1" thickBot="1">
      <c r="A100" s="64">
        <v>701035</v>
      </c>
      <c r="B100" s="66" t="s">
        <v>2486</v>
      </c>
      <c r="C100" s="13">
        <f>VLOOKUP(A100,'Sok242'!$D:$G,4,0)</f>
        <v>1.40482</v>
      </c>
      <c r="D100" s="2">
        <f t="shared" si="14"/>
        <v>5.5220000000000047E-2</v>
      </c>
      <c r="E100" s="2">
        <f t="shared" si="15"/>
        <v>5.5220000000000047E-2</v>
      </c>
      <c r="F100" s="2">
        <f t="shared" si="16"/>
        <v>5.5220000000000047E-2</v>
      </c>
      <c r="G100" s="61" t="str">
        <f t="shared" si="17"/>
        <v/>
      </c>
      <c r="I100" s="3"/>
      <c r="J100" s="1"/>
      <c r="K100" s="1"/>
      <c r="L100" s="1"/>
      <c r="M100" s="1"/>
      <c r="N100" s="4"/>
      <c r="P100" s="64">
        <v>626031</v>
      </c>
      <c r="Q100" s="65" t="s">
        <v>2514</v>
      </c>
      <c r="R100" s="13">
        <f>VLOOKUP(P100,'Sok242'!$D:$G,4,0)</f>
        <v>1.2909999999999999</v>
      </c>
      <c r="S100" s="2">
        <f t="shared" si="18"/>
        <v>4.4460000000000166E-2</v>
      </c>
      <c r="T100" s="2">
        <f t="shared" si="19"/>
        <v>4.4460000000000166E-2</v>
      </c>
      <c r="U100" s="2">
        <f t="shared" si="20"/>
        <v>4.4460000000000166E-2</v>
      </c>
      <c r="V100" s="61" t="str">
        <f t="shared" si="21"/>
        <v/>
      </c>
    </row>
    <row r="101" spans="1:22" ht="12.75" customHeight="1" thickBot="1">
      <c r="A101" s="64">
        <v>701036</v>
      </c>
      <c r="B101" s="65" t="s">
        <v>2487</v>
      </c>
      <c r="C101" s="13">
        <f>VLOOKUP(A101,'Sok242'!$D:$G,4,0)</f>
        <v>1.3562399999999999</v>
      </c>
      <c r="D101" s="2">
        <f t="shared" si="14"/>
        <v>4.8580000000000068E-2</v>
      </c>
      <c r="E101" s="2">
        <f t="shared" si="15"/>
        <v>4.8580000000000068E-2</v>
      </c>
      <c r="F101" s="2">
        <f t="shared" si="16"/>
        <v>4.8580000000000068E-2</v>
      </c>
      <c r="G101" s="61">
        <f t="shared" si="17"/>
        <v>1</v>
      </c>
      <c r="I101" s="3"/>
      <c r="J101" s="1"/>
      <c r="K101" s="1"/>
      <c r="L101" s="1"/>
      <c r="M101" s="1"/>
      <c r="N101" s="4"/>
      <c r="P101" s="64">
        <v>626032</v>
      </c>
      <c r="Q101" s="66" t="s">
        <v>2486</v>
      </c>
      <c r="R101" s="13">
        <f>VLOOKUP(P101,'Sok242'!$D:$G,4,0)</f>
        <v>1.23638</v>
      </c>
      <c r="S101" s="2">
        <f t="shared" si="18"/>
        <v>5.4619999999999891E-2</v>
      </c>
      <c r="T101" s="2">
        <f t="shared" si="19"/>
        <v>5.4619999999999891E-2</v>
      </c>
      <c r="U101" s="2">
        <f t="shared" si="20"/>
        <v>5.4619999999999891E-2</v>
      </c>
      <c r="V101" s="61">
        <f t="shared" si="21"/>
        <v>1</v>
      </c>
    </row>
    <row r="102" spans="1:22" ht="12.75" hidden="1" customHeight="1" thickBot="1">
      <c r="A102" s="56">
        <v>701037</v>
      </c>
      <c r="B102" s="55" t="s">
        <v>2487</v>
      </c>
      <c r="C102" s="13">
        <f>VLOOKUP(A102,'Sok242'!$D:$G,4,0)</f>
        <v>1.47811</v>
      </c>
      <c r="D102" s="2" t="str">
        <f t="shared" si="14"/>
        <v/>
      </c>
      <c r="E102" s="2" t="str">
        <f t="shared" si="15"/>
        <v/>
      </c>
      <c r="F102" s="2" t="str">
        <f t="shared" si="16"/>
        <v/>
      </c>
      <c r="G102" s="61" t="str">
        <f t="shared" si="17"/>
        <v/>
      </c>
      <c r="I102" s="3"/>
      <c r="J102" s="1"/>
      <c r="K102" s="1"/>
      <c r="L102" s="1"/>
      <c r="M102" s="1"/>
      <c r="N102" s="4"/>
      <c r="P102" s="56">
        <v>626034</v>
      </c>
      <c r="Q102" s="55" t="s">
        <v>2486</v>
      </c>
      <c r="R102" s="13">
        <f>VLOOKUP(P102,'Sok242'!$D:$G,4,0)</f>
        <v>1.4136899999999999</v>
      </c>
      <c r="S102" s="2" t="str">
        <f t="shared" si="18"/>
        <v/>
      </c>
      <c r="T102" s="2" t="str">
        <f t="shared" si="19"/>
        <v/>
      </c>
      <c r="U102" s="2" t="str">
        <f t="shared" si="20"/>
        <v/>
      </c>
      <c r="V102" s="61" t="str">
        <f t="shared" si="21"/>
        <v/>
      </c>
    </row>
    <row r="103" spans="1:22" ht="12.75" customHeight="1" thickBot="1">
      <c r="A103" s="64">
        <v>701038</v>
      </c>
      <c r="B103" s="65" t="s">
        <v>2488</v>
      </c>
      <c r="C103" s="13">
        <f>VLOOKUP(A103,'Sok242'!$D:$G,4,0)</f>
        <v>1.37737</v>
      </c>
      <c r="D103" s="2">
        <f t="shared" si="14"/>
        <v>0.10074000000000005</v>
      </c>
      <c r="E103" s="2">
        <f t="shared" si="15"/>
        <v>0.10074000000000005</v>
      </c>
      <c r="F103" s="2">
        <f t="shared" si="16"/>
        <v>0.10074000000000005</v>
      </c>
      <c r="G103" s="61" t="str">
        <f t="shared" si="17"/>
        <v/>
      </c>
      <c r="I103" s="3"/>
      <c r="J103" s="1"/>
      <c r="K103" s="1"/>
      <c r="L103" s="1"/>
      <c r="M103" s="1"/>
      <c r="N103" s="4"/>
      <c r="P103" s="64">
        <v>626035</v>
      </c>
      <c r="Q103" s="65" t="s">
        <v>2487</v>
      </c>
      <c r="R103" s="13">
        <f>VLOOKUP(P103,'Sok242'!$D:$G,4,0)</f>
        <v>1.3642300000000001</v>
      </c>
      <c r="S103" s="2">
        <f t="shared" si="18"/>
        <v>4.9459999999999837E-2</v>
      </c>
      <c r="T103" s="2">
        <f t="shared" si="19"/>
        <v>4.9459999999999837E-2</v>
      </c>
      <c r="U103" s="2">
        <f t="shared" si="20"/>
        <v>4.9459999999999837E-2</v>
      </c>
      <c r="V103" s="61" t="str">
        <f t="shared" si="21"/>
        <v/>
      </c>
    </row>
    <row r="104" spans="1:22" ht="12.75" hidden="1" customHeight="1" thickBot="1">
      <c r="A104" s="56">
        <v>701039</v>
      </c>
      <c r="B104" s="55" t="s">
        <v>28</v>
      </c>
      <c r="C104" s="13">
        <f>VLOOKUP(A104,'Sok242'!$D:$G,4,0)</f>
        <v>1.40387</v>
      </c>
      <c r="D104" s="2">
        <f t="shared" si="14"/>
        <v>-2.6499999999999968E-2</v>
      </c>
      <c r="E104" s="2">
        <f t="shared" si="15"/>
        <v>-2.6499999999999968E-2</v>
      </c>
      <c r="F104" s="2" t="str">
        <f t="shared" si="16"/>
        <v/>
      </c>
      <c r="G104" s="61">
        <f t="shared" si="17"/>
        <v>1</v>
      </c>
      <c r="I104" s="3"/>
      <c r="J104" s="1"/>
      <c r="K104" s="1"/>
      <c r="L104" s="1"/>
      <c r="M104" s="1"/>
      <c r="N104" s="4"/>
      <c r="P104" s="64">
        <v>626036</v>
      </c>
      <c r="Q104" s="65" t="s">
        <v>2488</v>
      </c>
      <c r="R104" s="13">
        <f>VLOOKUP(P104,'Sok242'!$D:$G,4,0)</f>
        <v>1.26369</v>
      </c>
      <c r="S104" s="2">
        <f t="shared" si="18"/>
        <v>0.10054000000000007</v>
      </c>
      <c r="T104" s="2">
        <f t="shared" si="19"/>
        <v>0.10054000000000007</v>
      </c>
      <c r="U104" s="2">
        <f t="shared" si="20"/>
        <v>0.10054000000000007</v>
      </c>
      <c r="V104" s="61">
        <f t="shared" si="21"/>
        <v>1</v>
      </c>
    </row>
    <row r="105" spans="1:22" ht="12.75" hidden="1" customHeight="1" thickBot="1">
      <c r="A105" s="56">
        <v>701040</v>
      </c>
      <c r="B105" s="55" t="s">
        <v>28</v>
      </c>
      <c r="C105" s="13">
        <f>VLOOKUP(A105,'Sok242'!$D:$G,4,0)</f>
        <v>1.59368</v>
      </c>
      <c r="D105" s="2" t="str">
        <f t="shared" si="14"/>
        <v/>
      </c>
      <c r="E105" s="2" t="str">
        <f t="shared" si="15"/>
        <v/>
      </c>
      <c r="F105" s="2" t="str">
        <f t="shared" si="16"/>
        <v/>
      </c>
      <c r="G105" s="61" t="str">
        <f t="shared" si="17"/>
        <v/>
      </c>
      <c r="I105" s="3"/>
      <c r="J105" s="1"/>
      <c r="K105" s="1"/>
      <c r="L105" s="1"/>
      <c r="M105" s="1"/>
      <c r="N105" s="4"/>
      <c r="P105" s="56">
        <v>626037</v>
      </c>
      <c r="Q105" s="55" t="s">
        <v>2488</v>
      </c>
      <c r="R105" s="13">
        <f>VLOOKUP(P105,'Sok242'!$D:$G,4,0)</f>
        <v>1.39879</v>
      </c>
      <c r="S105" s="2" t="str">
        <f t="shared" si="18"/>
        <v/>
      </c>
      <c r="T105" s="2" t="str">
        <f t="shared" si="19"/>
        <v/>
      </c>
      <c r="U105" s="2" t="str">
        <f t="shared" si="20"/>
        <v/>
      </c>
      <c r="V105" s="61" t="str">
        <f t="shared" si="21"/>
        <v/>
      </c>
    </row>
    <row r="106" spans="1:22" ht="12.75" customHeight="1" thickBot="1">
      <c r="A106" s="64">
        <v>701041</v>
      </c>
      <c r="B106" s="65" t="s">
        <v>2489</v>
      </c>
      <c r="C106" s="13">
        <f>VLOOKUP(A106,'Sok242'!$D:$G,4,0)</f>
        <v>1.4210499999999999</v>
      </c>
      <c r="D106" s="2">
        <f t="shared" si="14"/>
        <v>0.17263000000000006</v>
      </c>
      <c r="E106" s="2">
        <f t="shared" si="15"/>
        <v>0.14613000000000009</v>
      </c>
      <c r="F106" s="2">
        <f t="shared" si="16"/>
        <v>0.14613000000000009</v>
      </c>
      <c r="G106" s="61" t="str">
        <f t="shared" si="17"/>
        <v/>
      </c>
      <c r="I106" s="3"/>
      <c r="J106" s="1"/>
      <c r="K106" s="1"/>
      <c r="L106" s="1"/>
      <c r="M106" s="1"/>
      <c r="N106" s="4"/>
      <c r="P106" s="64">
        <v>626038</v>
      </c>
      <c r="Q106" s="65" t="s">
        <v>2489</v>
      </c>
      <c r="R106" s="13">
        <f>VLOOKUP(P106,'Sok242'!$D:$G,4,0)</f>
        <v>1.2517199999999999</v>
      </c>
      <c r="S106" s="2">
        <f t="shared" si="18"/>
        <v>0.14707000000000003</v>
      </c>
      <c r="T106" s="2">
        <f t="shared" si="19"/>
        <v>0.14707000000000003</v>
      </c>
      <c r="U106" s="2">
        <f t="shared" si="20"/>
        <v>0.14707000000000003</v>
      </c>
      <c r="V106" s="61">
        <f t="shared" si="21"/>
        <v>1</v>
      </c>
    </row>
    <row r="107" spans="1:22" ht="12.75" customHeight="1" thickBot="1">
      <c r="A107" s="64">
        <v>701042</v>
      </c>
      <c r="B107" s="65" t="s">
        <v>2490</v>
      </c>
      <c r="C107" s="13">
        <f>VLOOKUP(A107,'Sok242'!$D:$G,4,0)</f>
        <v>1.31494</v>
      </c>
      <c r="D107" s="2">
        <f t="shared" si="14"/>
        <v>0.10610999999999993</v>
      </c>
      <c r="E107" s="2">
        <f t="shared" si="15"/>
        <v>0.10610999999999993</v>
      </c>
      <c r="F107" s="2">
        <f t="shared" si="16"/>
        <v>0.10610999999999993</v>
      </c>
      <c r="G107" s="61">
        <f t="shared" si="17"/>
        <v>1</v>
      </c>
      <c r="I107" s="3"/>
      <c r="J107" s="1"/>
      <c r="K107" s="1"/>
      <c r="L107" s="1"/>
      <c r="M107" s="1"/>
      <c r="N107" s="4"/>
      <c r="P107" s="56">
        <v>626039</v>
      </c>
      <c r="Q107" s="55" t="s">
        <v>2489</v>
      </c>
      <c r="R107" s="13">
        <f>VLOOKUP(P107,'Sok242'!$D:$G,4,0)</f>
        <v>1.3414999999999999</v>
      </c>
      <c r="S107" s="2" t="str">
        <f t="shared" si="18"/>
        <v/>
      </c>
      <c r="T107" s="2" t="str">
        <f t="shared" si="19"/>
        <v/>
      </c>
      <c r="U107" s="2" t="str">
        <f t="shared" si="20"/>
        <v/>
      </c>
      <c r="V107" s="61" t="str">
        <f t="shared" si="21"/>
        <v/>
      </c>
    </row>
    <row r="108" spans="1:22" ht="12.75" hidden="1" customHeight="1" thickBot="1">
      <c r="A108" s="56">
        <v>701044</v>
      </c>
      <c r="B108" s="55" t="s">
        <v>2490</v>
      </c>
      <c r="C108" s="13">
        <f>VLOOKUP(A108,'Sok242'!$D:$G,4,0)</f>
        <v>1.4556500000000001</v>
      </c>
      <c r="D108" s="2" t="str">
        <f t="shared" si="14"/>
        <v/>
      </c>
      <c r="E108" s="2" t="str">
        <f t="shared" si="15"/>
        <v/>
      </c>
      <c r="F108" s="2" t="str">
        <f t="shared" si="16"/>
        <v/>
      </c>
      <c r="G108" s="61" t="str">
        <f t="shared" si="17"/>
        <v/>
      </c>
      <c r="I108" s="3"/>
      <c r="J108" s="1"/>
      <c r="K108" s="1"/>
      <c r="L108" s="1"/>
      <c r="M108" s="1"/>
      <c r="N108" s="4"/>
      <c r="P108" s="64">
        <v>626040</v>
      </c>
      <c r="Q108" s="65" t="s">
        <v>2490</v>
      </c>
      <c r="R108" s="13">
        <f>VLOOKUP(P108,'Sok242'!$D:$G,4,0)</f>
        <v>1.2343599999999999</v>
      </c>
      <c r="S108" s="2">
        <f t="shared" si="18"/>
        <v>0.10714000000000001</v>
      </c>
      <c r="T108" s="2">
        <f t="shared" si="19"/>
        <v>0.10714000000000001</v>
      </c>
      <c r="U108" s="2">
        <f t="shared" si="20"/>
        <v>0.10714000000000001</v>
      </c>
      <c r="V108" s="61">
        <f t="shared" si="21"/>
        <v>1</v>
      </c>
    </row>
    <row r="109" spans="1:22" ht="12.75" customHeight="1" thickBot="1">
      <c r="A109" s="64">
        <v>701045</v>
      </c>
      <c r="B109" s="65" t="s">
        <v>2491</v>
      </c>
      <c r="C109" s="13">
        <f>VLOOKUP(A109,'Sok242'!$D:$G,4,0)</f>
        <v>1.3214699999999999</v>
      </c>
      <c r="D109" s="2">
        <f t="shared" si="14"/>
        <v>0.13418000000000019</v>
      </c>
      <c r="E109" s="2">
        <f t="shared" si="15"/>
        <v>0.13418000000000019</v>
      </c>
      <c r="F109" s="2">
        <f t="shared" si="16"/>
        <v>0.13418000000000019</v>
      </c>
      <c r="G109" s="61" t="str">
        <f t="shared" si="17"/>
        <v/>
      </c>
      <c r="I109" s="3"/>
      <c r="J109" s="1"/>
      <c r="K109" s="1"/>
      <c r="L109" s="1"/>
      <c r="M109" s="1"/>
      <c r="N109" s="4"/>
      <c r="P109" s="56">
        <v>626041</v>
      </c>
      <c r="Q109" s="55" t="s">
        <v>2490</v>
      </c>
      <c r="R109" s="13">
        <f>VLOOKUP(P109,'Sok242'!$D:$G,4,0)</f>
        <v>1.3995599999999999</v>
      </c>
      <c r="S109" s="2" t="str">
        <f t="shared" si="18"/>
        <v/>
      </c>
      <c r="T109" s="2" t="str">
        <f t="shared" si="19"/>
        <v/>
      </c>
      <c r="U109" s="2" t="str">
        <f t="shared" si="20"/>
        <v/>
      </c>
      <c r="V109" s="61" t="str">
        <f t="shared" si="21"/>
        <v/>
      </c>
    </row>
    <row r="110" spans="1:22" ht="12.75" customHeight="1" thickBot="1">
      <c r="A110" s="64">
        <v>701046</v>
      </c>
      <c r="B110" s="65" t="s">
        <v>2492</v>
      </c>
      <c r="C110" s="13">
        <f>VLOOKUP(A110,'Sok242'!$D:$G,4,0)</f>
        <v>1.2047600000000001</v>
      </c>
      <c r="D110" s="2">
        <f t="shared" si="14"/>
        <v>0.11670999999999987</v>
      </c>
      <c r="E110" s="2">
        <f t="shared" si="15"/>
        <v>0.11670999999999987</v>
      </c>
      <c r="F110" s="2">
        <f t="shared" si="16"/>
        <v>0.11670999999999987</v>
      </c>
      <c r="G110" s="61">
        <f t="shared" si="17"/>
        <v>1</v>
      </c>
      <c r="I110" s="3"/>
      <c r="J110" s="1"/>
      <c r="K110" s="1"/>
      <c r="L110" s="1"/>
      <c r="M110" s="1"/>
      <c r="N110" s="4"/>
      <c r="P110" s="64">
        <v>626042</v>
      </c>
      <c r="Q110" s="65" t="s">
        <v>2491</v>
      </c>
      <c r="R110" s="13">
        <f>VLOOKUP(P110,'Sok242'!$D:$G,4,0)</f>
        <v>1.26589</v>
      </c>
      <c r="S110" s="2">
        <f t="shared" si="18"/>
        <v>0.13366999999999996</v>
      </c>
      <c r="T110" s="2">
        <f t="shared" si="19"/>
        <v>0.13366999999999996</v>
      </c>
      <c r="U110" s="2">
        <f t="shared" si="20"/>
        <v>0.13366999999999996</v>
      </c>
      <c r="V110" s="61" t="str">
        <f t="shared" si="21"/>
        <v/>
      </c>
    </row>
    <row r="111" spans="1:22" ht="12.75" hidden="1" customHeight="1" thickBot="1">
      <c r="A111" s="56">
        <v>701047</v>
      </c>
      <c r="B111" s="55" t="s">
        <v>2492</v>
      </c>
      <c r="C111" s="13">
        <f>VLOOKUP(A111,'Sok242'!$D:$G,4,0)</f>
        <v>1.45536</v>
      </c>
      <c r="D111" s="2" t="str">
        <f t="shared" si="14"/>
        <v/>
      </c>
      <c r="E111" s="2" t="str">
        <f t="shared" si="15"/>
        <v/>
      </c>
      <c r="F111" s="2" t="str">
        <f t="shared" si="16"/>
        <v/>
      </c>
      <c r="G111" s="61" t="str">
        <f t="shared" si="17"/>
        <v/>
      </c>
      <c r="I111" s="3"/>
      <c r="J111" s="1"/>
      <c r="K111" s="1"/>
      <c r="L111" s="1"/>
      <c r="M111" s="1"/>
      <c r="N111" s="4"/>
      <c r="P111" s="64">
        <v>626043</v>
      </c>
      <c r="Q111" s="65" t="s">
        <v>2492</v>
      </c>
      <c r="R111" s="13">
        <f>VLOOKUP(P111,'Sok242'!$D:$G,4,0)</f>
        <v>1.14897</v>
      </c>
      <c r="S111" s="2">
        <f t="shared" si="18"/>
        <v>0.11691999999999991</v>
      </c>
      <c r="T111" s="2">
        <f t="shared" si="19"/>
        <v>0.11691999999999991</v>
      </c>
      <c r="U111" s="2">
        <f t="shared" si="20"/>
        <v>0.11691999999999991</v>
      </c>
      <c r="V111" s="61">
        <f t="shared" si="21"/>
        <v>1</v>
      </c>
    </row>
    <row r="112" spans="1:22" ht="12.75" customHeight="1" thickBot="1">
      <c r="A112" s="64">
        <v>701048</v>
      </c>
      <c r="B112" s="65" t="s">
        <v>2493</v>
      </c>
      <c r="C112" s="13">
        <f>VLOOKUP(A112,'Sok242'!$D:$G,4,0)</f>
        <v>1.28793</v>
      </c>
      <c r="D112" s="2">
        <f t="shared" si="14"/>
        <v>0.16742999999999997</v>
      </c>
      <c r="E112" s="2">
        <f t="shared" si="15"/>
        <v>0.16742999999999997</v>
      </c>
      <c r="F112" s="2">
        <f t="shared" si="16"/>
        <v>0.16742999999999997</v>
      </c>
      <c r="G112" s="61" t="str">
        <f t="shared" si="17"/>
        <v/>
      </c>
      <c r="I112" s="3"/>
      <c r="J112" s="1"/>
      <c r="K112" s="1"/>
      <c r="L112" s="1"/>
      <c r="M112" s="1"/>
      <c r="N112" s="4"/>
      <c r="P112" s="56">
        <v>626044</v>
      </c>
      <c r="Q112" s="55" t="s">
        <v>2492</v>
      </c>
      <c r="R112" s="13">
        <f>VLOOKUP(P112,'Sok242'!$D:$G,4,0)</f>
        <v>1.4047700000000001</v>
      </c>
      <c r="S112" s="2" t="str">
        <f t="shared" si="18"/>
        <v/>
      </c>
      <c r="T112" s="2" t="str">
        <f t="shared" si="19"/>
        <v/>
      </c>
      <c r="U112" s="2" t="str">
        <f t="shared" si="20"/>
        <v/>
      </c>
      <c r="V112" s="61" t="str">
        <f t="shared" si="21"/>
        <v/>
      </c>
    </row>
    <row r="113" spans="1:22" ht="12.75" customHeight="1" thickBot="1">
      <c r="A113" s="64">
        <v>701049</v>
      </c>
      <c r="B113" s="65" t="s">
        <v>2494</v>
      </c>
      <c r="C113" s="13">
        <f>VLOOKUP(A113,'Sok242'!$D:$G,4,0)</f>
        <v>1.2302</v>
      </c>
      <c r="D113" s="2">
        <f t="shared" si="14"/>
        <v>5.7730000000000059E-2</v>
      </c>
      <c r="E113" s="2">
        <f t="shared" si="15"/>
        <v>5.7730000000000059E-2</v>
      </c>
      <c r="F113" s="2">
        <f t="shared" si="16"/>
        <v>5.7730000000000059E-2</v>
      </c>
      <c r="G113" s="61">
        <f t="shared" si="17"/>
        <v>1</v>
      </c>
      <c r="I113" s="3"/>
      <c r="J113" s="1"/>
      <c r="K113" s="1"/>
      <c r="L113" s="1"/>
      <c r="M113" s="1"/>
      <c r="N113" s="4"/>
      <c r="P113" s="64">
        <v>626045</v>
      </c>
      <c r="Q113" s="65" t="s">
        <v>2515</v>
      </c>
      <c r="R113" s="13">
        <f>VLOOKUP(P113,'Sok242'!$D:$G,4,0)</f>
        <v>1.2393799999999999</v>
      </c>
      <c r="S113" s="2">
        <f t="shared" si="18"/>
        <v>0.16539000000000015</v>
      </c>
      <c r="T113" s="2">
        <f t="shared" si="19"/>
        <v>0.16539000000000015</v>
      </c>
      <c r="U113" s="2">
        <f t="shared" si="20"/>
        <v>0.16539000000000015</v>
      </c>
      <c r="V113" s="61" t="str">
        <f t="shared" si="21"/>
        <v/>
      </c>
    </row>
    <row r="114" spans="1:22" ht="12.75" hidden="1" customHeight="1" thickBot="1">
      <c r="A114" s="56">
        <v>701050</v>
      </c>
      <c r="B114" s="55" t="s">
        <v>2494</v>
      </c>
      <c r="C114" s="13">
        <f>VLOOKUP(A114,'Sok242'!$D:$G,4,0)</f>
        <v>1.40028</v>
      </c>
      <c r="D114" s="2" t="str">
        <f t="shared" si="14"/>
        <v/>
      </c>
      <c r="E114" s="2" t="str">
        <f t="shared" si="15"/>
        <v/>
      </c>
      <c r="F114" s="2" t="str">
        <f t="shared" si="16"/>
        <v/>
      </c>
      <c r="G114" s="61" t="str">
        <f t="shared" si="17"/>
        <v/>
      </c>
      <c r="I114" s="3"/>
      <c r="J114" s="1"/>
      <c r="K114" s="1"/>
      <c r="L114" s="1"/>
      <c r="M114" s="1"/>
      <c r="N114" s="4"/>
      <c r="P114" s="64">
        <v>626046</v>
      </c>
      <c r="Q114" s="66" t="s">
        <v>2516</v>
      </c>
      <c r="R114" s="13">
        <f>VLOOKUP(P114,'Sok242'!$D:$G,4,0)</f>
        <v>1.18363</v>
      </c>
      <c r="S114" s="2">
        <f t="shared" si="18"/>
        <v>5.5749999999999966E-2</v>
      </c>
      <c r="T114" s="2">
        <f t="shared" si="19"/>
        <v>5.5749999999999966E-2</v>
      </c>
      <c r="U114" s="2">
        <f t="shared" si="20"/>
        <v>5.5749999999999966E-2</v>
      </c>
      <c r="V114" s="61">
        <f t="shared" si="21"/>
        <v>1</v>
      </c>
    </row>
    <row r="115" spans="1:22" ht="12.75" hidden="1" customHeight="1" thickBot="1">
      <c r="A115" s="56">
        <v>701051</v>
      </c>
      <c r="B115" s="55" t="s">
        <v>28</v>
      </c>
      <c r="C115" s="13">
        <f>VLOOKUP(A115,'Sok242'!$D:$G,4,0)</f>
        <v>1.4637</v>
      </c>
      <c r="D115" s="2">
        <f t="shared" si="14"/>
        <v>-6.3420000000000032E-2</v>
      </c>
      <c r="E115" s="2">
        <f t="shared" si="15"/>
        <v>-6.3420000000000032E-2</v>
      </c>
      <c r="F115" s="2" t="str">
        <f t="shared" si="16"/>
        <v/>
      </c>
      <c r="G115" s="61">
        <f t="shared" si="17"/>
        <v>1</v>
      </c>
      <c r="I115" s="3"/>
      <c r="J115" s="1"/>
      <c r="K115" s="1"/>
      <c r="L115" s="1"/>
      <c r="M115" s="1"/>
      <c r="N115" s="4"/>
      <c r="P115" s="56">
        <v>626048</v>
      </c>
      <c r="Q115" s="55" t="s">
        <v>2516</v>
      </c>
      <c r="R115" s="13">
        <f>VLOOKUP(P115,'Sok242'!$D:$G,4,0)</f>
        <v>1.35005</v>
      </c>
      <c r="S115" s="2" t="str">
        <f t="shared" si="18"/>
        <v/>
      </c>
      <c r="T115" s="2" t="str">
        <f t="shared" si="19"/>
        <v/>
      </c>
      <c r="U115" s="2" t="str">
        <f t="shared" si="20"/>
        <v/>
      </c>
      <c r="V115" s="61" t="str">
        <f t="shared" si="21"/>
        <v/>
      </c>
    </row>
    <row r="116" spans="1:22" ht="12.75" hidden="1" customHeight="1" thickBot="1">
      <c r="A116" s="56">
        <v>701052</v>
      </c>
      <c r="B116" s="55" t="s">
        <v>28</v>
      </c>
      <c r="C116" s="13">
        <f>VLOOKUP(A116,'Sok242'!$D:$G,4,0)</f>
        <v>1.6648400000000001</v>
      </c>
      <c r="D116" s="2" t="str">
        <f t="shared" si="14"/>
        <v/>
      </c>
      <c r="E116" s="2" t="str">
        <f t="shared" si="15"/>
        <v/>
      </c>
      <c r="F116" s="2" t="str">
        <f t="shared" si="16"/>
        <v/>
      </c>
      <c r="G116" s="61" t="str">
        <f t="shared" si="17"/>
        <v/>
      </c>
      <c r="I116" s="3"/>
      <c r="J116" s="1"/>
      <c r="K116" s="1"/>
      <c r="L116" s="1"/>
      <c r="M116" s="1"/>
      <c r="N116" s="4"/>
      <c r="P116" s="64">
        <v>626049</v>
      </c>
      <c r="Q116" s="65" t="s">
        <v>2517</v>
      </c>
      <c r="R116" s="13">
        <f>VLOOKUP(P116,'Sok242'!$D:$G,4,0)</f>
        <v>1.2814099999999999</v>
      </c>
      <c r="S116" s="2">
        <f t="shared" si="18"/>
        <v>6.8640000000000034E-2</v>
      </c>
      <c r="T116" s="2">
        <f t="shared" si="19"/>
        <v>6.8640000000000034E-2</v>
      </c>
      <c r="U116" s="2">
        <f t="shared" si="20"/>
        <v>6.8640000000000034E-2</v>
      </c>
      <c r="V116" s="61" t="str">
        <f t="shared" si="21"/>
        <v/>
      </c>
    </row>
    <row r="117" spans="1:22" ht="12.75" hidden="1" customHeight="1" thickBot="1">
      <c r="A117" s="56">
        <v>701053</v>
      </c>
      <c r="B117" s="55" t="s">
        <v>53</v>
      </c>
      <c r="C117" s="13">
        <f>VLOOKUP(A117,'Sok242'!$D:$G,4,0)</f>
        <v>1.4579200000000001</v>
      </c>
      <c r="D117" s="2">
        <f t="shared" si="14"/>
        <v>0.20691999999999999</v>
      </c>
      <c r="E117" s="2">
        <f t="shared" si="15"/>
        <v>0.14349999999999996</v>
      </c>
      <c r="F117" s="2" t="str">
        <f t="shared" si="16"/>
        <v/>
      </c>
      <c r="G117" s="61">
        <f t="shared" si="17"/>
        <v>1</v>
      </c>
      <c r="I117" s="3"/>
      <c r="J117" s="1"/>
      <c r="K117" s="1"/>
      <c r="L117" s="1"/>
      <c r="M117" s="1"/>
      <c r="N117" s="4"/>
      <c r="P117" s="64">
        <v>626050</v>
      </c>
      <c r="Q117" s="65" t="s">
        <v>2518</v>
      </c>
      <c r="R117" s="13">
        <f>VLOOKUP(P117,'Sok242'!$D:$G,4,0)</f>
        <v>1.22485</v>
      </c>
      <c r="S117" s="2">
        <f t="shared" si="18"/>
        <v>5.6559999999999944E-2</v>
      </c>
      <c r="T117" s="2">
        <f t="shared" si="19"/>
        <v>5.6559999999999944E-2</v>
      </c>
      <c r="U117" s="2">
        <f t="shared" si="20"/>
        <v>5.6559999999999944E-2</v>
      </c>
      <c r="V117" s="61" t="str">
        <f t="shared" si="21"/>
        <v/>
      </c>
    </row>
    <row r="118" spans="1:22" ht="12.75" hidden="1" customHeight="1" thickBot="1">
      <c r="A118" s="56">
        <v>701054</v>
      </c>
      <c r="B118" s="55" t="s">
        <v>53</v>
      </c>
      <c r="C118" s="13">
        <f>VLOOKUP(A118,'Sok242'!$D:$G,4,0)</f>
        <v>1.6524700000000001</v>
      </c>
      <c r="D118" s="2" t="str">
        <f t="shared" si="14"/>
        <v/>
      </c>
      <c r="E118" s="2" t="str">
        <f t="shared" si="15"/>
        <v/>
      </c>
      <c r="F118" s="2" t="str">
        <f t="shared" si="16"/>
        <v/>
      </c>
      <c r="G118" s="61" t="str">
        <f t="shared" si="17"/>
        <v/>
      </c>
      <c r="I118" s="3"/>
      <c r="J118" s="1"/>
      <c r="K118" s="1"/>
      <c r="L118" s="1"/>
      <c r="M118" s="1"/>
      <c r="N118" s="4"/>
      <c r="P118" s="64">
        <v>626051</v>
      </c>
      <c r="Q118" s="65" t="s">
        <v>2519</v>
      </c>
      <c r="R118" s="13">
        <f>VLOOKUP(P118,'Sok242'!$D:$G,4,0)</f>
        <v>1.1654899999999999</v>
      </c>
      <c r="S118" s="2">
        <f t="shared" si="18"/>
        <v>5.9360000000000079E-2</v>
      </c>
      <c r="T118" s="2">
        <f t="shared" si="19"/>
        <v>5.9360000000000079E-2</v>
      </c>
      <c r="U118" s="2">
        <f t="shared" si="20"/>
        <v>5.9360000000000079E-2</v>
      </c>
      <c r="V118" s="61">
        <f t="shared" si="21"/>
        <v>1</v>
      </c>
    </row>
    <row r="119" spans="1:22" ht="12.75" hidden="1" customHeight="1" thickBot="1">
      <c r="A119" s="56">
        <v>701055</v>
      </c>
      <c r="B119" s="55" t="s">
        <v>250</v>
      </c>
      <c r="C119" s="13">
        <f>VLOOKUP(A119,'Sok242'!$D:$G,4,0)</f>
        <v>1.4519500000000001</v>
      </c>
      <c r="D119" s="2">
        <f t="shared" si="14"/>
        <v>0.20052000000000003</v>
      </c>
      <c r="E119" s="2">
        <f t="shared" si="15"/>
        <v>0.34401999999999999</v>
      </c>
      <c r="F119" s="2" t="str">
        <f t="shared" si="16"/>
        <v/>
      </c>
      <c r="G119" s="61">
        <f t="shared" si="17"/>
        <v>1</v>
      </c>
      <c r="I119" s="3"/>
      <c r="J119" s="1"/>
      <c r="K119" s="1"/>
      <c r="L119" s="1"/>
      <c r="M119" s="1"/>
      <c r="N119" s="4"/>
      <c r="P119" s="56">
        <v>626052</v>
      </c>
      <c r="Q119" s="55" t="s">
        <v>2519</v>
      </c>
      <c r="R119" s="13">
        <f>VLOOKUP(P119,'Sok242'!$D:$G,4,0)</f>
        <v>1.35866</v>
      </c>
      <c r="S119" s="2" t="str">
        <f t="shared" si="18"/>
        <v/>
      </c>
      <c r="T119" s="2" t="str">
        <f t="shared" si="19"/>
        <v/>
      </c>
      <c r="U119" s="2" t="str">
        <f t="shared" si="20"/>
        <v/>
      </c>
      <c r="V119" s="61" t="str">
        <f t="shared" si="21"/>
        <v/>
      </c>
    </row>
    <row r="120" spans="1:22" ht="12.75" hidden="1" customHeight="1" thickBot="1">
      <c r="A120" s="56">
        <v>701056</v>
      </c>
      <c r="B120" s="55" t="s">
        <v>250</v>
      </c>
      <c r="C120" s="13">
        <f>VLOOKUP(A120,'Sok242'!$D:$G,4,0)</f>
        <v>1.43757</v>
      </c>
      <c r="D120" s="2" t="str">
        <f t="shared" si="14"/>
        <v/>
      </c>
      <c r="E120" s="2" t="str">
        <f t="shared" si="15"/>
        <v/>
      </c>
      <c r="F120" s="2" t="str">
        <f t="shared" si="16"/>
        <v/>
      </c>
      <c r="G120" s="61" t="str">
        <f t="shared" si="17"/>
        <v/>
      </c>
      <c r="I120" s="3"/>
      <c r="J120" s="1"/>
      <c r="K120" s="1"/>
      <c r="L120" s="1"/>
      <c r="M120" s="1"/>
      <c r="N120" s="4"/>
      <c r="P120" s="64">
        <v>626053</v>
      </c>
      <c r="Q120" s="65" t="s">
        <v>2520</v>
      </c>
      <c r="R120" s="13">
        <f>VLOOKUP(P120,'Sok242'!$D:$G,4,0)</f>
        <v>1.2688699999999999</v>
      </c>
      <c r="S120" s="2">
        <f t="shared" si="18"/>
        <v>8.9790000000000036E-2</v>
      </c>
      <c r="T120" s="2">
        <f t="shared" si="19"/>
        <v>8.9790000000000036E-2</v>
      </c>
      <c r="U120" s="2">
        <f t="shared" si="20"/>
        <v>8.9790000000000036E-2</v>
      </c>
      <c r="V120" s="61" t="str">
        <f t="shared" si="21"/>
        <v/>
      </c>
    </row>
    <row r="121" spans="1:22" ht="12.75" hidden="1" customHeight="1" thickBot="1">
      <c r="A121" s="56">
        <v>701057</v>
      </c>
      <c r="B121" s="55" t="s">
        <v>55</v>
      </c>
      <c r="C121" s="13">
        <f>VLOOKUP(A121,'Sok242'!$D:$G,4,0)</f>
        <v>1.6406499999999999</v>
      </c>
      <c r="D121" s="2">
        <f t="shared" si="14"/>
        <v>-0.20307999999999993</v>
      </c>
      <c r="E121" s="2">
        <f t="shared" si="15"/>
        <v>0.14094000000000007</v>
      </c>
      <c r="F121" s="2" t="str">
        <f t="shared" si="16"/>
        <v/>
      </c>
      <c r="G121" s="61">
        <f t="shared" si="17"/>
        <v>1</v>
      </c>
      <c r="I121" s="3"/>
      <c r="J121" s="1"/>
      <c r="K121" s="1"/>
      <c r="L121" s="1"/>
      <c r="M121" s="1"/>
      <c r="N121" s="4"/>
      <c r="P121" s="56">
        <v>626054</v>
      </c>
      <c r="Q121" s="55" t="s">
        <v>28</v>
      </c>
      <c r="R121" s="13">
        <f>VLOOKUP(P121,'Sok242'!$D:$G,4,0)</f>
        <v>1.2705</v>
      </c>
      <c r="S121" s="2">
        <f t="shared" si="18"/>
        <v>-1.6300000000000203E-3</v>
      </c>
      <c r="T121" s="2">
        <f t="shared" si="19"/>
        <v>-1.6300000000000203E-3</v>
      </c>
      <c r="U121" s="2" t="str">
        <f t="shared" si="20"/>
        <v/>
      </c>
      <c r="V121" s="61">
        <f t="shared" si="21"/>
        <v>1</v>
      </c>
    </row>
    <row r="122" spans="1:22" ht="12.75" hidden="1" customHeight="1" thickBot="1">
      <c r="A122" s="56">
        <v>701058</v>
      </c>
      <c r="B122" s="55" t="s">
        <v>55</v>
      </c>
      <c r="C122" s="13">
        <f>VLOOKUP(A122,'Sok242'!$D:$G,4,0)</f>
        <v>1.3918999999999999</v>
      </c>
      <c r="D122" s="2" t="str">
        <f t="shared" si="14"/>
        <v/>
      </c>
      <c r="E122" s="2" t="str">
        <f t="shared" si="15"/>
        <v/>
      </c>
      <c r="F122" s="2" t="str">
        <f t="shared" si="16"/>
        <v/>
      </c>
      <c r="G122" s="61" t="str">
        <f t="shared" si="17"/>
        <v/>
      </c>
      <c r="I122" s="3"/>
      <c r="J122" s="1"/>
      <c r="K122" s="1"/>
      <c r="L122" s="1"/>
      <c r="M122" s="1"/>
      <c r="N122" s="4"/>
      <c r="P122" s="56">
        <v>626055</v>
      </c>
      <c r="Q122" s="55" t="s">
        <v>28</v>
      </c>
      <c r="R122" s="13">
        <f>VLOOKUP(P122,'Sok242'!$D:$G,4,0)</f>
        <v>1.4223399999999999</v>
      </c>
      <c r="S122" s="2" t="str">
        <f t="shared" si="18"/>
        <v/>
      </c>
      <c r="T122" s="2" t="str">
        <f t="shared" si="19"/>
        <v/>
      </c>
      <c r="U122" s="2" t="str">
        <f t="shared" si="20"/>
        <v/>
      </c>
      <c r="V122" s="61" t="str">
        <f t="shared" si="21"/>
        <v/>
      </c>
    </row>
    <row r="123" spans="1:22" ht="12.75" customHeight="1" thickBot="1">
      <c r="A123" s="56">
        <v>701059</v>
      </c>
      <c r="B123" s="67" t="s">
        <v>2495</v>
      </c>
      <c r="C123" s="13">
        <f>VLOOKUP(A123,'Sok242'!$D:$G,4,0)</f>
        <v>1.3216300000000001</v>
      </c>
      <c r="D123" s="2">
        <f t="shared" si="14"/>
        <v>7.0269999999999833E-2</v>
      </c>
      <c r="E123" s="2">
        <f t="shared" si="15"/>
        <v>0.2112099999999999</v>
      </c>
      <c r="F123" s="2">
        <f t="shared" si="16"/>
        <v>0.2112099999999999</v>
      </c>
      <c r="G123" s="61" t="str">
        <f t="shared" si="17"/>
        <v/>
      </c>
      <c r="I123" s="3"/>
      <c r="J123" s="1"/>
      <c r="K123" s="1"/>
      <c r="L123" s="1"/>
      <c r="M123" s="1"/>
      <c r="N123" s="4"/>
      <c r="P123" s="64">
        <v>626056</v>
      </c>
      <c r="Q123" s="65" t="s">
        <v>2521</v>
      </c>
      <c r="R123" s="13">
        <f>VLOOKUP(P123,'Sok242'!$D:$G,4,0)</f>
        <v>1.2930699999999999</v>
      </c>
      <c r="S123" s="2">
        <f t="shared" si="18"/>
        <v>0.12927</v>
      </c>
      <c r="T123" s="2">
        <f t="shared" si="19"/>
        <v>0.12763999999999998</v>
      </c>
      <c r="U123" s="2">
        <f t="shared" si="20"/>
        <v>0.12763999999999998</v>
      </c>
      <c r="V123" s="61" t="str">
        <f t="shared" si="21"/>
        <v/>
      </c>
    </row>
    <row r="124" spans="1:22" ht="12.75" hidden="1" customHeight="1" thickBot="1">
      <c r="A124" s="56">
        <v>701060</v>
      </c>
      <c r="B124" s="55" t="s">
        <v>28</v>
      </c>
      <c r="C124" s="13">
        <f>VLOOKUP(A124,'Sok242'!$D:$G,4,0)</f>
        <v>1.5696099999999999</v>
      </c>
      <c r="D124" s="2">
        <f t="shared" si="14"/>
        <v>-0.24797999999999987</v>
      </c>
      <c r="E124" s="2">
        <f t="shared" si="15"/>
        <v>-0.24797999999999987</v>
      </c>
      <c r="F124" s="2" t="str">
        <f t="shared" si="16"/>
        <v/>
      </c>
      <c r="G124" s="61">
        <f t="shared" si="17"/>
        <v>1</v>
      </c>
      <c r="I124" s="3"/>
      <c r="J124" s="1"/>
      <c r="K124" s="1"/>
      <c r="L124" s="1"/>
      <c r="M124" s="1"/>
      <c r="N124" s="4"/>
      <c r="P124" s="64">
        <v>626057</v>
      </c>
      <c r="Q124" s="65" t="s">
        <v>2522</v>
      </c>
      <c r="R124" s="13">
        <f>VLOOKUP(P124,'Sok242'!$D:$G,4,0)</f>
        <v>1.2754300000000001</v>
      </c>
      <c r="S124" s="2">
        <f t="shared" si="18"/>
        <v>1.7639999999999878E-2</v>
      </c>
      <c r="T124" s="2">
        <f t="shared" si="19"/>
        <v>1.7639999999999878E-2</v>
      </c>
      <c r="U124" s="2">
        <f t="shared" si="20"/>
        <v>1.7639999999999878E-2</v>
      </c>
      <c r="V124" s="61" t="str">
        <f t="shared" si="21"/>
        <v/>
      </c>
    </row>
    <row r="125" spans="1:22" ht="12.75" hidden="1" customHeight="1" thickBot="1">
      <c r="A125" s="56">
        <v>701061</v>
      </c>
      <c r="B125" s="55" t="s">
        <v>28</v>
      </c>
      <c r="C125" s="13">
        <f>VLOOKUP(A125,'Sok242'!$D:$G,4,0)</f>
        <v>1.3275399999999999</v>
      </c>
      <c r="D125" s="2" t="str">
        <f t="shared" si="14"/>
        <v/>
      </c>
      <c r="E125" s="2" t="str">
        <f t="shared" si="15"/>
        <v/>
      </c>
      <c r="F125" s="2" t="str">
        <f t="shared" si="16"/>
        <v/>
      </c>
      <c r="G125" s="61" t="str">
        <f t="shared" si="17"/>
        <v/>
      </c>
      <c r="I125" s="3"/>
      <c r="J125" s="1"/>
      <c r="K125" s="1"/>
      <c r="L125" s="1"/>
      <c r="M125" s="1"/>
      <c r="N125" s="4"/>
      <c r="P125" s="64">
        <v>626058</v>
      </c>
      <c r="Q125" s="65" t="s">
        <v>2523</v>
      </c>
      <c r="R125" s="13">
        <f>VLOOKUP(P125,'Sok242'!$D:$G,4,0)</f>
        <v>1.2496400000000001</v>
      </c>
      <c r="S125" s="2">
        <f t="shared" si="18"/>
        <v>2.578999999999998E-2</v>
      </c>
      <c r="T125" s="2">
        <f t="shared" si="19"/>
        <v>2.578999999999998E-2</v>
      </c>
      <c r="U125" s="2">
        <f t="shared" si="20"/>
        <v>2.578999999999998E-2</v>
      </c>
      <c r="V125" s="61">
        <f t="shared" si="21"/>
        <v>1</v>
      </c>
    </row>
    <row r="126" spans="1:22" ht="12.75" hidden="1" customHeight="1" thickBot="1">
      <c r="A126" s="56">
        <v>701062</v>
      </c>
      <c r="B126" s="55" t="s">
        <v>53</v>
      </c>
      <c r="C126" s="13">
        <f>VLOOKUP(A126,'Sok242'!$D:$G,4,0)</f>
        <v>1.4978499999999999</v>
      </c>
      <c r="D126" s="2">
        <f t="shared" si="14"/>
        <v>-0.17030999999999996</v>
      </c>
      <c r="E126" s="2">
        <f t="shared" si="15"/>
        <v>-0.41828999999999983</v>
      </c>
      <c r="F126" s="2" t="str">
        <f t="shared" si="16"/>
        <v/>
      </c>
      <c r="G126" s="61">
        <f t="shared" si="17"/>
        <v>1</v>
      </c>
      <c r="I126" s="3"/>
      <c r="J126" s="1"/>
      <c r="K126" s="1"/>
      <c r="L126" s="1"/>
      <c r="M126" s="1"/>
      <c r="N126" s="4"/>
      <c r="P126" s="56">
        <v>626059</v>
      </c>
      <c r="Q126" s="55" t="s">
        <v>2523</v>
      </c>
      <c r="R126" s="13">
        <f>VLOOKUP(P126,'Sok242'!$D:$G,4,0)</f>
        <v>1.30454</v>
      </c>
      <c r="S126" s="2" t="str">
        <f t="shared" si="18"/>
        <v/>
      </c>
      <c r="T126" s="2" t="str">
        <f t="shared" si="19"/>
        <v/>
      </c>
      <c r="U126" s="2" t="str">
        <f t="shared" si="20"/>
        <v/>
      </c>
      <c r="V126" s="61" t="str">
        <f t="shared" si="21"/>
        <v/>
      </c>
    </row>
    <row r="127" spans="1:22" ht="12.75" hidden="1" customHeight="1" thickBot="1">
      <c r="A127" s="56">
        <v>701063</v>
      </c>
      <c r="B127" s="55" t="s">
        <v>53</v>
      </c>
      <c r="C127" s="13">
        <f>VLOOKUP(A127,'Sok242'!$D:$G,4,0)</f>
        <v>1.35328</v>
      </c>
      <c r="D127" s="2" t="str">
        <f t="shared" si="14"/>
        <v/>
      </c>
      <c r="E127" s="2" t="str">
        <f t="shared" si="15"/>
        <v/>
      </c>
      <c r="F127" s="2" t="str">
        <f t="shared" si="16"/>
        <v/>
      </c>
      <c r="G127" s="61" t="str">
        <f t="shared" si="17"/>
        <v/>
      </c>
      <c r="I127" s="3"/>
      <c r="J127" s="1"/>
      <c r="K127" s="1"/>
      <c r="L127" s="1"/>
      <c r="M127" s="1"/>
      <c r="N127" s="4"/>
      <c r="P127" s="64">
        <v>626060</v>
      </c>
      <c r="Q127" s="65" t="s">
        <v>2524</v>
      </c>
      <c r="R127" s="13">
        <f>VLOOKUP(P127,'Sok242'!$D:$G,4,0)</f>
        <v>1.4392499999999999</v>
      </c>
      <c r="S127" s="2">
        <f t="shared" si="18"/>
        <v>-0.13470999999999989</v>
      </c>
      <c r="T127" s="2">
        <f t="shared" si="19"/>
        <v>-0.13470999999999989</v>
      </c>
      <c r="U127" s="2">
        <f t="shared" si="20"/>
        <v>-0.13470999999999989</v>
      </c>
      <c r="V127" s="61">
        <f t="shared" si="21"/>
        <v>1</v>
      </c>
    </row>
    <row r="128" spans="1:22" ht="12.75" hidden="1" customHeight="1" thickBot="1">
      <c r="A128" s="56">
        <v>701064</v>
      </c>
      <c r="B128" s="55" t="s">
        <v>250</v>
      </c>
      <c r="C128" s="13">
        <f>VLOOKUP(A128,'Sok242'!$D:$G,4,0)</f>
        <v>1.5479000000000001</v>
      </c>
      <c r="D128" s="2">
        <f t="shared" si="14"/>
        <v>-0.19462000000000002</v>
      </c>
      <c r="E128" s="2">
        <f t="shared" si="15"/>
        <v>-0.61290999999999984</v>
      </c>
      <c r="F128" s="2" t="str">
        <f t="shared" si="16"/>
        <v/>
      </c>
      <c r="G128" s="61">
        <f t="shared" si="17"/>
        <v>1</v>
      </c>
      <c r="I128" s="3"/>
      <c r="J128" s="1"/>
      <c r="K128" s="1"/>
      <c r="L128" s="1"/>
      <c r="M128" s="1"/>
      <c r="N128" s="4"/>
      <c r="P128" s="56">
        <v>626061</v>
      </c>
      <c r="Q128" s="55" t="s">
        <v>2524</v>
      </c>
      <c r="R128" s="13">
        <f>VLOOKUP(P128,'Sok242'!$D:$G,4,0)</f>
        <v>1.23807</v>
      </c>
      <c r="S128" s="2" t="str">
        <f t="shared" si="18"/>
        <v/>
      </c>
      <c r="T128" s="2" t="str">
        <f t="shared" si="19"/>
        <v/>
      </c>
      <c r="U128" s="2" t="str">
        <f t="shared" si="20"/>
        <v/>
      </c>
      <c r="V128" s="61" t="str">
        <f t="shared" si="21"/>
        <v/>
      </c>
    </row>
    <row r="129" spans="1:22" ht="12.75" hidden="1" customHeight="1" thickBot="1">
      <c r="A129" s="56">
        <v>701065</v>
      </c>
      <c r="B129" s="55" t="s">
        <v>250</v>
      </c>
      <c r="C129" s="13">
        <f>VLOOKUP(A129,'Sok242'!$D:$G,4,0)</f>
        <v>1.36063</v>
      </c>
      <c r="D129" s="2" t="str">
        <f t="shared" si="14"/>
        <v/>
      </c>
      <c r="E129" s="2" t="str">
        <f t="shared" si="15"/>
        <v/>
      </c>
      <c r="F129" s="2" t="str">
        <f t="shared" si="16"/>
        <v/>
      </c>
      <c r="G129" s="61" t="str">
        <f t="shared" si="17"/>
        <v/>
      </c>
      <c r="I129" s="3"/>
      <c r="J129" s="1"/>
      <c r="K129" s="1"/>
      <c r="L129" s="1"/>
      <c r="M129" s="1"/>
      <c r="N129" s="4"/>
      <c r="P129" s="64">
        <v>626062</v>
      </c>
      <c r="Q129" s="65" t="s">
        <v>2525</v>
      </c>
      <c r="R129" s="13">
        <f>VLOOKUP(P129,'Sok242'!$D:$G,4,0)</f>
        <v>1.2920499999999999</v>
      </c>
      <c r="S129" s="2">
        <f t="shared" si="18"/>
        <v>-5.3979999999999917E-2</v>
      </c>
      <c r="T129" s="2">
        <f t="shared" si="19"/>
        <v>-5.3979999999999917E-2</v>
      </c>
      <c r="U129" s="2">
        <f t="shared" si="20"/>
        <v>-5.3979999999999917E-2</v>
      </c>
      <c r="V129" s="61" t="str">
        <f t="shared" si="21"/>
        <v/>
      </c>
    </row>
    <row r="130" spans="1:22" ht="12.75" hidden="1" customHeight="1" thickBot="1">
      <c r="A130" s="56">
        <v>701066</v>
      </c>
      <c r="B130" s="55" t="s">
        <v>56</v>
      </c>
      <c r="C130" s="13">
        <f>VLOOKUP(A130,'Sok242'!$D:$G,4,0)</f>
        <v>1.6291500000000001</v>
      </c>
      <c r="D130" s="2">
        <f t="shared" si="14"/>
        <v>-0.26852000000000009</v>
      </c>
      <c r="E130" s="2">
        <f t="shared" si="15"/>
        <v>-0.88142999999999994</v>
      </c>
      <c r="F130" s="2" t="str">
        <f t="shared" si="16"/>
        <v/>
      </c>
      <c r="G130" s="61">
        <f t="shared" si="17"/>
        <v>1</v>
      </c>
      <c r="I130" s="3"/>
      <c r="J130" s="1"/>
      <c r="K130" s="1"/>
      <c r="L130" s="1"/>
      <c r="M130" s="1"/>
      <c r="N130" s="4"/>
      <c r="P130" s="64">
        <v>626063</v>
      </c>
      <c r="Q130" s="65" t="s">
        <v>2526</v>
      </c>
      <c r="R130" s="13">
        <f>VLOOKUP(P130,'Sok242'!$D:$G,4,0)</f>
        <v>1.33446</v>
      </c>
      <c r="S130" s="2">
        <f t="shared" si="18"/>
        <v>-4.2410000000000059E-2</v>
      </c>
      <c r="T130" s="2">
        <f t="shared" si="19"/>
        <v>-4.2410000000000059E-2</v>
      </c>
      <c r="U130" s="2">
        <f t="shared" si="20"/>
        <v>-4.2410000000000059E-2</v>
      </c>
      <c r="V130" s="61" t="str">
        <f t="shared" si="21"/>
        <v/>
      </c>
    </row>
    <row r="131" spans="1:22" ht="12.75" hidden="1" customHeight="1" thickBot="1">
      <c r="A131" s="56">
        <v>701067</v>
      </c>
      <c r="B131" s="55" t="s">
        <v>56</v>
      </c>
      <c r="C131" s="13">
        <f>VLOOKUP(A131,'Sok242'!$D:$G,4,0)</f>
        <v>1.3930199999999999</v>
      </c>
      <c r="D131" s="2" t="str">
        <f t="shared" ref="D131:D150" si="22">IF(B130=B131,"",C130-C131)</f>
        <v/>
      </c>
      <c r="E131" s="2" t="str">
        <f t="shared" ref="E131:E150" si="23">IF(D131="","",IF(COUNTIF(B130,"*бол*"),D131+E129,D131))</f>
        <v/>
      </c>
      <c r="F131" s="2" t="str">
        <f t="shared" ref="F131:F150" si="24">IF(COUNTIF(B131,"*бол*"),"",E131)</f>
        <v/>
      </c>
      <c r="G131" s="61" t="str">
        <f t="shared" ref="G131:G150" si="25">IF(B131=B132,1,"")</f>
        <v/>
      </c>
      <c r="I131" s="3"/>
      <c r="J131" s="1"/>
      <c r="K131" s="1"/>
      <c r="L131" s="1"/>
      <c r="M131" s="1"/>
      <c r="N131" s="4"/>
      <c r="P131" s="64">
        <v>626064</v>
      </c>
      <c r="Q131" s="65" t="s">
        <v>2527</v>
      </c>
      <c r="R131" s="13">
        <f>VLOOKUP(P131,'Sok242'!$D:$G,4,0)</f>
        <v>1.3651800000000001</v>
      </c>
      <c r="S131" s="2">
        <f t="shared" si="18"/>
        <v>-3.0720000000000081E-2</v>
      </c>
      <c r="T131" s="2">
        <f t="shared" si="19"/>
        <v>-3.0720000000000081E-2</v>
      </c>
      <c r="U131" s="2">
        <f t="shared" si="20"/>
        <v>-3.0720000000000081E-2</v>
      </c>
      <c r="V131" s="61">
        <f t="shared" si="21"/>
        <v>1</v>
      </c>
    </row>
    <row r="132" spans="1:22" ht="12.75" hidden="1" customHeight="1" thickBot="1">
      <c r="A132" s="56">
        <v>701068</v>
      </c>
      <c r="B132" s="55" t="s">
        <v>58</v>
      </c>
      <c r="C132" s="13">
        <f>VLOOKUP(A132,'Sok242'!$D:$G,4,0)</f>
        <v>1.5628200000000001</v>
      </c>
      <c r="D132" s="2">
        <f t="shared" si="22"/>
        <v>-0.16980000000000017</v>
      </c>
      <c r="E132" s="2">
        <f t="shared" si="23"/>
        <v>-1.0512300000000001</v>
      </c>
      <c r="F132" s="2" t="str">
        <f t="shared" si="24"/>
        <v/>
      </c>
      <c r="G132" s="61">
        <f t="shared" si="25"/>
        <v>1</v>
      </c>
      <c r="I132" s="3"/>
      <c r="J132" s="1"/>
      <c r="K132" s="1"/>
      <c r="L132" s="1"/>
      <c r="M132" s="1"/>
      <c r="N132" s="4"/>
      <c r="P132" s="56">
        <v>626065</v>
      </c>
      <c r="Q132" s="55" t="s">
        <v>2527</v>
      </c>
      <c r="R132" s="13">
        <f>VLOOKUP(P132,'Sok242'!$D:$G,4,0)</f>
        <v>1.1091</v>
      </c>
      <c r="S132" s="2" t="str">
        <f t="shared" si="18"/>
        <v/>
      </c>
      <c r="T132" s="2" t="str">
        <f t="shared" si="19"/>
        <v/>
      </c>
      <c r="U132" s="2" t="str">
        <f t="shared" si="20"/>
        <v/>
      </c>
      <c r="V132" s="61" t="str">
        <f t="shared" si="21"/>
        <v/>
      </c>
    </row>
    <row r="133" spans="1:22" ht="12.75" hidden="1" customHeight="1" thickBot="1">
      <c r="A133" s="56">
        <v>701069</v>
      </c>
      <c r="B133" s="55" t="s">
        <v>58</v>
      </c>
      <c r="C133" s="13">
        <f>VLOOKUP(A133,'Sok242'!$D:$G,4,0)</f>
        <v>1.4076500000000001</v>
      </c>
      <c r="D133" s="2" t="str">
        <f t="shared" si="22"/>
        <v/>
      </c>
      <c r="E133" s="2" t="str">
        <f t="shared" si="23"/>
        <v/>
      </c>
      <c r="F133" s="2" t="str">
        <f t="shared" si="24"/>
        <v/>
      </c>
      <c r="G133" s="61" t="str">
        <f t="shared" si="25"/>
        <v/>
      </c>
      <c r="I133" s="3"/>
      <c r="J133" s="1"/>
      <c r="K133" s="1"/>
      <c r="L133" s="1"/>
      <c r="M133" s="1"/>
      <c r="N133" s="4"/>
      <c r="P133" s="64">
        <v>626066</v>
      </c>
      <c r="Q133" s="65" t="s">
        <v>2528</v>
      </c>
      <c r="R133" s="13">
        <f>VLOOKUP(P133,'Sok242'!$D:$G,4,0)</f>
        <v>1.1997899999999999</v>
      </c>
      <c r="S133" s="2">
        <f t="shared" si="18"/>
        <v>-9.0689999999999937E-2</v>
      </c>
      <c r="T133" s="2">
        <f t="shared" si="19"/>
        <v>-9.0689999999999937E-2</v>
      </c>
      <c r="U133" s="2">
        <f t="shared" si="20"/>
        <v>-9.0689999999999937E-2</v>
      </c>
      <c r="V133" s="61" t="str">
        <f t="shared" si="21"/>
        <v/>
      </c>
    </row>
    <row r="134" spans="1:22" ht="12.75" hidden="1" customHeight="1" thickBot="1">
      <c r="A134" s="56">
        <v>701070</v>
      </c>
      <c r="B134" s="55" t="s">
        <v>2496</v>
      </c>
      <c r="C134" s="13">
        <f>VLOOKUP(A134,'Sok242'!$D:$G,4,0)</f>
        <v>1.56585</v>
      </c>
      <c r="D134" s="2">
        <f t="shared" si="22"/>
        <v>-0.1581999999999999</v>
      </c>
      <c r="E134" s="2">
        <f t="shared" si="23"/>
        <v>-1.20943</v>
      </c>
      <c r="F134" s="2" t="str">
        <f t="shared" si="24"/>
        <v/>
      </c>
      <c r="G134" s="61">
        <f t="shared" si="25"/>
        <v>1</v>
      </c>
      <c r="I134" s="3"/>
      <c r="J134" s="1"/>
      <c r="K134" s="1"/>
      <c r="L134" s="1"/>
      <c r="M134" s="1"/>
      <c r="N134" s="4"/>
      <c r="P134" s="64">
        <v>626067</v>
      </c>
      <c r="Q134" s="65" t="s">
        <v>2529</v>
      </c>
      <c r="R134" s="13">
        <f>VLOOKUP(P134,'Sok242'!$D:$G,4,0)</f>
        <v>1.2441599999999999</v>
      </c>
      <c r="S134" s="2">
        <f t="shared" ref="S134" si="26">IF(Q133=Q134,"",R133-R134)</f>
        <v>-4.4370000000000021E-2</v>
      </c>
      <c r="T134" s="2">
        <f t="shared" ref="T134" si="27">IF(S134="","",IF(COUNTIF(Q133,"*бол*"),S134+T132,S134))</f>
        <v>-4.4370000000000021E-2</v>
      </c>
      <c r="U134" s="2">
        <f t="shared" ref="U134" si="28">IF(COUNTIF(Q134,"*бол*"),"",T134)</f>
        <v>-4.4370000000000021E-2</v>
      </c>
      <c r="V134" s="61">
        <f t="shared" ref="V134" si="29">IF(Q134=Q135,1,"")</f>
        <v>1</v>
      </c>
    </row>
    <row r="135" spans="1:22" ht="12.75" hidden="1" customHeight="1" thickBot="1">
      <c r="A135" s="56">
        <v>701071</v>
      </c>
      <c r="B135" s="55" t="s">
        <v>2496</v>
      </c>
      <c r="C135" s="13">
        <f>VLOOKUP(A135,'Sok242'!$D:$G,4,0)</f>
        <v>1.42004</v>
      </c>
      <c r="D135" s="2" t="str">
        <f t="shared" si="22"/>
        <v/>
      </c>
      <c r="E135" s="2" t="str">
        <f t="shared" si="23"/>
        <v/>
      </c>
      <c r="F135" s="2" t="str">
        <f t="shared" si="24"/>
        <v/>
      </c>
      <c r="G135" s="61" t="str">
        <f t="shared" si="25"/>
        <v/>
      </c>
      <c r="I135" s="3"/>
      <c r="J135" s="1"/>
      <c r="K135" s="1"/>
      <c r="L135" s="1"/>
      <c r="M135" s="1"/>
      <c r="N135" s="4"/>
      <c r="P135" s="56">
        <v>702001</v>
      </c>
      <c r="Q135" s="55" t="s">
        <v>2529</v>
      </c>
      <c r="R135" s="13">
        <f>VLOOKUP(P135,'Sok242'!$D:$G,4,0)</f>
        <v>1.2589600000000001</v>
      </c>
      <c r="S135" s="2" t="str">
        <f t="shared" ref="S135:S160" si="30">IF(Q134=Q135,"",R134-R135)</f>
        <v/>
      </c>
      <c r="T135" s="2" t="str">
        <f t="shared" ref="T135:T160" si="31">IF(S135="","",IF(COUNTIF(Q134,"*бол*"),S135+T133,S135))</f>
        <v/>
      </c>
      <c r="U135" s="2" t="str">
        <f t="shared" ref="U135:U160" si="32">IF(COUNTIF(Q135,"*бол*"),"",T135)</f>
        <v/>
      </c>
      <c r="V135" s="61" t="str">
        <f t="shared" ref="V135:V160" si="33">IF(Q135=Q136,1,"")</f>
        <v/>
      </c>
    </row>
    <row r="136" spans="1:22" ht="12.75" hidden="1" customHeight="1" thickBot="1">
      <c r="A136" s="56">
        <v>701072</v>
      </c>
      <c r="B136" s="55" t="s">
        <v>2497</v>
      </c>
      <c r="C136" s="13">
        <f>VLOOKUP(A136,'Sok242'!$D:$G,4,0)</f>
        <v>1.59615</v>
      </c>
      <c r="D136" s="2">
        <f t="shared" si="22"/>
        <v>-0.17610999999999999</v>
      </c>
      <c r="E136" s="2">
        <f t="shared" si="23"/>
        <v>-1.38554</v>
      </c>
      <c r="F136" s="2" t="str">
        <f t="shared" si="24"/>
        <v/>
      </c>
      <c r="G136" s="61">
        <f t="shared" si="25"/>
        <v>1</v>
      </c>
      <c r="I136" s="3"/>
      <c r="J136" s="1"/>
      <c r="K136" s="1"/>
      <c r="L136" s="1"/>
      <c r="M136" s="1"/>
      <c r="N136" s="4"/>
      <c r="P136" s="56">
        <v>702002</v>
      </c>
      <c r="Q136" s="68" t="s">
        <v>28</v>
      </c>
      <c r="R136" s="13">
        <f>VLOOKUP(P136,'Sok242'!$D:$G,4,0)</f>
        <v>1.51058</v>
      </c>
      <c r="S136" s="2">
        <f t="shared" si="30"/>
        <v>-0.25161999999999995</v>
      </c>
      <c r="T136" s="2">
        <f t="shared" si="31"/>
        <v>-0.25161999999999995</v>
      </c>
      <c r="U136" s="2" t="str">
        <f t="shared" si="32"/>
        <v/>
      </c>
      <c r="V136" s="61">
        <f t="shared" si="33"/>
        <v>1</v>
      </c>
    </row>
    <row r="137" spans="1:22" ht="12.75" hidden="1" customHeight="1" thickBot="1">
      <c r="A137" s="56">
        <v>701073</v>
      </c>
      <c r="B137" s="55" t="s">
        <v>2497</v>
      </c>
      <c r="C137" s="13">
        <f>VLOOKUP(A137,'Sok242'!$D:$G,4,0)</f>
        <v>1.3136099999999999</v>
      </c>
      <c r="D137" s="2" t="str">
        <f t="shared" si="22"/>
        <v/>
      </c>
      <c r="E137" s="2" t="str">
        <f t="shared" si="23"/>
        <v/>
      </c>
      <c r="F137" s="2" t="str">
        <f t="shared" si="24"/>
        <v/>
      </c>
      <c r="G137" s="61" t="str">
        <f t="shared" si="25"/>
        <v/>
      </c>
      <c r="I137" s="3"/>
      <c r="J137" s="1"/>
      <c r="K137" s="1"/>
      <c r="L137" s="1"/>
      <c r="M137" s="1"/>
      <c r="N137" s="4"/>
      <c r="P137" s="56">
        <v>702003</v>
      </c>
      <c r="Q137" s="68" t="s">
        <v>28</v>
      </c>
      <c r="R137" s="13">
        <f>VLOOKUP(P137,'Sok242'!$D:$G,4,0)</f>
        <v>1.25118</v>
      </c>
      <c r="S137" s="2" t="str">
        <f t="shared" si="30"/>
        <v/>
      </c>
      <c r="T137" s="2" t="str">
        <f t="shared" si="31"/>
        <v/>
      </c>
      <c r="U137" s="2" t="str">
        <f t="shared" si="32"/>
        <v/>
      </c>
      <c r="V137" s="61" t="str">
        <f t="shared" si="33"/>
        <v/>
      </c>
    </row>
    <row r="138" spans="1:22" ht="12.75" hidden="1" customHeight="1" thickBot="1">
      <c r="A138" s="56">
        <v>701074</v>
      </c>
      <c r="B138" s="55" t="s">
        <v>2498</v>
      </c>
      <c r="C138" s="13">
        <f>VLOOKUP(A138,'Sok242'!$D:$G,4,0)</f>
        <v>1.4452499999999999</v>
      </c>
      <c r="D138" s="2">
        <f t="shared" si="22"/>
        <v>-0.13163999999999998</v>
      </c>
      <c r="E138" s="2">
        <f t="shared" si="23"/>
        <v>-1.51718</v>
      </c>
      <c r="F138" s="2" t="str">
        <f t="shared" si="24"/>
        <v/>
      </c>
      <c r="G138" s="61">
        <f t="shared" si="25"/>
        <v>1</v>
      </c>
      <c r="I138" s="3"/>
      <c r="J138" s="1"/>
      <c r="K138" s="1"/>
      <c r="L138" s="1"/>
      <c r="M138" s="1"/>
      <c r="N138" s="4"/>
      <c r="P138" s="56">
        <v>702004</v>
      </c>
      <c r="Q138" s="55" t="s">
        <v>53</v>
      </c>
      <c r="R138" s="13">
        <f>VLOOKUP(P138,'Sok242'!$D:$G,4,0)</f>
        <v>1.4348000000000001</v>
      </c>
      <c r="S138" s="2">
        <f t="shared" si="30"/>
        <v>-0.18362000000000012</v>
      </c>
      <c r="T138" s="2">
        <f t="shared" si="31"/>
        <v>-0.43524000000000007</v>
      </c>
      <c r="U138" s="2" t="str">
        <f t="shared" si="32"/>
        <v/>
      </c>
      <c r="V138" s="61">
        <f t="shared" si="33"/>
        <v>1</v>
      </c>
    </row>
    <row r="139" spans="1:22" ht="12.75" hidden="1" customHeight="1" thickBot="1">
      <c r="A139" s="56">
        <v>701075</v>
      </c>
      <c r="B139" s="55" t="s">
        <v>2498</v>
      </c>
      <c r="C139" s="13">
        <f>VLOOKUP(A139,'Sok242'!$D:$G,4,0)</f>
        <v>1.2251700000000001</v>
      </c>
      <c r="D139" s="2" t="str">
        <f t="shared" si="22"/>
        <v/>
      </c>
      <c r="E139" s="2" t="str">
        <f t="shared" si="23"/>
        <v/>
      </c>
      <c r="F139" s="2" t="str">
        <f t="shared" si="24"/>
        <v/>
      </c>
      <c r="G139" s="61" t="str">
        <f t="shared" si="25"/>
        <v/>
      </c>
      <c r="I139" s="3"/>
      <c r="J139" s="1"/>
      <c r="K139" s="1"/>
      <c r="L139" s="1"/>
      <c r="M139" s="1"/>
      <c r="N139" s="4"/>
      <c r="P139" s="56">
        <v>702005</v>
      </c>
      <c r="Q139" s="55" t="s">
        <v>53</v>
      </c>
      <c r="R139" s="13">
        <f>VLOOKUP(P139,'Sok242'!$D:$G,4,0)</f>
        <v>1.24485</v>
      </c>
      <c r="S139" s="2" t="str">
        <f t="shared" si="30"/>
        <v/>
      </c>
      <c r="T139" s="2" t="str">
        <f t="shared" si="31"/>
        <v/>
      </c>
      <c r="U139" s="2" t="str">
        <f t="shared" si="32"/>
        <v/>
      </c>
      <c r="V139" s="61" t="str">
        <f t="shared" si="33"/>
        <v/>
      </c>
    </row>
    <row r="140" spans="1:22" ht="12.75" hidden="1" customHeight="1" thickBot="1">
      <c r="A140" s="56">
        <v>701076</v>
      </c>
      <c r="B140" s="55" t="s">
        <v>2499</v>
      </c>
      <c r="C140" s="13">
        <f>VLOOKUP(A140,'Sok242'!$D:$G,4,0)</f>
        <v>1.40649</v>
      </c>
      <c r="D140" s="2">
        <f t="shared" si="22"/>
        <v>-0.18131999999999993</v>
      </c>
      <c r="E140" s="2">
        <f t="shared" si="23"/>
        <v>-1.6984999999999999</v>
      </c>
      <c r="F140" s="2" t="str">
        <f t="shared" si="24"/>
        <v/>
      </c>
      <c r="G140" s="61">
        <f t="shared" si="25"/>
        <v>1</v>
      </c>
      <c r="I140" s="3"/>
      <c r="J140" s="1"/>
      <c r="K140" s="1"/>
      <c r="L140" s="1"/>
      <c r="M140" s="1"/>
      <c r="N140" s="4"/>
      <c r="P140" s="56">
        <v>702006</v>
      </c>
      <c r="Q140" s="55" t="s">
        <v>250</v>
      </c>
      <c r="R140" s="13">
        <f>VLOOKUP(P140,'Sok242'!$D:$G,4,0)</f>
        <v>1.4795</v>
      </c>
      <c r="S140" s="2">
        <f t="shared" si="30"/>
        <v>-0.23465000000000003</v>
      </c>
      <c r="T140" s="2">
        <f t="shared" si="31"/>
        <v>-0.6698900000000001</v>
      </c>
      <c r="U140" s="2" t="str">
        <f t="shared" si="32"/>
        <v/>
      </c>
      <c r="V140" s="61">
        <f t="shared" si="33"/>
        <v>1</v>
      </c>
    </row>
    <row r="141" spans="1:22" ht="12.75" hidden="1" customHeight="1" thickBot="1">
      <c r="A141" s="56">
        <v>701077</v>
      </c>
      <c r="B141" s="55" t="s">
        <v>2499</v>
      </c>
      <c r="C141" s="13">
        <f>VLOOKUP(A141,'Sok242'!$D:$G,4,0)</f>
        <v>1.20065</v>
      </c>
      <c r="D141" s="2" t="str">
        <f t="shared" si="22"/>
        <v/>
      </c>
      <c r="E141" s="2" t="str">
        <f t="shared" si="23"/>
        <v/>
      </c>
      <c r="F141" s="2" t="str">
        <f t="shared" si="24"/>
        <v/>
      </c>
      <c r="G141" s="61" t="str">
        <f t="shared" si="25"/>
        <v/>
      </c>
      <c r="I141" s="3"/>
      <c r="J141" s="1"/>
      <c r="K141" s="1"/>
      <c r="L141" s="1"/>
      <c r="M141" s="1"/>
      <c r="N141" s="4"/>
      <c r="P141" s="56">
        <v>702007</v>
      </c>
      <c r="Q141" s="55" t="s">
        <v>250</v>
      </c>
      <c r="R141" s="13">
        <f>VLOOKUP(P141,'Sok242'!$D:$G,4,0)</f>
        <v>1.32111</v>
      </c>
      <c r="S141" s="2" t="str">
        <f t="shared" si="30"/>
        <v/>
      </c>
      <c r="T141" s="2" t="str">
        <f t="shared" si="31"/>
        <v/>
      </c>
      <c r="U141" s="2" t="str">
        <f t="shared" si="32"/>
        <v/>
      </c>
      <c r="V141" s="61" t="str">
        <f t="shared" si="33"/>
        <v/>
      </c>
    </row>
    <row r="142" spans="1:22" ht="12.75" customHeight="1" thickBot="1">
      <c r="A142" s="64">
        <v>701078</v>
      </c>
      <c r="B142" s="65" t="s">
        <v>2500</v>
      </c>
      <c r="C142" s="13">
        <f>VLOOKUP(A142,'Sok242'!$D:$G,4,0)</f>
        <v>1.33229</v>
      </c>
      <c r="D142" s="2">
        <f t="shared" si="22"/>
        <v>-0.13163999999999998</v>
      </c>
      <c r="E142" s="2">
        <f t="shared" si="23"/>
        <v>-1.8301399999999999</v>
      </c>
      <c r="F142" s="2">
        <f t="shared" si="24"/>
        <v>-1.8301399999999999</v>
      </c>
      <c r="G142" s="61">
        <f t="shared" si="25"/>
        <v>1</v>
      </c>
      <c r="I142" s="3"/>
      <c r="J142" s="1"/>
      <c r="K142" s="1"/>
      <c r="L142" s="1"/>
      <c r="M142" s="1"/>
      <c r="N142" s="4"/>
      <c r="P142" s="56">
        <v>702008</v>
      </c>
      <c r="Q142" s="55" t="s">
        <v>56</v>
      </c>
      <c r="R142" s="13">
        <f>VLOOKUP(P142,'Sok242'!$D:$G,4,0)</f>
        <v>1.5042599999999999</v>
      </c>
      <c r="S142" s="2">
        <f t="shared" si="30"/>
        <v>-0.18314999999999992</v>
      </c>
      <c r="T142" s="2">
        <f t="shared" si="31"/>
        <v>-0.85304000000000002</v>
      </c>
      <c r="U142" s="2" t="str">
        <f t="shared" si="32"/>
        <v/>
      </c>
      <c r="V142" s="61">
        <f t="shared" si="33"/>
        <v>1</v>
      </c>
    </row>
    <row r="143" spans="1:22" ht="12.75" hidden="1" customHeight="1" thickBot="1">
      <c r="A143" s="56">
        <v>701079</v>
      </c>
      <c r="B143" s="55" t="s">
        <v>2500</v>
      </c>
      <c r="C143" s="13">
        <f>VLOOKUP(A143,'Sok242'!$D:$G,4,0)</f>
        <v>1.20861</v>
      </c>
      <c r="D143" s="2" t="str">
        <f t="shared" si="22"/>
        <v/>
      </c>
      <c r="E143" s="2" t="str">
        <f t="shared" si="23"/>
        <v/>
      </c>
      <c r="F143" s="2" t="str">
        <f t="shared" si="24"/>
        <v/>
      </c>
      <c r="G143" s="61" t="str">
        <f t="shared" si="25"/>
        <v/>
      </c>
      <c r="I143" s="3"/>
      <c r="J143" s="1"/>
      <c r="K143" s="1"/>
      <c r="L143" s="1"/>
      <c r="M143" s="1"/>
      <c r="N143" s="4"/>
      <c r="P143" s="56">
        <v>702009</v>
      </c>
      <c r="Q143" s="55" t="s">
        <v>56</v>
      </c>
      <c r="R143" s="13">
        <f>VLOOKUP(P143,'Sok242'!$D:$G,4,0)</f>
        <v>1.38184</v>
      </c>
      <c r="S143" s="2" t="str">
        <f t="shared" si="30"/>
        <v/>
      </c>
      <c r="T143" s="2" t="str">
        <f t="shared" si="31"/>
        <v/>
      </c>
      <c r="U143" s="2" t="str">
        <f t="shared" si="32"/>
        <v/>
      </c>
      <c r="V143" s="61" t="str">
        <f t="shared" si="33"/>
        <v/>
      </c>
    </row>
    <row r="144" spans="1:22" ht="12.75" customHeight="1" thickBot="1">
      <c r="A144" s="64">
        <v>701080</v>
      </c>
      <c r="B144" s="65" t="s">
        <v>2501</v>
      </c>
      <c r="C144" s="13">
        <f>VLOOKUP(A144,'Sok242'!$D:$G,4,0)</f>
        <v>1.2396</v>
      </c>
      <c r="D144" s="2">
        <f t="shared" si="22"/>
        <v>-3.0990000000000073E-2</v>
      </c>
      <c r="E144" s="2">
        <f t="shared" si="23"/>
        <v>-3.0990000000000073E-2</v>
      </c>
      <c r="F144" s="2">
        <f t="shared" si="24"/>
        <v>-3.0990000000000073E-2</v>
      </c>
      <c r="G144" s="61" t="str">
        <f t="shared" si="25"/>
        <v/>
      </c>
      <c r="I144" s="3"/>
      <c r="J144" s="1"/>
      <c r="K144" s="1"/>
      <c r="L144" s="1"/>
      <c r="M144" s="1"/>
      <c r="N144" s="4"/>
      <c r="P144" s="56">
        <v>702010</v>
      </c>
      <c r="Q144" s="55" t="s">
        <v>58</v>
      </c>
      <c r="R144" s="13">
        <f>VLOOKUP(P144,'Sok242'!$D:$G,4,0)</f>
        <v>1.5190900000000001</v>
      </c>
      <c r="S144" s="2">
        <f t="shared" si="30"/>
        <v>-0.13725000000000009</v>
      </c>
      <c r="T144" s="2">
        <f t="shared" si="31"/>
        <v>-0.99029000000000011</v>
      </c>
      <c r="U144" s="2" t="str">
        <f t="shared" si="32"/>
        <v/>
      </c>
      <c r="V144" s="61">
        <f t="shared" si="33"/>
        <v>1</v>
      </c>
    </row>
    <row r="145" spans="1:22" ht="12.75" customHeight="1" thickBot="1">
      <c r="A145" s="56">
        <v>701081</v>
      </c>
      <c r="B145" s="55" t="s">
        <v>2502</v>
      </c>
      <c r="C145" s="13">
        <f>VLOOKUP(A145,'Sok242'!$D:$G,4,0)</f>
        <v>1.3374699999999999</v>
      </c>
      <c r="D145" s="2">
        <f t="shared" si="22"/>
        <v>-9.7869999999999902E-2</v>
      </c>
      <c r="E145" s="2">
        <f t="shared" si="23"/>
        <v>-9.7869999999999902E-2</v>
      </c>
      <c r="F145" s="2">
        <f t="shared" si="24"/>
        <v>-9.7869999999999902E-2</v>
      </c>
      <c r="G145" s="61" t="str">
        <f t="shared" si="25"/>
        <v/>
      </c>
      <c r="H145" s="64">
        <v>702026</v>
      </c>
      <c r="I145" s="66" t="s">
        <v>3154</v>
      </c>
      <c r="J145" s="55" t="s">
        <v>1</v>
      </c>
      <c r="K145" s="13">
        <f>VLOOKUP(H145,'Sok242'!$D:$G,4,0)</f>
        <v>1.27847</v>
      </c>
      <c r="L145" s="62"/>
      <c r="M145" s="62"/>
      <c r="N145" s="62"/>
      <c r="P145" s="56">
        <v>702011</v>
      </c>
      <c r="Q145" s="55" t="s">
        <v>58</v>
      </c>
      <c r="R145" s="13">
        <f>VLOOKUP(P145,'Sok242'!$D:$G,4,0)</f>
        <v>1.3591</v>
      </c>
      <c r="S145" s="2" t="str">
        <f t="shared" si="30"/>
        <v/>
      </c>
      <c r="T145" s="2" t="str">
        <f t="shared" si="31"/>
        <v/>
      </c>
      <c r="U145" s="2" t="str">
        <f t="shared" si="32"/>
        <v/>
      </c>
      <c r="V145" s="61" t="str">
        <f t="shared" si="33"/>
        <v/>
      </c>
    </row>
    <row r="146" spans="1:22" ht="12.75" customHeight="1" thickBot="1">
      <c r="A146" s="64">
        <v>701082</v>
      </c>
      <c r="B146" s="66" t="s">
        <v>2503</v>
      </c>
      <c r="C146" s="13">
        <f>VLOOKUP(A146,'Sok242'!$D:$G,4,0)</f>
        <v>1.3857600000000001</v>
      </c>
      <c r="D146" s="2">
        <f t="shared" si="22"/>
        <v>-4.8290000000000166E-2</v>
      </c>
      <c r="E146" s="2">
        <f t="shared" si="23"/>
        <v>-4.8290000000000166E-2</v>
      </c>
      <c r="F146" s="2">
        <f t="shared" si="24"/>
        <v>-4.8290000000000166E-2</v>
      </c>
      <c r="G146" s="61">
        <f t="shared" si="25"/>
        <v>1</v>
      </c>
      <c r="H146" s="56">
        <v>702027</v>
      </c>
      <c r="I146" s="55" t="s">
        <v>3173</v>
      </c>
      <c r="J146" s="55" t="s">
        <v>3174</v>
      </c>
      <c r="K146" s="13">
        <f>VLOOKUP(H146,'Sok242'!$D:$G,4,0)</f>
        <v>1.34938</v>
      </c>
      <c r="L146" s="2">
        <f t="shared" ref="L146:L149" si="34">IF(J145=J146,"",K145-K146)</f>
        <v>-7.0910000000000029E-2</v>
      </c>
      <c r="M146" s="2">
        <f t="shared" ref="M146:M149" si="35">IF(L146="","",IF(COUNTIF(J145,"*бол*"),L146+M144,L146))</f>
        <v>-7.0910000000000029E-2</v>
      </c>
      <c r="N146" s="2">
        <f>IF(COUNTIF(J146,"*бол*"),"",M146) - $J$1</f>
        <v>-7.0910000000000029E-2</v>
      </c>
      <c r="P146" s="56">
        <v>702012</v>
      </c>
      <c r="Q146" s="55" t="s">
        <v>2496</v>
      </c>
      <c r="R146" s="13">
        <f>VLOOKUP(P146,'Sok242'!$D:$G,4,0)</f>
        <v>1.5202100000000001</v>
      </c>
      <c r="S146" s="2">
        <f t="shared" si="30"/>
        <v>-0.16111000000000009</v>
      </c>
      <c r="T146" s="2">
        <f t="shared" si="31"/>
        <v>-1.1514000000000002</v>
      </c>
      <c r="U146" s="2" t="str">
        <f t="shared" si="32"/>
        <v/>
      </c>
      <c r="V146" s="61">
        <f t="shared" si="33"/>
        <v>1</v>
      </c>
    </row>
    <row r="147" spans="1:22" ht="12.75" hidden="1" customHeight="1" thickBot="1">
      <c r="A147" s="56">
        <v>701083</v>
      </c>
      <c r="B147" s="55" t="s">
        <v>2503</v>
      </c>
      <c r="C147" s="13">
        <f>VLOOKUP(A147,'Sok242'!$D:$G,4,0)</f>
        <v>1.3863799999999999</v>
      </c>
      <c r="D147" s="2" t="str">
        <f t="shared" si="22"/>
        <v/>
      </c>
      <c r="E147" s="2" t="str">
        <f t="shared" si="23"/>
        <v/>
      </c>
      <c r="F147" s="2" t="str">
        <f t="shared" si="24"/>
        <v/>
      </c>
      <c r="G147" s="61" t="str">
        <f t="shared" si="25"/>
        <v/>
      </c>
      <c r="H147" s="56">
        <v>702028</v>
      </c>
      <c r="I147" s="55" t="s">
        <v>3175</v>
      </c>
      <c r="J147" s="55" t="s">
        <v>3176</v>
      </c>
      <c r="K147" s="13">
        <f>VLOOKUP(H147,'Sok242'!$D:$G,4,0)</f>
        <v>1.34944</v>
      </c>
      <c r="L147" s="2">
        <f t="shared" si="34"/>
        <v>-5.9999999999948983E-5</v>
      </c>
      <c r="M147" s="2">
        <f t="shared" si="35"/>
        <v>-5.9999999999948983E-5</v>
      </c>
      <c r="N147" s="2">
        <f t="shared" ref="N147:N149" si="36">IF(COUNTIF(J147,"*бол*"),"",M147)</f>
        <v>-5.9999999999948983E-5</v>
      </c>
      <c r="P147" s="56">
        <v>702013</v>
      </c>
      <c r="Q147" s="55" t="s">
        <v>2496</v>
      </c>
      <c r="R147" s="13">
        <f>VLOOKUP(P147,'Sok242'!$D:$G,4,0)</f>
        <v>1.34253</v>
      </c>
      <c r="S147" s="2" t="str">
        <f t="shared" si="30"/>
        <v/>
      </c>
      <c r="T147" s="2" t="str">
        <f t="shared" si="31"/>
        <v/>
      </c>
      <c r="U147" s="2" t="str">
        <f t="shared" si="32"/>
        <v/>
      </c>
      <c r="V147" s="61" t="str">
        <f t="shared" si="33"/>
        <v/>
      </c>
    </row>
    <row r="148" spans="1:22" ht="12.75" customHeight="1" thickBot="1">
      <c r="A148" s="64">
        <v>701084</v>
      </c>
      <c r="B148" s="65" t="s">
        <v>2504</v>
      </c>
      <c r="C148" s="13">
        <f>VLOOKUP(A148,'Sok242'!$D:$G,4,0)</f>
        <v>1.33663</v>
      </c>
      <c r="D148" s="2">
        <f t="shared" si="22"/>
        <v>4.9749999999999961E-2</v>
      </c>
      <c r="E148" s="2">
        <f t="shared" si="23"/>
        <v>4.9749999999999961E-2</v>
      </c>
      <c r="F148" s="2">
        <f t="shared" si="24"/>
        <v>4.9749999999999961E-2</v>
      </c>
      <c r="G148" s="61" t="str">
        <f t="shared" si="25"/>
        <v/>
      </c>
      <c r="H148" s="56">
        <v>702029</v>
      </c>
      <c r="I148" s="55" t="s">
        <v>3175</v>
      </c>
      <c r="J148" s="55" t="s">
        <v>3176</v>
      </c>
      <c r="K148" s="13">
        <f>VLOOKUP(H148,'Sok242'!$D:$G,4,0)</f>
        <v>1.3478699999999999</v>
      </c>
      <c r="L148" s="2" t="str">
        <f t="shared" si="34"/>
        <v/>
      </c>
      <c r="M148" s="2" t="str">
        <f t="shared" si="35"/>
        <v/>
      </c>
      <c r="N148" s="2" t="str">
        <f t="shared" si="36"/>
        <v/>
      </c>
      <c r="P148" s="56">
        <v>702014</v>
      </c>
      <c r="Q148" s="55" t="s">
        <v>2497</v>
      </c>
      <c r="R148" s="13">
        <f>VLOOKUP(P148,'Sok242'!$D:$G,4,0)</f>
        <v>1.5282</v>
      </c>
      <c r="S148" s="2">
        <f t="shared" si="30"/>
        <v>-0.18567</v>
      </c>
      <c r="T148" s="2">
        <f t="shared" si="31"/>
        <v>-1.3370700000000002</v>
      </c>
      <c r="U148" s="2" t="str">
        <f t="shared" si="32"/>
        <v/>
      </c>
      <c r="V148" s="61">
        <f t="shared" si="33"/>
        <v>1</v>
      </c>
    </row>
    <row r="149" spans="1:22" ht="12.75" customHeight="1" thickBot="1">
      <c r="A149" s="64">
        <v>701085</v>
      </c>
      <c r="B149" s="65" t="s">
        <v>2505</v>
      </c>
      <c r="C149" s="13">
        <f>VLOOKUP(A149,'Sok242'!$D:$G,4,0)</f>
        <v>1.276</v>
      </c>
      <c r="D149" s="2">
        <f t="shared" si="22"/>
        <v>6.0629999999999962E-2</v>
      </c>
      <c r="E149" s="2">
        <f t="shared" si="23"/>
        <v>6.0629999999999962E-2</v>
      </c>
      <c r="F149" s="2">
        <f t="shared" si="24"/>
        <v>6.0629999999999962E-2</v>
      </c>
      <c r="G149" s="61" t="str">
        <f t="shared" si="25"/>
        <v/>
      </c>
      <c r="H149" s="64">
        <v>702030</v>
      </c>
      <c r="I149" s="66" t="s">
        <v>3158</v>
      </c>
      <c r="J149" s="55" t="s">
        <v>0</v>
      </c>
      <c r="K149" s="13">
        <f>VLOOKUP(H149,'Sok242'!$D:$G,4,0)</f>
        <v>1.2742</v>
      </c>
      <c r="L149" s="2">
        <f t="shared" si="34"/>
        <v>7.3669999999999902E-2</v>
      </c>
      <c r="M149" s="2">
        <f t="shared" si="35"/>
        <v>7.3669999999999902E-2</v>
      </c>
      <c r="N149" s="2">
        <f t="shared" si="36"/>
        <v>7.3669999999999902E-2</v>
      </c>
      <c r="P149" s="56">
        <v>702015</v>
      </c>
      <c r="Q149" s="55" t="s">
        <v>2497</v>
      </c>
      <c r="R149" s="13">
        <f>VLOOKUP(P149,'Sok242'!$D:$G,4,0)</f>
        <v>1.3415999999999999</v>
      </c>
      <c r="S149" s="2" t="str">
        <f t="shared" si="30"/>
        <v/>
      </c>
      <c r="T149" s="2" t="str">
        <f t="shared" si="31"/>
        <v/>
      </c>
      <c r="U149" s="2" t="str">
        <f t="shared" si="32"/>
        <v/>
      </c>
      <c r="V149" s="61" t="str">
        <f t="shared" si="33"/>
        <v/>
      </c>
    </row>
    <row r="150" spans="1:22" ht="12.75" customHeight="1" thickBot="1">
      <c r="A150" s="64">
        <v>701086</v>
      </c>
      <c r="B150" s="66" t="s">
        <v>2506</v>
      </c>
      <c r="C150" s="13">
        <f>VLOOKUP(A150,'Sok242'!$D:$G,4,0)</f>
        <v>1.22197</v>
      </c>
      <c r="D150" s="2">
        <f t="shared" si="22"/>
        <v>5.4030000000000022E-2</v>
      </c>
      <c r="E150" s="2">
        <f t="shared" si="23"/>
        <v>5.4030000000000022E-2</v>
      </c>
      <c r="F150" s="2">
        <f t="shared" si="24"/>
        <v>5.4030000000000022E-2</v>
      </c>
      <c r="G150" s="61" t="str">
        <f t="shared" si="25"/>
        <v/>
      </c>
      <c r="J150" s="1"/>
      <c r="K150" s="1"/>
      <c r="L150" s="1"/>
      <c r="M150" s="1"/>
      <c r="N150" s="53">
        <f>SUM(N146:N149)</f>
        <v>2.6999999999999247E-3</v>
      </c>
      <c r="P150" s="56">
        <v>702016</v>
      </c>
      <c r="Q150" s="55" t="s">
        <v>2498</v>
      </c>
      <c r="R150" s="13">
        <f>VLOOKUP(P150,'Sok242'!$D:$G,4,0)</f>
        <v>1.5240199999999999</v>
      </c>
      <c r="S150" s="2">
        <f t="shared" si="30"/>
        <v>-0.18242000000000003</v>
      </c>
      <c r="T150" s="2">
        <f t="shared" si="31"/>
        <v>-1.5194900000000002</v>
      </c>
      <c r="U150" s="2" t="str">
        <f t="shared" si="32"/>
        <v/>
      </c>
      <c r="V150" s="61">
        <f t="shared" si="33"/>
        <v>1</v>
      </c>
    </row>
    <row r="151" spans="1:22" ht="12.75" hidden="1" customHeight="1" thickBot="1">
      <c r="I151" s="11">
        <f>SUM(F67:F150)</f>
        <v>-2.3343799999999995</v>
      </c>
      <c r="J151" s="1"/>
      <c r="K151" s="2">
        <f>I151-N150-N151+N68</f>
        <v>-8.1999999999893269E-4</v>
      </c>
      <c r="L151" s="1"/>
      <c r="M151" s="1"/>
      <c r="N151" s="8">
        <f>SUM(U70:U160)</f>
        <v>-2.3370300000000004</v>
      </c>
      <c r="P151" s="56">
        <v>702017</v>
      </c>
      <c r="Q151" s="55" t="s">
        <v>2498</v>
      </c>
      <c r="R151" s="13">
        <f>VLOOKUP(P151,'Sok242'!$D:$G,4,0)</f>
        <v>1.3383499999999999</v>
      </c>
      <c r="S151" s="2" t="str">
        <f t="shared" si="30"/>
        <v/>
      </c>
      <c r="T151" s="2" t="str">
        <f t="shared" si="31"/>
        <v/>
      </c>
      <c r="U151" s="2" t="str">
        <f t="shared" si="32"/>
        <v/>
      </c>
      <c r="V151" s="61" t="str">
        <f t="shared" si="33"/>
        <v/>
      </c>
    </row>
    <row r="152" spans="1:22" ht="12.75" customHeight="1" thickBot="1">
      <c r="I152" s="3"/>
      <c r="J152" s="1"/>
      <c r="K152" s="1"/>
      <c r="L152" s="1"/>
      <c r="M152" s="1"/>
      <c r="N152" s="4"/>
      <c r="P152" s="56">
        <v>702018</v>
      </c>
      <c r="Q152" s="55" t="s">
        <v>2499</v>
      </c>
      <c r="R152" s="13">
        <f>VLOOKUP(P152,'Sok242'!$D:$G,4,0)</f>
        <v>1.54095</v>
      </c>
      <c r="S152" s="2">
        <f t="shared" si="30"/>
        <v>-0.20260000000000011</v>
      </c>
      <c r="T152" s="2">
        <f t="shared" si="31"/>
        <v>-1.7220900000000003</v>
      </c>
      <c r="U152" s="2" t="str">
        <f t="shared" si="32"/>
        <v/>
      </c>
      <c r="V152" s="61">
        <f t="shared" si="33"/>
        <v>1</v>
      </c>
    </row>
    <row r="153" spans="1:22" ht="12.75" customHeight="1" thickBot="1">
      <c r="I153" s="3"/>
      <c r="J153" s="1"/>
      <c r="K153" s="1"/>
      <c r="L153" s="1"/>
      <c r="M153" s="1"/>
      <c r="N153" s="4"/>
      <c r="P153" s="56">
        <v>702019</v>
      </c>
      <c r="Q153" s="55" t="s">
        <v>2499</v>
      </c>
      <c r="R153" s="13">
        <f>VLOOKUP(P153,'Sok242'!$D:$G,4,0)</f>
        <v>1.3119799999999999</v>
      </c>
      <c r="S153" s="2" t="str">
        <f t="shared" si="30"/>
        <v/>
      </c>
      <c r="T153" s="2" t="str">
        <f t="shared" si="31"/>
        <v/>
      </c>
      <c r="U153" s="2" t="str">
        <f t="shared" si="32"/>
        <v/>
      </c>
      <c r="V153" s="61" t="str">
        <f t="shared" si="33"/>
        <v/>
      </c>
    </row>
    <row r="154" spans="1:22" ht="12.75" customHeight="1" thickBot="1">
      <c r="I154" s="3"/>
      <c r="J154" s="1"/>
      <c r="K154" s="1"/>
      <c r="L154" s="1"/>
      <c r="M154" s="1"/>
      <c r="N154" s="4"/>
      <c r="P154" s="64">
        <v>702020</v>
      </c>
      <c r="Q154" s="65" t="s">
        <v>2530</v>
      </c>
      <c r="R154" s="13">
        <f>VLOOKUP(P154,'Sok242'!$D:$G,4,0)</f>
        <v>1.2241500000000001</v>
      </c>
      <c r="S154" s="2">
        <f t="shared" si="30"/>
        <v>8.7829999999999853E-2</v>
      </c>
      <c r="T154" s="2">
        <f t="shared" si="31"/>
        <v>-1.6342600000000005</v>
      </c>
      <c r="U154" s="2">
        <f t="shared" si="32"/>
        <v>-1.6342600000000005</v>
      </c>
      <c r="V154" s="61" t="str">
        <f t="shared" si="33"/>
        <v/>
      </c>
    </row>
    <row r="155" spans="1:22" ht="12.75" customHeight="1" thickBot="1">
      <c r="I155" s="3"/>
      <c r="J155" s="1"/>
      <c r="K155" s="1"/>
      <c r="L155" s="1"/>
      <c r="M155" s="1"/>
      <c r="N155" s="4"/>
      <c r="P155" s="56">
        <v>702021</v>
      </c>
      <c r="Q155" s="55" t="s">
        <v>2531</v>
      </c>
      <c r="R155" s="13">
        <f>VLOOKUP(P155,'Sok242'!$D:$G,4,0)</f>
        <v>1.3713</v>
      </c>
      <c r="S155" s="2">
        <f t="shared" si="30"/>
        <v>-0.14714999999999989</v>
      </c>
      <c r="T155" s="2">
        <f t="shared" si="31"/>
        <v>-0.14714999999999989</v>
      </c>
      <c r="U155" s="2">
        <f t="shared" si="32"/>
        <v>-0.14714999999999989</v>
      </c>
      <c r="V155" s="61">
        <f t="shared" si="33"/>
        <v>1</v>
      </c>
    </row>
    <row r="156" spans="1:22" ht="12.75" customHeight="1" thickBot="1">
      <c r="I156" s="3"/>
      <c r="J156" s="1"/>
      <c r="K156" s="1"/>
      <c r="L156" s="1"/>
      <c r="M156" s="1"/>
      <c r="N156" s="4"/>
      <c r="P156" s="56">
        <v>702022</v>
      </c>
      <c r="Q156" s="55" t="s">
        <v>2531</v>
      </c>
      <c r="R156" s="13">
        <f>VLOOKUP(P156,'Sok242'!$D:$G,4,0)</f>
        <v>1.26976</v>
      </c>
      <c r="S156" s="2" t="str">
        <f t="shared" si="30"/>
        <v/>
      </c>
      <c r="T156" s="2" t="str">
        <f t="shared" si="31"/>
        <v/>
      </c>
      <c r="U156" s="2" t="str">
        <f t="shared" si="32"/>
        <v/>
      </c>
      <c r="V156" s="61" t="str">
        <f t="shared" si="33"/>
        <v/>
      </c>
    </row>
    <row r="157" spans="1:22" ht="12.75" customHeight="1" thickBot="1">
      <c r="I157" s="3"/>
      <c r="J157" s="1"/>
      <c r="K157" s="1"/>
      <c r="L157" s="1"/>
      <c r="M157" s="1"/>
      <c r="N157" s="4"/>
      <c r="P157" s="64">
        <v>702023</v>
      </c>
      <c r="Q157" s="66" t="s">
        <v>2503</v>
      </c>
      <c r="R157" s="13">
        <f>VLOOKUP(P157,'Sok242'!$D:$G,4,0)</f>
        <v>1.3231200000000001</v>
      </c>
      <c r="S157" s="2">
        <f t="shared" si="30"/>
        <v>-5.3360000000000074E-2</v>
      </c>
      <c r="T157" s="2">
        <f t="shared" si="31"/>
        <v>-5.3360000000000074E-2</v>
      </c>
      <c r="U157" s="2">
        <f t="shared" si="32"/>
        <v>-5.3360000000000074E-2</v>
      </c>
      <c r="V157" s="61" t="str">
        <f t="shared" si="33"/>
        <v/>
      </c>
    </row>
    <row r="158" spans="1:22" ht="12.75" customHeight="1" thickBot="1">
      <c r="I158" s="3"/>
      <c r="J158" s="1"/>
      <c r="K158" s="1"/>
      <c r="L158" s="1"/>
      <c r="M158" s="1"/>
      <c r="N158" s="4"/>
      <c r="P158" s="56">
        <v>702024</v>
      </c>
      <c r="Q158" s="55" t="s">
        <v>2505</v>
      </c>
      <c r="R158" s="13">
        <f>VLOOKUP(P158,'Sok242'!$D:$G,4,0)</f>
        <v>1.21628</v>
      </c>
      <c r="S158" s="2">
        <f t="shared" si="30"/>
        <v>0.10684000000000005</v>
      </c>
      <c r="T158" s="2">
        <f t="shared" si="31"/>
        <v>0.10684000000000005</v>
      </c>
      <c r="U158" s="2">
        <f t="shared" si="32"/>
        <v>0.10684000000000005</v>
      </c>
      <c r="V158" s="61">
        <f t="shared" si="33"/>
        <v>1</v>
      </c>
    </row>
    <row r="159" spans="1:22" ht="12.75" customHeight="1" thickBot="1">
      <c r="I159" s="3"/>
      <c r="J159" s="1"/>
      <c r="K159" s="1"/>
      <c r="L159" s="1"/>
      <c r="M159" s="1"/>
      <c r="N159" s="4"/>
      <c r="P159" s="56">
        <v>702025</v>
      </c>
      <c r="Q159" s="55" t="s">
        <v>2505</v>
      </c>
      <c r="R159" s="13">
        <f>VLOOKUP(P159,'Sok242'!$D:$G,4,0)</f>
        <v>1.32721</v>
      </c>
      <c r="S159" s="2" t="str">
        <f t="shared" si="30"/>
        <v/>
      </c>
      <c r="T159" s="2" t="str">
        <f t="shared" si="31"/>
        <v/>
      </c>
      <c r="U159" s="2" t="str">
        <f t="shared" si="32"/>
        <v/>
      </c>
      <c r="V159" s="61" t="str">
        <f t="shared" si="33"/>
        <v/>
      </c>
    </row>
    <row r="160" spans="1:22" ht="12.75" customHeight="1" thickBot="1">
      <c r="I160" s="3"/>
      <c r="J160" s="1"/>
      <c r="K160" s="1"/>
      <c r="L160" s="1"/>
      <c r="M160" s="1"/>
      <c r="N160" s="4"/>
      <c r="P160" s="64">
        <v>702026</v>
      </c>
      <c r="Q160" s="66" t="s">
        <v>2506</v>
      </c>
      <c r="R160" s="13">
        <f>VLOOKUP(P160,'Sok242'!$D:$G,4,0)</f>
        <v>1.27847</v>
      </c>
      <c r="S160" s="2">
        <f t="shared" si="30"/>
        <v>4.8740000000000006E-2</v>
      </c>
      <c r="T160" s="2">
        <f t="shared" si="31"/>
        <v>4.8740000000000006E-2</v>
      </c>
      <c r="U160" s="2">
        <f t="shared" si="32"/>
        <v>4.8740000000000006E-2</v>
      </c>
      <c r="V160" s="61" t="str">
        <f t="shared" si="33"/>
        <v/>
      </c>
    </row>
    <row r="161" spans="9:14" ht="12.75" customHeight="1">
      <c r="I161" s="3"/>
      <c r="J161" s="1"/>
      <c r="K161" s="1"/>
      <c r="L161" s="1"/>
      <c r="M161" s="1"/>
      <c r="N161" s="4"/>
    </row>
    <row r="162" spans="9:14" ht="12.75" customHeight="1">
      <c r="I162" s="3"/>
      <c r="J162" s="1"/>
      <c r="K162" s="1"/>
      <c r="L162" s="1"/>
      <c r="M162" s="1"/>
      <c r="N162" s="4"/>
    </row>
    <row r="163" spans="9:14" ht="12.75" customHeight="1">
      <c r="I163" s="3"/>
      <c r="J163" s="1"/>
      <c r="K163" s="1"/>
      <c r="L163" s="1"/>
      <c r="M163" s="1"/>
      <c r="N163" s="4"/>
    </row>
    <row r="164" spans="9:14" ht="12.75" customHeight="1">
      <c r="I164" s="3"/>
      <c r="J164" s="1"/>
      <c r="K164" s="1"/>
      <c r="L164" s="1"/>
      <c r="M164" s="1"/>
      <c r="N164" s="4"/>
    </row>
    <row r="165" spans="9:14" ht="12.75" customHeight="1">
      <c r="I165" s="3"/>
      <c r="J165" s="1"/>
      <c r="K165" s="1"/>
      <c r="L165" s="1"/>
      <c r="M165" s="1"/>
      <c r="N165" s="4"/>
    </row>
    <row r="166" spans="9:14" ht="12.75" customHeight="1">
      <c r="I166" s="3"/>
      <c r="J166" s="1"/>
      <c r="K166" s="1"/>
      <c r="L166" s="1"/>
      <c r="M166" s="1"/>
      <c r="N166" s="4"/>
    </row>
    <row r="167" spans="9:14" ht="12.75" customHeight="1">
      <c r="I167" s="3"/>
      <c r="J167" s="1"/>
      <c r="K167" s="1"/>
      <c r="L167" s="1"/>
      <c r="M167" s="1"/>
      <c r="N167" s="4"/>
    </row>
    <row r="168" spans="9:14" ht="12.75" customHeight="1">
      <c r="I168" s="3"/>
      <c r="J168" s="1"/>
      <c r="K168" s="1"/>
      <c r="L168" s="1"/>
      <c r="M168" s="1"/>
      <c r="N168" s="4"/>
    </row>
    <row r="169" spans="9:14" ht="12.75" customHeight="1">
      <c r="I169" s="3"/>
      <c r="J169" s="1"/>
      <c r="K169" s="1"/>
      <c r="L169" s="1"/>
      <c r="M169" s="1"/>
      <c r="N169" s="4"/>
    </row>
    <row r="170" spans="9:14" ht="12.75" customHeight="1">
      <c r="I170" s="3"/>
      <c r="J170" s="1"/>
      <c r="K170" s="1"/>
      <c r="L170" s="1"/>
      <c r="M170" s="1"/>
      <c r="N170" s="4"/>
    </row>
    <row r="171" spans="9:14" ht="12.75" customHeight="1">
      <c r="I171" s="3"/>
      <c r="J171" s="1"/>
      <c r="K171" s="1"/>
      <c r="L171" s="1"/>
      <c r="M171" s="1"/>
      <c r="N171" s="4"/>
    </row>
    <row r="172" spans="9:14" ht="12.75" customHeight="1">
      <c r="I172" s="3"/>
      <c r="J172" s="1"/>
      <c r="K172" s="1"/>
      <c r="L172" s="1"/>
      <c r="M172" s="1"/>
      <c r="N172" s="4"/>
    </row>
    <row r="173" spans="9:14" ht="12.75" customHeight="1">
      <c r="I173" s="3"/>
      <c r="J173" s="1"/>
      <c r="K173" s="1"/>
      <c r="L173" s="1"/>
      <c r="M173" s="1"/>
      <c r="N173" s="4"/>
    </row>
    <row r="174" spans="9:14" ht="12.75" customHeight="1">
      <c r="I174" s="3"/>
      <c r="J174" s="1"/>
      <c r="K174" s="1"/>
      <c r="L174" s="1"/>
      <c r="M174" s="1"/>
      <c r="N174" s="4"/>
    </row>
    <row r="175" spans="9:14" ht="12.75" customHeight="1">
      <c r="I175" s="3"/>
      <c r="J175" s="1"/>
      <c r="K175" s="1"/>
      <c r="L175" s="1"/>
      <c r="M175" s="1"/>
      <c r="N175" s="4"/>
    </row>
    <row r="176" spans="9:14" ht="12.75" customHeight="1">
      <c r="I176" s="3"/>
      <c r="J176" s="1"/>
      <c r="K176" s="1"/>
      <c r="L176" s="1"/>
      <c r="M176" s="1"/>
      <c r="N176" s="4"/>
    </row>
    <row r="177" spans="9:14" ht="12.75" customHeight="1">
      <c r="I177" s="3"/>
      <c r="J177" s="1"/>
      <c r="K177" s="1"/>
      <c r="L177" s="1"/>
      <c r="M177" s="1"/>
      <c r="N177" s="4"/>
    </row>
    <row r="178" spans="9:14" ht="12.75" customHeight="1">
      <c r="I178" s="3"/>
      <c r="J178" s="1"/>
      <c r="K178" s="1"/>
      <c r="L178" s="1"/>
      <c r="M178" s="1"/>
      <c r="N178" s="4"/>
    </row>
    <row r="179" spans="9:14" ht="12.75" customHeight="1">
      <c r="I179" s="3"/>
      <c r="J179" s="1"/>
      <c r="K179" s="1"/>
      <c r="L179" s="1"/>
      <c r="M179" s="1"/>
      <c r="N179" s="4"/>
    </row>
    <row r="180" spans="9:14" ht="12.75" customHeight="1">
      <c r="I180" s="3"/>
      <c r="J180" s="1"/>
      <c r="K180" s="1"/>
      <c r="L180" s="1"/>
      <c r="M180" s="1"/>
      <c r="N180" s="4"/>
    </row>
    <row r="181" spans="9:14" ht="12.75" customHeight="1">
      <c r="I181" s="3"/>
      <c r="J181" s="1"/>
      <c r="K181" s="1"/>
      <c r="L181" s="1"/>
      <c r="M181" s="1"/>
      <c r="N181" s="4"/>
    </row>
    <row r="182" spans="9:14" ht="12.75" customHeight="1">
      <c r="I182" s="3"/>
      <c r="J182" s="1"/>
      <c r="K182" s="1"/>
      <c r="L182" s="1"/>
      <c r="M182" s="1"/>
      <c r="N182" s="4"/>
    </row>
    <row r="183" spans="9:14" ht="12.75" customHeight="1">
      <c r="I183" s="3"/>
      <c r="J183" s="1"/>
      <c r="K183" s="1"/>
      <c r="L183" s="1"/>
      <c r="M183" s="1"/>
      <c r="N183" s="4"/>
    </row>
    <row r="184" spans="9:14" ht="12.75" customHeight="1">
      <c r="I184" s="3"/>
      <c r="J184" s="1"/>
      <c r="K184" s="1"/>
      <c r="L184" s="1"/>
      <c r="M184" s="1"/>
      <c r="N184" s="4"/>
    </row>
    <row r="185" spans="9:14" ht="12.75" customHeight="1">
      <c r="I185" s="3"/>
      <c r="J185" s="1"/>
      <c r="K185" s="1"/>
      <c r="L185" s="1"/>
      <c r="M185" s="1"/>
      <c r="N185" s="4"/>
    </row>
    <row r="186" spans="9:14" ht="12.75" customHeight="1">
      <c r="I186" s="3"/>
      <c r="J186" s="1"/>
      <c r="K186" s="1"/>
      <c r="L186" s="1"/>
      <c r="M186" s="1"/>
      <c r="N186" s="4"/>
    </row>
    <row r="187" spans="9:14" ht="12.75" customHeight="1">
      <c r="I187" s="3"/>
      <c r="J187" s="1"/>
      <c r="K187" s="1"/>
      <c r="L187" s="1"/>
      <c r="M187" s="1"/>
      <c r="N187" s="4"/>
    </row>
    <row r="188" spans="9:14" ht="12.75" customHeight="1">
      <c r="I188" s="3"/>
      <c r="J188" s="1"/>
      <c r="K188" s="1"/>
      <c r="L188" s="1"/>
      <c r="M188" s="1"/>
      <c r="N188" s="4"/>
    </row>
    <row r="189" spans="9:14" ht="12.75" customHeight="1">
      <c r="I189" s="3"/>
      <c r="J189" s="1"/>
      <c r="K189" s="1"/>
      <c r="L189" s="1"/>
      <c r="M189" s="1"/>
      <c r="N189" s="4"/>
    </row>
    <row r="190" spans="9:14" ht="12.75" customHeight="1">
      <c r="I190" s="3"/>
      <c r="J190" s="1"/>
      <c r="K190" s="1"/>
      <c r="L190" s="1"/>
      <c r="M190" s="1"/>
      <c r="N190" s="4"/>
    </row>
    <row r="191" spans="9:14" ht="12.75" customHeight="1">
      <c r="I191" s="3"/>
      <c r="J191" s="1"/>
      <c r="K191" s="1"/>
      <c r="L191" s="1"/>
      <c r="M191" s="1"/>
      <c r="N191" s="4"/>
    </row>
    <row r="192" spans="9:14" ht="12.75" customHeight="1">
      <c r="I192" s="3"/>
      <c r="J192" s="1"/>
      <c r="K192" s="1"/>
      <c r="L192" s="1"/>
      <c r="M192" s="1"/>
      <c r="N192" s="4"/>
    </row>
    <row r="193" spans="9:14" ht="12.75" customHeight="1">
      <c r="I193" s="3"/>
      <c r="J193" s="1"/>
      <c r="K193" s="1"/>
      <c r="L193" s="1"/>
      <c r="M193" s="1"/>
      <c r="N193" s="4"/>
    </row>
    <row r="194" spans="9:14" ht="12.75" customHeight="1">
      <c r="I194" s="3"/>
      <c r="J194" s="1"/>
      <c r="K194" s="1"/>
      <c r="L194" s="1"/>
      <c r="M194" s="1"/>
      <c r="N194" s="4"/>
    </row>
    <row r="195" spans="9:14" ht="12.75" customHeight="1">
      <c r="I195" s="3"/>
      <c r="J195" s="1"/>
      <c r="K195" s="1"/>
      <c r="L195" s="1"/>
      <c r="M195" s="1"/>
      <c r="N195" s="4"/>
    </row>
    <row r="196" spans="9:14" ht="12.75" customHeight="1">
      <c r="I196" s="3"/>
      <c r="J196" s="1"/>
      <c r="K196" s="1"/>
      <c r="L196" s="1"/>
      <c r="M196" s="1"/>
      <c r="N196" s="4"/>
    </row>
    <row r="197" spans="9:14" ht="12.75" customHeight="1">
      <c r="I197" s="3"/>
      <c r="J197" s="1"/>
      <c r="K197" s="1"/>
      <c r="L197" s="1"/>
      <c r="M197" s="1"/>
      <c r="N197" s="4"/>
    </row>
    <row r="198" spans="9:14" ht="12.75" customHeight="1">
      <c r="I198" s="3"/>
      <c r="J198" s="1"/>
      <c r="K198" s="1"/>
      <c r="L198" s="1"/>
      <c r="M198" s="1"/>
      <c r="N198" s="4"/>
    </row>
    <row r="199" spans="9:14" ht="12.75" customHeight="1">
      <c r="I199" s="3"/>
      <c r="J199" s="1"/>
      <c r="K199" s="1"/>
      <c r="L199" s="1"/>
      <c r="M199" s="1"/>
      <c r="N199" s="4"/>
    </row>
    <row r="200" spans="9:14" ht="12.75" customHeight="1">
      <c r="I200" s="3"/>
      <c r="J200" s="1"/>
      <c r="K200" s="1"/>
      <c r="L200" s="1"/>
      <c r="M200" s="1"/>
      <c r="N200" s="4"/>
    </row>
    <row r="201" spans="9:14" ht="12.75" customHeight="1">
      <c r="I201" s="3"/>
      <c r="J201" s="1"/>
      <c r="K201" s="1"/>
      <c r="L201" s="1"/>
      <c r="M201" s="1"/>
      <c r="N201" s="4"/>
    </row>
    <row r="202" spans="9:14" ht="12.75" customHeight="1">
      <c r="I202" s="3"/>
      <c r="J202" s="1"/>
      <c r="K202" s="1"/>
      <c r="L202" s="1"/>
      <c r="M202" s="1"/>
      <c r="N202" s="4"/>
    </row>
    <row r="203" spans="9:14" ht="12.75" customHeight="1">
      <c r="I203" s="3"/>
      <c r="J203" s="1"/>
      <c r="K203" s="1"/>
      <c r="L203" s="1"/>
      <c r="M203" s="1"/>
      <c r="N203" s="4"/>
    </row>
    <row r="204" spans="9:14" ht="12.75" customHeight="1">
      <c r="I204" s="3"/>
      <c r="J204" s="1"/>
      <c r="K204" s="1"/>
      <c r="L204" s="1"/>
      <c r="M204" s="1"/>
      <c r="N204" s="4"/>
    </row>
    <row r="205" spans="9:14" ht="12.75" customHeight="1">
      <c r="I205" s="3"/>
      <c r="J205" s="1"/>
      <c r="K205" s="1"/>
      <c r="L205" s="1"/>
      <c r="M205" s="1"/>
      <c r="N205" s="4"/>
    </row>
    <row r="206" spans="9:14" ht="12.75" customHeight="1">
      <c r="I206" s="3"/>
      <c r="J206" s="1"/>
      <c r="K206" s="1"/>
      <c r="L206" s="1"/>
      <c r="M206" s="1"/>
      <c r="N206" s="4"/>
    </row>
    <row r="207" spans="9:14" ht="12.75" customHeight="1">
      <c r="I207" s="3"/>
      <c r="J207" s="1"/>
      <c r="K207" s="1"/>
      <c r="L207" s="1"/>
      <c r="M207" s="1"/>
      <c r="N207" s="4"/>
    </row>
    <row r="208" spans="9:14" ht="12.75" customHeight="1">
      <c r="I208" s="3"/>
      <c r="J208" s="1"/>
      <c r="K208" s="1"/>
      <c r="L208" s="1"/>
      <c r="M208" s="1"/>
      <c r="N208" s="4"/>
    </row>
    <row r="209" spans="9:14" ht="12.75" customHeight="1">
      <c r="I209" s="3"/>
      <c r="J209" s="1"/>
      <c r="K209" s="1"/>
      <c r="L209" s="1"/>
      <c r="M209" s="1"/>
      <c r="N209" s="4"/>
    </row>
    <row r="210" spans="9:14" ht="12.75" customHeight="1">
      <c r="I210" s="3"/>
      <c r="J210" s="1"/>
      <c r="K210" s="1"/>
      <c r="L210" s="1"/>
      <c r="M210" s="1"/>
      <c r="N210" s="4"/>
    </row>
    <row r="211" spans="9:14" ht="12.75" customHeight="1">
      <c r="I211" s="3"/>
      <c r="J211" s="1"/>
      <c r="K211" s="1"/>
      <c r="L211" s="1"/>
      <c r="M211" s="1"/>
      <c r="N211" s="4"/>
    </row>
    <row r="212" spans="9:14" ht="12.75" customHeight="1">
      <c r="I212" s="3"/>
      <c r="J212" s="1"/>
      <c r="K212" s="1"/>
      <c r="L212" s="1"/>
      <c r="M212" s="1"/>
      <c r="N212" s="4"/>
    </row>
    <row r="213" spans="9:14" ht="12.75" customHeight="1">
      <c r="I213" s="3"/>
      <c r="J213" s="1"/>
      <c r="K213" s="1"/>
      <c r="L213" s="1"/>
      <c r="M213" s="1"/>
      <c r="N213" s="4"/>
    </row>
    <row r="214" spans="9:14" ht="12.75" customHeight="1">
      <c r="I214" s="3"/>
      <c r="J214" s="1"/>
      <c r="K214" s="1"/>
      <c r="L214" s="1"/>
      <c r="M214" s="1"/>
      <c r="N214" s="4"/>
    </row>
    <row r="215" spans="9:14" ht="12.75" customHeight="1">
      <c r="I215" s="3"/>
      <c r="J215" s="1"/>
      <c r="K215" s="1"/>
      <c r="L215" s="1"/>
      <c r="M215" s="1"/>
      <c r="N215" s="4"/>
    </row>
    <row r="216" spans="9:14" ht="12.75" customHeight="1">
      <c r="I216" s="3"/>
      <c r="J216" s="1"/>
      <c r="K216" s="1"/>
      <c r="L216" s="1"/>
      <c r="M216" s="1"/>
      <c r="N216" s="4"/>
    </row>
    <row r="217" spans="9:14" ht="12.75" customHeight="1">
      <c r="I217" s="3"/>
      <c r="J217" s="1"/>
      <c r="K217" s="1"/>
      <c r="L217" s="1"/>
      <c r="M217" s="1"/>
      <c r="N217" s="4"/>
    </row>
    <row r="218" spans="9:14" ht="12.75" customHeight="1">
      <c r="I218" s="3"/>
      <c r="J218" s="1"/>
      <c r="K218" s="1"/>
      <c r="L218" s="1"/>
      <c r="M218" s="1"/>
      <c r="N218" s="4"/>
    </row>
    <row r="219" spans="9:14" ht="12.75" customHeight="1">
      <c r="I219" s="3"/>
      <c r="J219" s="1"/>
      <c r="K219" s="1"/>
      <c r="L219" s="1"/>
      <c r="M219" s="1"/>
      <c r="N219" s="4"/>
    </row>
    <row r="220" spans="9:14" ht="12.75" customHeight="1">
      <c r="I220" s="3"/>
      <c r="J220" s="1"/>
      <c r="K220" s="1"/>
      <c r="L220" s="1"/>
      <c r="M220" s="1"/>
      <c r="N220" s="4"/>
    </row>
    <row r="221" spans="9:14" ht="12.75" customHeight="1">
      <c r="I221" s="3"/>
      <c r="J221" s="1"/>
      <c r="K221" s="1"/>
      <c r="L221" s="1"/>
      <c r="M221" s="1"/>
      <c r="N221" s="4"/>
    </row>
    <row r="222" spans="9:14" ht="12.75" customHeight="1">
      <c r="I222" s="3"/>
      <c r="J222" s="1"/>
      <c r="K222" s="1"/>
      <c r="L222" s="1"/>
      <c r="M222" s="1"/>
      <c r="N222" s="4"/>
    </row>
    <row r="223" spans="9:14" ht="12.75" customHeight="1">
      <c r="I223" s="3"/>
      <c r="J223" s="1"/>
      <c r="K223" s="1"/>
      <c r="L223" s="1"/>
      <c r="M223" s="1"/>
      <c r="N223" s="4"/>
    </row>
    <row r="224" spans="9:14" ht="12.75" customHeight="1">
      <c r="I224" s="3"/>
      <c r="J224" s="1"/>
      <c r="K224" s="1"/>
      <c r="L224" s="1"/>
      <c r="M224" s="1"/>
      <c r="N224" s="4"/>
    </row>
    <row r="225" spans="9:14" ht="12.75" customHeight="1">
      <c r="I225" s="3"/>
      <c r="J225" s="1"/>
      <c r="K225" s="1"/>
      <c r="L225" s="1"/>
      <c r="M225" s="1"/>
      <c r="N225" s="4"/>
    </row>
    <row r="226" spans="9:14" ht="12.75" customHeight="1">
      <c r="I226" s="3"/>
      <c r="J226" s="1"/>
      <c r="K226" s="1"/>
      <c r="L226" s="1"/>
      <c r="M226" s="1"/>
      <c r="N226" s="4"/>
    </row>
    <row r="227" spans="9:14" ht="12.75" customHeight="1">
      <c r="I227" s="3"/>
      <c r="J227" s="1"/>
      <c r="K227" s="1"/>
      <c r="L227" s="1"/>
      <c r="M227" s="1"/>
      <c r="N227" s="4"/>
    </row>
    <row r="228" spans="9:14" ht="12.75" customHeight="1">
      <c r="I228" s="3"/>
      <c r="J228" s="1"/>
      <c r="K228" s="1"/>
      <c r="L228" s="1"/>
      <c r="M228" s="1"/>
      <c r="N228" s="4"/>
    </row>
    <row r="229" spans="9:14" ht="12.75" customHeight="1">
      <c r="I229" s="3"/>
      <c r="J229" s="1"/>
      <c r="K229" s="1"/>
      <c r="L229" s="1"/>
      <c r="M229" s="1"/>
      <c r="N229" s="4"/>
    </row>
    <row r="230" spans="9:14" ht="12.75" customHeight="1">
      <c r="I230" s="3"/>
      <c r="J230" s="1"/>
      <c r="K230" s="1"/>
      <c r="L230" s="1"/>
      <c r="M230" s="1"/>
      <c r="N230" s="4"/>
    </row>
    <row r="231" spans="9:14" ht="12.75" customHeight="1">
      <c r="I231" s="3"/>
      <c r="J231" s="1"/>
      <c r="K231" s="1"/>
      <c r="L231" s="1"/>
      <c r="M231" s="1"/>
      <c r="N231" s="4"/>
    </row>
    <row r="232" spans="9:14" ht="12.75" customHeight="1">
      <c r="I232" s="3"/>
      <c r="J232" s="1"/>
      <c r="K232" s="1"/>
      <c r="L232" s="1"/>
      <c r="M232" s="1"/>
      <c r="N232" s="4"/>
    </row>
    <row r="233" spans="9:14" ht="12.75" customHeight="1">
      <c r="I233" s="3"/>
      <c r="J233" s="1"/>
      <c r="K233" s="1"/>
      <c r="L233" s="1"/>
      <c r="M233" s="1"/>
      <c r="N233" s="4"/>
    </row>
    <row r="234" spans="9:14" ht="12.75" customHeight="1">
      <c r="I234" s="3"/>
      <c r="J234" s="1"/>
      <c r="K234" s="1"/>
      <c r="L234" s="1"/>
      <c r="M234" s="1"/>
      <c r="N234" s="4"/>
    </row>
    <row r="235" spans="9:14" ht="12.75" customHeight="1">
      <c r="I235" s="3"/>
      <c r="J235" s="1"/>
      <c r="K235" s="1"/>
      <c r="L235" s="1"/>
      <c r="M235" s="1"/>
      <c r="N235" s="4"/>
    </row>
    <row r="236" spans="9:14" ht="12.75" customHeight="1">
      <c r="I236" s="3"/>
      <c r="J236" s="1"/>
      <c r="K236" s="1"/>
      <c r="L236" s="1"/>
      <c r="M236" s="1"/>
      <c r="N236" s="4"/>
    </row>
    <row r="237" spans="9:14" ht="12.75" customHeight="1">
      <c r="I237" s="3"/>
      <c r="J237" s="1"/>
      <c r="K237" s="1"/>
      <c r="L237" s="1"/>
      <c r="M237" s="1"/>
      <c r="N237" s="4"/>
    </row>
    <row r="238" spans="9:14" ht="12.75" customHeight="1">
      <c r="I238" s="3"/>
      <c r="J238" s="1"/>
      <c r="K238" s="1"/>
      <c r="L238" s="1"/>
      <c r="M238" s="1"/>
      <c r="N238" s="4"/>
    </row>
    <row r="239" spans="9:14" ht="12.75" customHeight="1">
      <c r="I239" s="3"/>
      <c r="J239" s="1"/>
      <c r="K239" s="1"/>
      <c r="L239" s="1"/>
      <c r="M239" s="1"/>
      <c r="N239" s="4"/>
    </row>
    <row r="240" spans="9:14" ht="12.75" customHeight="1">
      <c r="I240" s="3"/>
      <c r="J240" s="1"/>
      <c r="K240" s="1"/>
      <c r="L240" s="1"/>
      <c r="M240" s="1"/>
      <c r="N240" s="4"/>
    </row>
    <row r="241" spans="9:14" ht="12.75" customHeight="1">
      <c r="I241" s="3"/>
      <c r="J241" s="1"/>
      <c r="K241" s="1"/>
      <c r="L241" s="1"/>
      <c r="M241" s="1"/>
      <c r="N241" s="4"/>
    </row>
    <row r="242" spans="9:14" ht="12.75" customHeight="1">
      <c r="I242" s="3"/>
      <c r="J242" s="1"/>
      <c r="K242" s="1"/>
      <c r="L242" s="1"/>
      <c r="M242" s="1"/>
      <c r="N242" s="4"/>
    </row>
    <row r="243" spans="9:14" ht="12.75" customHeight="1">
      <c r="I243" s="3"/>
      <c r="J243" s="1"/>
      <c r="K243" s="1"/>
      <c r="L243" s="1"/>
      <c r="M243" s="1"/>
      <c r="N243" s="4"/>
    </row>
    <row r="244" spans="9:14" ht="12.75" customHeight="1">
      <c r="I244" s="3"/>
      <c r="J244" s="1"/>
      <c r="K244" s="1"/>
      <c r="L244" s="1"/>
      <c r="M244" s="1"/>
      <c r="N244" s="4"/>
    </row>
    <row r="245" spans="9:14" ht="12.75" customHeight="1">
      <c r="I245" s="3"/>
      <c r="J245" s="1"/>
      <c r="K245" s="1"/>
      <c r="L245" s="1"/>
      <c r="M245" s="1"/>
      <c r="N245" s="4"/>
    </row>
    <row r="246" spans="9:14" ht="12.75" customHeight="1">
      <c r="I246" s="3"/>
      <c r="J246" s="1"/>
      <c r="K246" s="1"/>
      <c r="L246" s="1"/>
      <c r="M246" s="1"/>
      <c r="N246" s="4"/>
    </row>
    <row r="247" spans="9:14" ht="12.75" customHeight="1">
      <c r="I247" s="3"/>
      <c r="J247" s="1"/>
      <c r="K247" s="1"/>
      <c r="L247" s="1"/>
      <c r="M247" s="1"/>
      <c r="N247" s="4"/>
    </row>
    <row r="248" spans="9:14" ht="12.75" customHeight="1">
      <c r="I248" s="3"/>
      <c r="J248" s="1"/>
      <c r="K248" s="1"/>
      <c r="L248" s="1"/>
      <c r="M248" s="1"/>
      <c r="N248" s="4"/>
    </row>
    <row r="249" spans="9:14" ht="12.75" customHeight="1">
      <c r="I249" s="3"/>
      <c r="J249" s="1"/>
      <c r="K249" s="1"/>
      <c r="L249" s="1"/>
      <c r="M249" s="1"/>
      <c r="N249" s="4"/>
    </row>
    <row r="250" spans="9:14" ht="12.75" customHeight="1">
      <c r="I250" s="3"/>
      <c r="J250" s="1"/>
      <c r="K250" s="1"/>
      <c r="L250" s="1"/>
      <c r="M250" s="1"/>
      <c r="N250" s="4"/>
    </row>
    <row r="251" spans="9:14" ht="12.75" customHeight="1">
      <c r="I251" s="3"/>
      <c r="J251" s="1"/>
      <c r="K251" s="1"/>
      <c r="L251" s="1"/>
      <c r="M251" s="1"/>
      <c r="N251" s="4"/>
    </row>
    <row r="252" spans="9:14" ht="12.75" customHeight="1">
      <c r="I252" s="3"/>
      <c r="J252" s="1"/>
      <c r="K252" s="1"/>
      <c r="L252" s="1"/>
      <c r="M252" s="1"/>
      <c r="N252" s="4"/>
    </row>
    <row r="253" spans="9:14" ht="12.75" customHeight="1">
      <c r="I253" s="3"/>
      <c r="J253" s="1"/>
      <c r="K253" s="1"/>
      <c r="L253" s="1"/>
      <c r="M253" s="1"/>
      <c r="N253" s="4"/>
    </row>
    <row r="254" spans="9:14" ht="12.75" customHeight="1">
      <c r="I254" s="3"/>
      <c r="J254" s="1"/>
      <c r="K254" s="1"/>
      <c r="L254" s="1"/>
      <c r="M254" s="1"/>
      <c r="N254" s="4"/>
    </row>
    <row r="255" spans="9:14" ht="12.75" customHeight="1">
      <c r="I255" s="3"/>
      <c r="J255" s="1"/>
      <c r="K255" s="1"/>
      <c r="L255" s="1"/>
      <c r="M255" s="1"/>
      <c r="N255" s="4"/>
    </row>
    <row r="256" spans="9:14" ht="12.75" customHeight="1">
      <c r="I256" s="3"/>
      <c r="J256" s="1"/>
      <c r="K256" s="1"/>
      <c r="L256" s="1"/>
      <c r="M256" s="1"/>
      <c r="N256" s="4"/>
    </row>
    <row r="257" spans="9:14" ht="12.75" customHeight="1">
      <c r="I257" s="3"/>
      <c r="J257" s="1"/>
      <c r="K257" s="1"/>
      <c r="L257" s="1"/>
      <c r="M257" s="1"/>
      <c r="N257" s="4"/>
    </row>
    <row r="258" spans="9:14" ht="12.75" customHeight="1">
      <c r="I258" s="3"/>
      <c r="J258" s="1"/>
      <c r="K258" s="1"/>
      <c r="L258" s="1"/>
      <c r="M258" s="1"/>
      <c r="N258" s="4"/>
    </row>
    <row r="259" spans="9:14" ht="12.75" customHeight="1">
      <c r="I259" s="3"/>
      <c r="J259" s="1"/>
      <c r="K259" s="1"/>
      <c r="L259" s="1"/>
      <c r="M259" s="1"/>
      <c r="N259" s="4"/>
    </row>
    <row r="260" spans="9:14" ht="12.75" customHeight="1">
      <c r="I260" s="3"/>
      <c r="J260" s="1"/>
      <c r="K260" s="1"/>
      <c r="L260" s="1"/>
      <c r="M260" s="1"/>
      <c r="N260" s="4"/>
    </row>
    <row r="261" spans="9:14" ht="12.75" customHeight="1">
      <c r="I261" s="3"/>
      <c r="J261" s="1"/>
      <c r="K261" s="1"/>
      <c r="L261" s="1"/>
      <c r="M261" s="1"/>
      <c r="N261" s="4"/>
    </row>
    <row r="262" spans="9:14" ht="12.75" customHeight="1">
      <c r="I262" s="3"/>
      <c r="J262" s="1"/>
      <c r="K262" s="1"/>
      <c r="L262" s="1"/>
      <c r="M262" s="1"/>
      <c r="N262" s="4"/>
    </row>
    <row r="263" spans="9:14" ht="12.75" customHeight="1">
      <c r="I263" s="3"/>
      <c r="J263" s="1"/>
      <c r="K263" s="1"/>
      <c r="L263" s="1"/>
      <c r="M263" s="1"/>
      <c r="N263" s="4"/>
    </row>
    <row r="264" spans="9:14" ht="12.75" customHeight="1">
      <c r="I264" s="3"/>
      <c r="J264" s="1"/>
      <c r="K264" s="1"/>
      <c r="L264" s="1"/>
      <c r="M264" s="1"/>
      <c r="N264" s="4"/>
    </row>
    <row r="265" spans="9:14" ht="12.75" customHeight="1">
      <c r="I265" s="3"/>
      <c r="J265" s="1"/>
      <c r="K265" s="1"/>
      <c r="L265" s="1"/>
      <c r="M265" s="1"/>
      <c r="N265" s="4"/>
    </row>
    <row r="266" spans="9:14" ht="12.75" customHeight="1">
      <c r="I266" s="3"/>
      <c r="J266" s="1"/>
      <c r="K266" s="1"/>
      <c r="L266" s="1"/>
      <c r="M266" s="1"/>
      <c r="N266" s="4"/>
    </row>
    <row r="267" spans="9:14" ht="12.75" customHeight="1">
      <c r="I267" s="3"/>
      <c r="J267" s="1"/>
      <c r="K267" s="1"/>
      <c r="L267" s="1"/>
      <c r="M267" s="1"/>
      <c r="N267" s="4"/>
    </row>
    <row r="268" spans="9:14" ht="12.75" customHeight="1">
      <c r="I268" s="3"/>
      <c r="J268" s="1"/>
      <c r="K268" s="1"/>
      <c r="L268" s="1"/>
      <c r="M268" s="1"/>
      <c r="N268" s="4"/>
    </row>
    <row r="269" spans="9:14" ht="12.75" customHeight="1">
      <c r="I269" s="3"/>
      <c r="J269" s="1"/>
      <c r="K269" s="1"/>
      <c r="L269" s="1"/>
      <c r="M269" s="1"/>
      <c r="N269" s="4"/>
    </row>
    <row r="270" spans="9:14" ht="12.75" customHeight="1">
      <c r="I270" s="3"/>
      <c r="J270" s="1"/>
      <c r="K270" s="1"/>
      <c r="L270" s="1"/>
      <c r="M270" s="1"/>
      <c r="N270" s="4"/>
    </row>
    <row r="271" spans="9:14" ht="15.75" customHeight="1"/>
    <row r="272" spans="9:14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N151">
    <filterColumn colId="5">
      <customFilters>
        <customFilter operator="notEqual" val=" "/>
      </customFilters>
    </filterColumn>
  </autoFilter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H160"/>
  <sheetViews>
    <sheetView topLeftCell="A127" workbookViewId="0">
      <selection activeCell="B141" sqref="B141"/>
    </sheetView>
  </sheetViews>
  <sheetFormatPr defaultRowHeight="13.2"/>
  <cols>
    <col min="1" max="1" width="7" bestFit="1" customWidth="1"/>
    <col min="2" max="2" width="12.6640625" customWidth="1"/>
    <col min="3" max="5" width="8.88671875" customWidth="1"/>
  </cols>
  <sheetData>
    <row r="1" spans="1:7" ht="13.8" thickBot="1"/>
    <row r="2" spans="1:7" ht="14.4" thickBot="1">
      <c r="A2" s="64">
        <v>702026</v>
      </c>
      <c r="B2" s="66" t="s">
        <v>3154</v>
      </c>
      <c r="C2" s="55" t="s">
        <v>1</v>
      </c>
      <c r="D2" s="13">
        <f>VLOOKUP(A2,'Sok242'!$D:$G,4,0)</f>
        <v>1.27847</v>
      </c>
      <c r="E2" s="62"/>
      <c r="F2" s="62"/>
      <c r="G2" s="62"/>
    </row>
    <row r="3" spans="1:7" ht="13.8" thickBot="1">
      <c r="A3" s="56">
        <v>702027</v>
      </c>
      <c r="B3" s="55" t="s">
        <v>3173</v>
      </c>
      <c r="C3" s="55" t="s">
        <v>3174</v>
      </c>
      <c r="D3" s="13">
        <f>VLOOKUP(A3,'Sok242'!$D:$G,4,0)</f>
        <v>1.34938</v>
      </c>
      <c r="E3" s="2">
        <f t="shared" ref="E3:E6" si="0">IF(C2=C3,"",D2-D3)</f>
        <v>-7.0910000000000029E-2</v>
      </c>
      <c r="F3" s="2">
        <f t="shared" ref="F3:F6" si="1">IF(E3="","",IF(COUNTIF(C2,"*бол*"),E3+F1,E3))</f>
        <v>-7.0910000000000029E-2</v>
      </c>
      <c r="G3" s="2">
        <f>IF(COUNTIF(C3,"*бол*"),"",F3) - $J$1</f>
        <v>-7.0910000000000029E-2</v>
      </c>
    </row>
    <row r="4" spans="1:7" ht="13.8" thickBot="1">
      <c r="A4" s="56">
        <v>702028</v>
      </c>
      <c r="B4" s="55" t="s">
        <v>3175</v>
      </c>
      <c r="C4" s="55" t="s">
        <v>3176</v>
      </c>
      <c r="D4" s="13">
        <f>VLOOKUP(A4,'Sok242'!$D:$G,4,0)</f>
        <v>1.34944</v>
      </c>
      <c r="E4" s="2">
        <f t="shared" si="0"/>
        <v>-5.9999999999948983E-5</v>
      </c>
      <c r="F4" s="2">
        <f t="shared" si="1"/>
        <v>-5.9999999999948983E-5</v>
      </c>
      <c r="G4" s="2">
        <f t="shared" ref="G4:G6" si="2">IF(COUNTIF(C4,"*бол*"),"",F4)</f>
        <v>-5.9999999999948983E-5</v>
      </c>
    </row>
    <row r="5" spans="1:7" ht="13.8" thickBot="1">
      <c r="A5" s="56">
        <v>702029</v>
      </c>
      <c r="B5" s="55" t="s">
        <v>3175</v>
      </c>
      <c r="C5" s="55" t="s">
        <v>3176</v>
      </c>
      <c r="D5" s="13">
        <f>VLOOKUP(A5,'Sok242'!$D:$G,4,0)</f>
        <v>1.3478699999999999</v>
      </c>
      <c r="E5" s="2" t="str">
        <f t="shared" si="0"/>
        <v/>
      </c>
      <c r="F5" s="2" t="str">
        <f t="shared" si="1"/>
        <v/>
      </c>
      <c r="G5" s="2" t="str">
        <f t="shared" si="2"/>
        <v/>
      </c>
    </row>
    <row r="6" spans="1:7" ht="14.4" thickBot="1">
      <c r="A6" s="64">
        <v>702030</v>
      </c>
      <c r="B6" s="66" t="s">
        <v>3158</v>
      </c>
      <c r="C6" s="55" t="s">
        <v>0</v>
      </c>
      <c r="D6" s="13">
        <f>VLOOKUP(A6,'Sok242'!$D:$G,4,0)</f>
        <v>1.2742</v>
      </c>
      <c r="E6" s="2">
        <f t="shared" si="0"/>
        <v>7.3669999999999902E-2</v>
      </c>
      <c r="F6" s="2">
        <f t="shared" si="1"/>
        <v>7.3669999999999902E-2</v>
      </c>
      <c r="G6" s="2">
        <f t="shared" si="2"/>
        <v>7.3669999999999902E-2</v>
      </c>
    </row>
    <row r="7" spans="1:7" ht="13.8" thickBot="1">
      <c r="A7" s="55"/>
      <c r="B7" s="55"/>
      <c r="C7" s="55"/>
      <c r="D7" s="13"/>
      <c r="E7" s="2"/>
      <c r="F7" s="2"/>
      <c r="G7" s="2"/>
    </row>
    <row r="8" spans="1:7" ht="13.8" thickBot="1">
      <c r="A8" s="56">
        <v>703020</v>
      </c>
      <c r="B8" s="55" t="s">
        <v>3177</v>
      </c>
      <c r="C8" s="55" t="s">
        <v>3174</v>
      </c>
      <c r="D8" s="13">
        <f>VLOOKUP(A8,'Sok242'!$D:$G,4,0)</f>
        <v>1.4607300000000001</v>
      </c>
      <c r="E8" s="2"/>
      <c r="F8" s="2"/>
      <c r="G8" s="2"/>
    </row>
    <row r="9" spans="1:7" ht="15" thickBot="1">
      <c r="A9" s="64">
        <v>703021</v>
      </c>
      <c r="B9" s="80" t="s">
        <v>3178</v>
      </c>
      <c r="C9" s="55" t="s">
        <v>3176</v>
      </c>
      <c r="D9" s="13">
        <f>VLOOKUP(A9,'Sok242'!$D:$G,4,0)</f>
        <v>1.43634</v>
      </c>
      <c r="E9" s="2">
        <f t="shared" ref="E9" si="3">IF(C8=C9,"",D8-D9)</f>
        <v>2.4390000000000134E-2</v>
      </c>
      <c r="F9" s="2">
        <f t="shared" ref="F9" si="4">IF(E9="","",IF(COUNTIF(C8,"*бол*"),E9+F7,E9))</f>
        <v>2.4390000000000134E-2</v>
      </c>
      <c r="G9" s="2">
        <f t="shared" ref="G9" si="5">IF(COUNTIF(C9,"*бол*"),"",F9)</f>
        <v>2.4390000000000134E-2</v>
      </c>
    </row>
    <row r="10" spans="1:7" ht="13.8" thickBot="1"/>
    <row r="11" spans="1:7" ht="13.8" thickBot="1">
      <c r="A11" s="56">
        <v>626032</v>
      </c>
      <c r="B11" s="55" t="s">
        <v>2486</v>
      </c>
      <c r="C11" s="55" t="s">
        <v>2465</v>
      </c>
      <c r="D11" s="13">
        <f>VLOOKUP(A11,'Sok242'!$D:$G,4,0)</f>
        <v>1.23638</v>
      </c>
      <c r="E11" s="2"/>
      <c r="F11" s="2"/>
      <c r="G11" s="2"/>
    </row>
    <row r="12" spans="1:7" ht="13.8" thickBot="1">
      <c r="A12" s="56">
        <v>626033</v>
      </c>
      <c r="B12" s="55" t="s">
        <v>2486</v>
      </c>
      <c r="C12" s="55" t="s">
        <v>0</v>
      </c>
      <c r="D12" s="13">
        <f>VLOOKUP(A12,'Sok242'!$D:$G,4,0)</f>
        <v>1.2356400000000001</v>
      </c>
      <c r="E12" s="2">
        <f t="shared" ref="E12" si="6">IF(C11=C12,"",D11-D12)</f>
        <v>7.3999999999996291E-4</v>
      </c>
      <c r="F12" s="2">
        <f t="shared" ref="F12" si="7">IF(E12="","",IF(COUNTIF(C11,"*бол*"),E12+F10,E12))</f>
        <v>7.3999999999996291E-4</v>
      </c>
      <c r="G12" s="2">
        <f t="shared" ref="G12" si="8">IF(COUNTIF(C12,"*бол*"),"",F12)</f>
        <v>7.3999999999996291E-4</v>
      </c>
    </row>
    <row r="14" spans="1:7" ht="13.8" thickBot="1"/>
    <row r="15" spans="1:7" ht="27" thickBot="1">
      <c r="A15" s="55" t="s">
        <v>3270</v>
      </c>
      <c r="B15" s="55"/>
    </row>
    <row r="16" spans="1:7" ht="13.8" thickBot="1">
      <c r="A16" s="55"/>
      <c r="B16" s="55"/>
    </row>
    <row r="17" spans="1:7" ht="14.4" thickBot="1">
      <c r="A17" s="56">
        <v>702047</v>
      </c>
      <c r="B17" s="66" t="s">
        <v>3159</v>
      </c>
      <c r="C17" s="13">
        <f>VLOOKUP(A17,'Sok242'!$D:$G,4,0)</f>
        <v>1.6432800000000001</v>
      </c>
      <c r="D17" s="2"/>
      <c r="E17" s="2"/>
      <c r="F17" s="2"/>
      <c r="G17" s="63">
        <v>1</v>
      </c>
    </row>
    <row r="18" spans="1:7" ht="14.4" thickBot="1">
      <c r="A18" s="56">
        <v>702048</v>
      </c>
      <c r="B18" s="65" t="s">
        <v>3160</v>
      </c>
      <c r="C18" s="13">
        <f>VLOOKUP(A18,'Sok242'!$D:$G,4,0)</f>
        <v>1.5956300000000001</v>
      </c>
      <c r="D18" s="2">
        <f t="shared" ref="D18" si="9">IF(B17=B18,"",C17-C18)</f>
        <v>4.764999999999997E-2</v>
      </c>
      <c r="E18" s="2">
        <f t="shared" ref="E18" si="10">IF(D18="","",IF(COUNTIF(B17,"*бол*"),D18+E16,D18))</f>
        <v>4.764999999999997E-2</v>
      </c>
      <c r="F18" s="2">
        <f t="shared" ref="F18" si="11">IF(COUNTIF(B18,"*бол*"),"",E18)</f>
        <v>4.764999999999997E-2</v>
      </c>
      <c r="G18" s="63" t="str">
        <f t="shared" ref="G18:G28" si="12">IF(B18=B19,1,"")</f>
        <v/>
      </c>
    </row>
    <row r="19" spans="1:7" ht="14.4" thickBot="1">
      <c r="A19" s="56">
        <v>702049</v>
      </c>
      <c r="B19" s="65" t="s">
        <v>3161</v>
      </c>
      <c r="C19" s="13">
        <f>VLOOKUP(A19,'Sok242'!$D:$G,4,0)</f>
        <v>1.40876</v>
      </c>
      <c r="D19" s="2">
        <f t="shared" ref="D19:D53" si="13">IF(B18=B19,"",C18-C19)</f>
        <v>0.18687000000000009</v>
      </c>
      <c r="E19" s="2">
        <f t="shared" ref="E19:E53" si="14">IF(D19="","",IF(COUNTIF(B18,"*бол*"),D19+E17,D19))</f>
        <v>0.18687000000000009</v>
      </c>
      <c r="F19" s="2">
        <f t="shared" ref="F19:F53" si="15">IF(COUNTIF(B19,"*бол*"),"",E19)</f>
        <v>0.18687000000000009</v>
      </c>
      <c r="G19" s="63" t="str">
        <f t="shared" si="12"/>
        <v/>
      </c>
    </row>
    <row r="20" spans="1:7" ht="14.4" thickBot="1">
      <c r="A20" s="56">
        <v>702050</v>
      </c>
      <c r="B20" s="65" t="s">
        <v>3162</v>
      </c>
      <c r="C20" s="13">
        <f>VLOOKUP(A20,'Sok242'!$D:$G,4,0)</f>
        <v>0.71497999999999995</v>
      </c>
      <c r="D20" s="2">
        <f t="shared" si="13"/>
        <v>0.69378000000000006</v>
      </c>
      <c r="E20" s="2">
        <f t="shared" si="14"/>
        <v>0.69378000000000006</v>
      </c>
      <c r="F20" s="2">
        <f t="shared" si="15"/>
        <v>0.69378000000000006</v>
      </c>
      <c r="G20" s="63">
        <f t="shared" si="12"/>
        <v>1</v>
      </c>
    </row>
    <row r="21" spans="1:7" ht="13.8" thickBot="1">
      <c r="A21" s="56">
        <v>702051</v>
      </c>
      <c r="B21" s="55" t="s">
        <v>3162</v>
      </c>
      <c r="C21" s="13">
        <f>VLOOKUP(A21,'Sok242'!$D:$G,4,0)</f>
        <v>1.90411</v>
      </c>
      <c r="D21" s="2" t="str">
        <f t="shared" si="13"/>
        <v/>
      </c>
      <c r="E21" s="2" t="str">
        <f t="shared" si="14"/>
        <v/>
      </c>
      <c r="F21" s="2" t="str">
        <f t="shared" si="15"/>
        <v/>
      </c>
    </row>
    <row r="22" spans="1:7" ht="14.4" thickBot="1">
      <c r="A22" s="56">
        <v>702052</v>
      </c>
      <c r="B22" s="65" t="s">
        <v>3163</v>
      </c>
      <c r="C22" s="13">
        <f>VLOOKUP(A22,'Sok242'!$D:$G,4,0)</f>
        <v>1.19624</v>
      </c>
      <c r="D22" s="2">
        <f t="shared" si="13"/>
        <v>0.70787</v>
      </c>
      <c r="E22" s="2">
        <f t="shared" si="14"/>
        <v>0.70787</v>
      </c>
      <c r="F22" s="2">
        <f t="shared" si="15"/>
        <v>0.70787</v>
      </c>
      <c r="G22" s="63" t="str">
        <f t="shared" si="12"/>
        <v/>
      </c>
    </row>
    <row r="23" spans="1:7" ht="14.4" thickBot="1">
      <c r="A23" s="56">
        <v>702053</v>
      </c>
      <c r="B23" s="65" t="s">
        <v>3164</v>
      </c>
      <c r="C23" s="13">
        <f>VLOOKUP(A23,'Sok242'!$D:$G,4,0)</f>
        <v>0.41366000000000003</v>
      </c>
      <c r="D23" s="2">
        <f t="shared" si="13"/>
        <v>0.78257999999999994</v>
      </c>
      <c r="E23" s="2">
        <f t="shared" si="14"/>
        <v>0.78257999999999994</v>
      </c>
      <c r="F23" s="2">
        <f t="shared" si="15"/>
        <v>0.78257999999999994</v>
      </c>
      <c r="G23" s="63">
        <f t="shared" si="12"/>
        <v>1</v>
      </c>
    </row>
    <row r="24" spans="1:7" ht="13.8" thickBot="1">
      <c r="A24" s="56">
        <v>702054</v>
      </c>
      <c r="B24" s="55" t="s">
        <v>3164</v>
      </c>
      <c r="C24" s="13">
        <f>VLOOKUP(A24,'Sok242'!$D:$G,4,0)</f>
        <v>1.8184499999999999</v>
      </c>
      <c r="D24" s="2" t="str">
        <f t="shared" si="13"/>
        <v/>
      </c>
      <c r="E24" s="2" t="str">
        <f t="shared" si="14"/>
        <v/>
      </c>
      <c r="F24" s="2" t="str">
        <f t="shared" si="15"/>
        <v/>
      </c>
    </row>
    <row r="25" spans="1:7" ht="14.4" thickBot="1">
      <c r="A25" s="56">
        <v>702055</v>
      </c>
      <c r="B25" s="65" t="s">
        <v>3165</v>
      </c>
      <c r="C25" s="13">
        <f>VLOOKUP(A25,'Sok242'!$D:$G,4,0)</f>
        <v>1.0374000000000001</v>
      </c>
      <c r="D25" s="2">
        <f t="shared" si="13"/>
        <v>0.7810499999999998</v>
      </c>
      <c r="E25" s="2">
        <f t="shared" si="14"/>
        <v>0.7810499999999998</v>
      </c>
      <c r="F25" s="2">
        <f t="shared" si="15"/>
        <v>0.7810499999999998</v>
      </c>
      <c r="G25" s="63" t="str">
        <f t="shared" si="12"/>
        <v/>
      </c>
    </row>
    <row r="26" spans="1:7" ht="13.8" thickBot="1">
      <c r="A26" s="56">
        <v>702056</v>
      </c>
      <c r="B26" s="55" t="s">
        <v>3166</v>
      </c>
      <c r="C26" s="13">
        <f>VLOOKUP(A26,'Sok242'!$D:$G,4,0)</f>
        <v>0.45273999999999998</v>
      </c>
      <c r="D26" s="2">
        <f t="shared" si="13"/>
        <v>0.58466000000000018</v>
      </c>
      <c r="E26" s="2">
        <f t="shared" si="14"/>
        <v>0.58466000000000018</v>
      </c>
      <c r="F26" s="2">
        <f t="shared" si="15"/>
        <v>0.58466000000000018</v>
      </c>
      <c r="G26" s="63">
        <f t="shared" si="12"/>
        <v>1</v>
      </c>
    </row>
    <row r="27" spans="1:7" ht="13.8" thickBot="1">
      <c r="A27" s="56">
        <v>702057</v>
      </c>
      <c r="B27" s="55" t="s">
        <v>3166</v>
      </c>
      <c r="C27" s="13">
        <f>VLOOKUP(A27,'Sok242'!$D:$G,4,0)</f>
        <v>1.8916500000000001</v>
      </c>
      <c r="D27" s="2" t="str">
        <f t="shared" si="13"/>
        <v/>
      </c>
      <c r="E27" s="2" t="str">
        <f t="shared" si="14"/>
        <v/>
      </c>
      <c r="F27" s="2" t="str">
        <f t="shared" si="15"/>
        <v/>
      </c>
    </row>
    <row r="28" spans="1:7" ht="14.4" thickBot="1">
      <c r="A28" s="56">
        <v>702058</v>
      </c>
      <c r="B28" s="65" t="s">
        <v>3167</v>
      </c>
      <c r="C28" s="13">
        <f>VLOOKUP(A28,'Sok242'!$D:$G,4,0)</f>
        <v>0.91456000000000004</v>
      </c>
      <c r="D28" s="2">
        <f t="shared" si="13"/>
        <v>0.97709000000000001</v>
      </c>
      <c r="E28" s="2">
        <f t="shared" si="14"/>
        <v>0.97709000000000001</v>
      </c>
      <c r="F28" s="2">
        <f t="shared" si="15"/>
        <v>0.97709000000000001</v>
      </c>
      <c r="G28" s="63" t="str">
        <f t="shared" si="12"/>
        <v/>
      </c>
    </row>
    <row r="29" spans="1:7" ht="13.8" thickBot="1">
      <c r="A29" s="56">
        <v>702059</v>
      </c>
      <c r="B29" s="55" t="s">
        <v>28</v>
      </c>
      <c r="C29" s="13">
        <f>VLOOKUP(A29,'Sok242'!$D:$G,4,0)</f>
        <v>0.35676999999999998</v>
      </c>
      <c r="D29" s="2">
        <f t="shared" si="13"/>
        <v>0.55779000000000001</v>
      </c>
      <c r="E29" s="2">
        <f t="shared" si="14"/>
        <v>0.55779000000000001</v>
      </c>
      <c r="F29" s="2" t="str">
        <f t="shared" si="15"/>
        <v/>
      </c>
    </row>
    <row r="30" spans="1:7" ht="13.8" thickBot="1">
      <c r="A30" s="56">
        <v>702060</v>
      </c>
      <c r="B30" s="55" t="s">
        <v>28</v>
      </c>
      <c r="C30" s="13">
        <f>VLOOKUP(A30,'Sok242'!$D:$G,4,0)</f>
        <v>1.80789</v>
      </c>
      <c r="D30" s="2" t="str">
        <f t="shared" si="13"/>
        <v/>
      </c>
      <c r="E30" s="2" t="str">
        <f t="shared" si="14"/>
        <v/>
      </c>
      <c r="F30" s="2" t="str">
        <f t="shared" si="15"/>
        <v/>
      </c>
    </row>
    <row r="31" spans="1:7" ht="13.8" thickBot="1">
      <c r="A31" s="56">
        <v>702061</v>
      </c>
      <c r="B31" s="55" t="s">
        <v>3168</v>
      </c>
      <c r="C31" s="13">
        <f>VLOOKUP(A31,'Sok242'!$D:$G,4,0)</f>
        <v>1.645</v>
      </c>
      <c r="D31" s="2">
        <f t="shared" si="13"/>
        <v>0.16288999999999998</v>
      </c>
      <c r="E31" s="2">
        <f t="shared" si="14"/>
        <v>0.72067999999999999</v>
      </c>
      <c r="F31" s="2">
        <f t="shared" si="15"/>
        <v>0.72067999999999999</v>
      </c>
      <c r="G31" s="63" t="str">
        <f t="shared" ref="G31:G53" si="16">IF(B31=B32,1,"")</f>
        <v/>
      </c>
    </row>
    <row r="32" spans="1:7" ht="14.4" thickBot="1">
      <c r="A32" s="56">
        <v>702062</v>
      </c>
      <c r="B32" s="65" t="s">
        <v>3169</v>
      </c>
      <c r="C32" s="13">
        <f>VLOOKUP(A32,'Sok242'!$D:$G,4,0)</f>
        <v>1.18221</v>
      </c>
      <c r="D32" s="2">
        <f t="shared" si="13"/>
        <v>0.46279000000000003</v>
      </c>
      <c r="E32" s="2">
        <f t="shared" si="14"/>
        <v>0.46279000000000003</v>
      </c>
      <c r="F32" s="2">
        <f t="shared" si="15"/>
        <v>0.46279000000000003</v>
      </c>
      <c r="G32" s="63" t="str">
        <f t="shared" si="16"/>
        <v/>
      </c>
    </row>
    <row r="33" spans="1:7" ht="14.4" thickBot="1">
      <c r="A33" s="56">
        <v>702063</v>
      </c>
      <c r="B33" s="65" t="s">
        <v>3170</v>
      </c>
      <c r="C33" s="13">
        <f>VLOOKUP(A33,'Sok242'!$D:$G,4,0)</f>
        <v>0.97763</v>
      </c>
      <c r="D33" s="2">
        <f t="shared" si="13"/>
        <v>0.20457999999999998</v>
      </c>
      <c r="E33" s="2">
        <f t="shared" si="14"/>
        <v>0.20457999999999998</v>
      </c>
      <c r="F33" s="2">
        <f t="shared" si="15"/>
        <v>0.20457999999999998</v>
      </c>
      <c r="G33" s="63">
        <f t="shared" si="16"/>
        <v>1</v>
      </c>
    </row>
    <row r="34" spans="1:7" ht="13.8" thickBot="1">
      <c r="A34" s="56">
        <v>702064</v>
      </c>
      <c r="B34" s="55" t="s">
        <v>3170</v>
      </c>
      <c r="C34" s="13">
        <f>VLOOKUP(A34,'Sok242'!$D:$G,4,0)</f>
        <v>1.4111800000000001</v>
      </c>
      <c r="D34" s="2" t="str">
        <f t="shared" si="13"/>
        <v/>
      </c>
      <c r="E34" s="2" t="str">
        <f t="shared" si="14"/>
        <v/>
      </c>
      <c r="F34" s="2" t="str">
        <f t="shared" si="15"/>
        <v/>
      </c>
      <c r="G34" s="63" t="str">
        <f t="shared" si="16"/>
        <v/>
      </c>
    </row>
    <row r="35" spans="1:7" ht="14.4" thickBot="1">
      <c r="A35" s="56">
        <v>702065</v>
      </c>
      <c r="B35" s="66" t="s">
        <v>3171</v>
      </c>
      <c r="C35" s="13">
        <f>VLOOKUP(A35,'Sok242'!$D:$G,4,0)</f>
        <v>1.4667300000000001</v>
      </c>
      <c r="D35" s="2">
        <f t="shared" si="13"/>
        <v>-5.5549999999999988E-2</v>
      </c>
      <c r="E35" s="2">
        <f t="shared" si="14"/>
        <v>-5.5549999999999988E-2</v>
      </c>
      <c r="F35" s="2">
        <f t="shared" si="15"/>
        <v>-5.5549999999999988E-2</v>
      </c>
      <c r="G35" s="63">
        <v>1</v>
      </c>
    </row>
    <row r="36" spans="1:7" ht="27" thickBot="1">
      <c r="A36" s="56">
        <v>702067</v>
      </c>
      <c r="B36" s="55" t="s">
        <v>3172</v>
      </c>
      <c r="C36" s="13">
        <f>VLOOKUP(A36,'Sok242'!$D:$G,4,0)</f>
        <v>1.45777</v>
      </c>
      <c r="D36" s="2"/>
      <c r="E36" s="2"/>
      <c r="F36" s="2"/>
      <c r="G36" s="63" t="str">
        <f t="shared" si="16"/>
        <v/>
      </c>
    </row>
    <row r="37" spans="1:7" ht="14.4" thickBot="1">
      <c r="A37" s="56">
        <v>702068</v>
      </c>
      <c r="B37" s="65" t="s">
        <v>3170</v>
      </c>
      <c r="C37" s="13">
        <f>VLOOKUP(A37,'Sok242'!$D:$G,4,0)</f>
        <v>1.4021300000000001</v>
      </c>
      <c r="D37" s="2">
        <f t="shared" si="13"/>
        <v>5.5639999999999912E-2</v>
      </c>
      <c r="E37" s="2">
        <f t="shared" si="14"/>
        <v>5.5639999999999912E-2</v>
      </c>
      <c r="F37" s="2">
        <f t="shared" si="15"/>
        <v>5.5639999999999912E-2</v>
      </c>
      <c r="G37" s="63" t="str">
        <f t="shared" si="16"/>
        <v/>
      </c>
    </row>
    <row r="38" spans="1:7" ht="14.4" thickBot="1">
      <c r="A38" s="56">
        <v>702069</v>
      </c>
      <c r="B38" s="65" t="s">
        <v>3169</v>
      </c>
      <c r="C38" s="13">
        <f>VLOOKUP(A38,'Sok242'!$D:$G,4,0)</f>
        <v>1.6066199999999999</v>
      </c>
      <c r="D38" s="2">
        <f t="shared" si="13"/>
        <v>-0.20448999999999984</v>
      </c>
      <c r="E38" s="2">
        <f t="shared" si="14"/>
        <v>-0.20448999999999984</v>
      </c>
      <c r="F38" s="2">
        <f t="shared" si="15"/>
        <v>-0.20448999999999984</v>
      </c>
      <c r="G38" s="63">
        <f t="shared" si="16"/>
        <v>1</v>
      </c>
    </row>
    <row r="39" spans="1:7" ht="13.8" thickBot="1">
      <c r="A39" s="56">
        <v>702070</v>
      </c>
      <c r="B39" s="55" t="s">
        <v>3169</v>
      </c>
      <c r="C39" s="13">
        <f>VLOOKUP(A39,'Sok242'!$D:$G,4,0)</f>
        <v>0.73843000000000003</v>
      </c>
      <c r="D39" s="2" t="str">
        <f t="shared" si="13"/>
        <v/>
      </c>
      <c r="E39" s="2" t="str">
        <f t="shared" si="14"/>
        <v/>
      </c>
      <c r="F39" s="2" t="str">
        <f t="shared" si="15"/>
        <v/>
      </c>
      <c r="G39" s="63" t="str">
        <f t="shared" si="16"/>
        <v/>
      </c>
    </row>
    <row r="40" spans="1:7" ht="14.4" thickBot="1">
      <c r="A40" s="56">
        <v>702071</v>
      </c>
      <c r="B40" s="65" t="s">
        <v>3168</v>
      </c>
      <c r="C40" s="13">
        <f>VLOOKUP(A40,'Sok242'!$D:$G,4,0)</f>
        <v>1.2011700000000001</v>
      </c>
      <c r="D40" s="2">
        <f t="shared" si="13"/>
        <v>-0.46274000000000004</v>
      </c>
      <c r="E40" s="2">
        <f t="shared" si="14"/>
        <v>-0.46274000000000004</v>
      </c>
      <c r="F40" s="2">
        <f t="shared" si="15"/>
        <v>-0.46274000000000004</v>
      </c>
      <c r="G40" s="63" t="str">
        <f t="shared" si="16"/>
        <v/>
      </c>
    </row>
    <row r="41" spans="1:7" ht="14.4" thickBot="1">
      <c r="A41" s="56">
        <v>702072</v>
      </c>
      <c r="B41" s="65" t="s">
        <v>3167</v>
      </c>
      <c r="C41" s="13">
        <f>VLOOKUP(A41,'Sok242'!$D:$G,4,0)</f>
        <v>1.9219999999999999</v>
      </c>
      <c r="D41" s="2">
        <f t="shared" si="13"/>
        <v>-0.72082999999999986</v>
      </c>
      <c r="E41" s="2">
        <f t="shared" si="14"/>
        <v>-0.72082999999999986</v>
      </c>
      <c r="F41" s="2">
        <f t="shared" si="15"/>
        <v>-0.72082999999999986</v>
      </c>
      <c r="G41" s="63">
        <f t="shared" si="16"/>
        <v>1</v>
      </c>
    </row>
    <row r="42" spans="1:7" ht="13.8" thickBot="1">
      <c r="A42" s="56">
        <v>702073</v>
      </c>
      <c r="B42" s="55" t="s">
        <v>3167</v>
      </c>
      <c r="C42" s="13">
        <f>VLOOKUP(A42,'Sok242'!$D:$G,4,0)</f>
        <v>0.31733</v>
      </c>
      <c r="D42" s="2" t="str">
        <f t="shared" si="13"/>
        <v/>
      </c>
      <c r="E42" s="2" t="str">
        <f t="shared" si="14"/>
        <v/>
      </c>
      <c r="F42" s="2" t="str">
        <f t="shared" si="15"/>
        <v/>
      </c>
      <c r="G42" s="63" t="str">
        <f t="shared" si="16"/>
        <v/>
      </c>
    </row>
    <row r="43" spans="1:7" ht="13.8" thickBot="1">
      <c r="A43" s="56">
        <v>702074</v>
      </c>
      <c r="B43" s="55" t="s">
        <v>3166</v>
      </c>
      <c r="C43" s="13">
        <f>VLOOKUP(A43,'Sok242'!$D:$G,4,0)</f>
        <v>1.2941499999999999</v>
      </c>
      <c r="D43" s="2">
        <f t="shared" si="13"/>
        <v>-0.97681999999999991</v>
      </c>
      <c r="E43" s="2">
        <f t="shared" si="14"/>
        <v>-0.97681999999999991</v>
      </c>
      <c r="F43" s="2">
        <f t="shared" si="15"/>
        <v>-0.97681999999999991</v>
      </c>
      <c r="G43" s="63" t="str">
        <f t="shared" si="16"/>
        <v/>
      </c>
    </row>
    <row r="44" spans="1:7" ht="14.4" thickBot="1">
      <c r="A44" s="56">
        <v>702075</v>
      </c>
      <c r="B44" s="65" t="s">
        <v>3165</v>
      </c>
      <c r="C44" s="13">
        <f>VLOOKUP(A44,'Sok242'!$D:$G,4,0)</f>
        <v>1.8792500000000001</v>
      </c>
      <c r="D44" s="2">
        <f t="shared" si="13"/>
        <v>-0.58510000000000018</v>
      </c>
      <c r="E44" s="2">
        <f t="shared" si="14"/>
        <v>-0.58510000000000018</v>
      </c>
      <c r="F44" s="2">
        <f t="shared" si="15"/>
        <v>-0.58510000000000018</v>
      </c>
      <c r="G44" s="63">
        <f t="shared" si="16"/>
        <v>1</v>
      </c>
    </row>
    <row r="45" spans="1:7" ht="13.8" thickBot="1">
      <c r="A45" s="56">
        <v>702076</v>
      </c>
      <c r="B45" s="55" t="s">
        <v>3165</v>
      </c>
      <c r="C45" s="13">
        <f>VLOOKUP(A45,'Sok242'!$D:$G,4,0)</f>
        <v>0.19286</v>
      </c>
      <c r="D45" s="2" t="str">
        <f t="shared" si="13"/>
        <v/>
      </c>
      <c r="E45" s="2" t="str">
        <f t="shared" si="14"/>
        <v/>
      </c>
      <c r="F45" s="2" t="str">
        <f t="shared" si="15"/>
        <v/>
      </c>
      <c r="G45" s="63" t="str">
        <f t="shared" si="16"/>
        <v/>
      </c>
    </row>
    <row r="46" spans="1:7" ht="14.4" thickBot="1">
      <c r="A46" s="56">
        <v>702077</v>
      </c>
      <c r="B46" s="65" t="s">
        <v>3164</v>
      </c>
      <c r="C46" s="13">
        <f>VLOOKUP(A46,'Sok242'!$D:$G,4,0)</f>
        <v>0.97355999999999998</v>
      </c>
      <c r="D46" s="2">
        <f t="shared" si="13"/>
        <v>-0.78069999999999995</v>
      </c>
      <c r="E46" s="2">
        <f t="shared" si="14"/>
        <v>-0.78069999999999995</v>
      </c>
      <c r="F46" s="2">
        <f t="shared" si="15"/>
        <v>-0.78069999999999995</v>
      </c>
      <c r="G46" s="63" t="str">
        <f t="shared" si="16"/>
        <v/>
      </c>
    </row>
    <row r="47" spans="1:7" ht="13.8" thickBot="1">
      <c r="A47" s="56">
        <v>702078</v>
      </c>
      <c r="B47" s="55" t="s">
        <v>3163</v>
      </c>
      <c r="C47" s="13">
        <f>VLOOKUP(A47,'Sok242'!$D:$G,4,0)</f>
        <v>1.7560899999999999</v>
      </c>
      <c r="D47" s="2">
        <f t="shared" si="13"/>
        <v>-0.78252999999999995</v>
      </c>
      <c r="E47" s="2">
        <f t="shared" si="14"/>
        <v>-0.78252999999999995</v>
      </c>
      <c r="F47" s="2">
        <f t="shared" si="15"/>
        <v>-0.78252999999999995</v>
      </c>
      <c r="G47" s="63">
        <f t="shared" si="16"/>
        <v>1</v>
      </c>
    </row>
    <row r="48" spans="1:7" ht="13.8" thickBot="1">
      <c r="A48" s="56">
        <v>702079</v>
      </c>
      <c r="B48" s="55" t="s">
        <v>3163</v>
      </c>
      <c r="C48" s="13">
        <f>VLOOKUP(A48,'Sok242'!$D:$G,4,0)</f>
        <v>0.35161999999999999</v>
      </c>
      <c r="D48" s="2" t="str">
        <f t="shared" si="13"/>
        <v/>
      </c>
      <c r="E48" s="2" t="str">
        <f t="shared" si="14"/>
        <v/>
      </c>
      <c r="F48" s="2" t="str">
        <f t="shared" si="15"/>
        <v/>
      </c>
      <c r="G48" s="63" t="str">
        <f t="shared" si="16"/>
        <v/>
      </c>
    </row>
    <row r="49" spans="1:7" ht="14.4" thickBot="1">
      <c r="A49" s="56">
        <v>702080</v>
      </c>
      <c r="B49" s="65" t="s">
        <v>3162</v>
      </c>
      <c r="C49" s="13">
        <f>VLOOKUP(A49,'Sok242'!$D:$G,4,0)</f>
        <v>1.05949</v>
      </c>
      <c r="D49" s="2">
        <f t="shared" si="13"/>
        <v>-0.70787</v>
      </c>
      <c r="E49" s="2">
        <f t="shared" si="14"/>
        <v>-0.70787</v>
      </c>
      <c r="F49" s="2">
        <f t="shared" si="15"/>
        <v>-0.70787</v>
      </c>
      <c r="G49" s="63" t="str">
        <f t="shared" si="16"/>
        <v/>
      </c>
    </row>
    <row r="50" spans="1:7" ht="14.4" thickBot="1">
      <c r="A50" s="56">
        <v>702081</v>
      </c>
      <c r="B50" s="65" t="s">
        <v>3161</v>
      </c>
      <c r="C50" s="13">
        <f>VLOOKUP(A50,'Sok242'!$D:$G,4,0)</f>
        <v>1.7532099999999999</v>
      </c>
      <c r="D50" s="2">
        <f t="shared" si="13"/>
        <v>-0.69371999999999989</v>
      </c>
      <c r="E50" s="2">
        <f t="shared" si="14"/>
        <v>-0.69371999999999989</v>
      </c>
      <c r="F50" s="2">
        <f t="shared" si="15"/>
        <v>-0.69371999999999989</v>
      </c>
      <c r="G50" s="63">
        <f t="shared" si="16"/>
        <v>1</v>
      </c>
    </row>
    <row r="51" spans="1:7" ht="13.8" thickBot="1">
      <c r="A51" s="56">
        <v>702082</v>
      </c>
      <c r="B51" s="55" t="s">
        <v>3161</v>
      </c>
      <c r="C51" s="13">
        <f>VLOOKUP(A51,'Sok242'!$D:$G,4,0)</f>
        <v>1.22258</v>
      </c>
      <c r="D51" s="2" t="str">
        <f t="shared" si="13"/>
        <v/>
      </c>
      <c r="E51" s="2" t="str">
        <f t="shared" si="14"/>
        <v/>
      </c>
      <c r="F51" s="2" t="str">
        <f t="shared" si="15"/>
        <v/>
      </c>
      <c r="G51" s="63" t="str">
        <f t="shared" si="16"/>
        <v/>
      </c>
    </row>
    <row r="52" spans="1:7" ht="14.4" thickBot="1">
      <c r="A52" s="56">
        <v>702083</v>
      </c>
      <c r="B52" s="65" t="s">
        <v>3160</v>
      </c>
      <c r="C52" s="13">
        <f>VLOOKUP(A52,'Sok242'!$D:$G,4,0)</f>
        <v>1.40954</v>
      </c>
      <c r="D52" s="2">
        <f t="shared" si="13"/>
        <v>-0.18696000000000002</v>
      </c>
      <c r="E52" s="2">
        <f t="shared" si="14"/>
        <v>-0.18696000000000002</v>
      </c>
      <c r="F52" s="2">
        <f t="shared" si="15"/>
        <v>-0.18696000000000002</v>
      </c>
      <c r="G52" s="63" t="str">
        <f t="shared" si="16"/>
        <v/>
      </c>
    </row>
    <row r="53" spans="1:7" ht="14.4" thickBot="1">
      <c r="A53" s="56">
        <v>702084</v>
      </c>
      <c r="B53" s="66" t="s">
        <v>3159</v>
      </c>
      <c r="C53" s="13">
        <f>VLOOKUP(A53,'Sok242'!$D:$G,4,0)</f>
        <v>1.4572400000000001</v>
      </c>
      <c r="D53" s="2">
        <f t="shared" si="13"/>
        <v>-4.7700000000000076E-2</v>
      </c>
      <c r="E53" s="2">
        <f t="shared" si="14"/>
        <v>-4.7700000000000076E-2</v>
      </c>
      <c r="F53" s="2">
        <f t="shared" si="15"/>
        <v>-4.7700000000000076E-2</v>
      </c>
      <c r="G53" s="63" t="str">
        <f t="shared" si="16"/>
        <v/>
      </c>
    </row>
    <row r="54" spans="1:7" ht="13.8" thickBot="1">
      <c r="A54" s="55"/>
      <c r="B54" s="55"/>
    </row>
    <row r="75" spans="1:7" ht="13.8" thickBot="1"/>
    <row r="76" spans="1:7" ht="13.8" thickBot="1">
      <c r="A76" s="55"/>
      <c r="B76" s="55" t="s">
        <v>3157</v>
      </c>
    </row>
    <row r="77" spans="1:7" ht="14.4" thickBot="1">
      <c r="A77" s="64">
        <v>703022</v>
      </c>
      <c r="B77" s="66" t="s">
        <v>3285</v>
      </c>
      <c r="C77" s="13">
        <f>VLOOKUP(A77,'Sok242'!$D:$G,4,0)</f>
        <v>1.5673600000000001</v>
      </c>
      <c r="D77" s="2"/>
      <c r="E77" s="2"/>
      <c r="F77" s="2"/>
      <c r="G77" s="63">
        <v>1</v>
      </c>
    </row>
    <row r="78" spans="1:7" ht="14.4" thickBot="1">
      <c r="A78" s="64">
        <v>703023</v>
      </c>
      <c r="B78" s="65" t="s">
        <v>3286</v>
      </c>
      <c r="C78" s="13">
        <f>VLOOKUP(A78,'Sok242'!$D:$G,4,0)</f>
        <v>1.55379</v>
      </c>
      <c r="D78" s="2">
        <f t="shared" ref="D78" si="17">IF(B77=B78,"",C77-C78)</f>
        <v>1.3570000000000082E-2</v>
      </c>
      <c r="E78" s="2">
        <f t="shared" ref="E78" si="18">IF(D78="","",IF(COUNTIF(B77,"*бол*"),D78+E76,D78))</f>
        <v>1.3570000000000082E-2</v>
      </c>
      <c r="F78" s="2">
        <f t="shared" ref="F78" si="19">IF(COUNTIF(B78,"*бол*"),"",E78)</f>
        <v>1.3570000000000082E-2</v>
      </c>
      <c r="G78" s="63" t="str">
        <f t="shared" ref="G78:G94" si="20">IF(B78=B79,1,"")</f>
        <v/>
      </c>
    </row>
    <row r="79" spans="1:7" ht="14.4" thickBot="1">
      <c r="A79" s="64">
        <v>703024</v>
      </c>
      <c r="B79" s="65" t="s">
        <v>3287</v>
      </c>
      <c r="C79" s="13">
        <f>VLOOKUP(A79,'Sok242'!$D:$G,4,0)</f>
        <v>1.45964</v>
      </c>
      <c r="D79" s="2">
        <f t="shared" ref="D79:D113" si="21">IF(B78=B79,"",C78-C79)</f>
        <v>9.4149999999999956E-2</v>
      </c>
      <c r="E79" s="2">
        <f t="shared" ref="E79:E113" si="22">IF(D79="","",IF(COUNTIF(B78,"*бол*"),D79+E77,D79))</f>
        <v>9.4149999999999956E-2</v>
      </c>
      <c r="F79" s="2">
        <f t="shared" ref="F79:F113" si="23">IF(COUNTIF(B79,"*бол*"),"",E79)</f>
        <v>9.4149999999999956E-2</v>
      </c>
      <c r="G79" s="63" t="str">
        <f t="shared" si="20"/>
        <v/>
      </c>
    </row>
    <row r="80" spans="1:7" ht="13.8" thickBot="1">
      <c r="A80" s="56">
        <v>703025</v>
      </c>
      <c r="B80" s="55" t="s">
        <v>3288</v>
      </c>
      <c r="C80" s="13">
        <f>VLOOKUP(A80,'Sok242'!$D:$G,4,0)</f>
        <v>1.1113</v>
      </c>
      <c r="D80" s="2">
        <f t="shared" si="21"/>
        <v>0.34834000000000009</v>
      </c>
      <c r="E80" s="2">
        <f t="shared" si="22"/>
        <v>0.34834000000000009</v>
      </c>
      <c r="F80" s="2">
        <f t="shared" si="23"/>
        <v>0.34834000000000009</v>
      </c>
      <c r="G80" s="63" t="str">
        <f t="shared" si="20"/>
        <v/>
      </c>
    </row>
    <row r="81" spans="1:7" ht="14.4" thickBot="1">
      <c r="A81" s="64">
        <v>703026</v>
      </c>
      <c r="B81" s="65" t="s">
        <v>3289</v>
      </c>
      <c r="C81" s="13">
        <f>VLOOKUP(A81,'Sok242'!$D:$G,4,0)</f>
        <v>0.53898000000000001</v>
      </c>
      <c r="D81" s="2">
        <f t="shared" si="21"/>
        <v>0.57231999999999994</v>
      </c>
      <c r="E81" s="2">
        <f t="shared" si="22"/>
        <v>0.57231999999999994</v>
      </c>
      <c r="F81" s="2">
        <f t="shared" si="23"/>
        <v>0.57231999999999994</v>
      </c>
      <c r="G81" s="63">
        <f t="shared" si="20"/>
        <v>1</v>
      </c>
    </row>
    <row r="82" spans="1:7" ht="13.8" thickBot="1">
      <c r="A82" s="56">
        <v>703027</v>
      </c>
      <c r="B82" s="55" t="s">
        <v>3289</v>
      </c>
      <c r="C82" s="13">
        <f>VLOOKUP(A82,'Sok242'!$D:$G,4,0)</f>
        <v>1.78775</v>
      </c>
      <c r="D82" s="2" t="str">
        <f t="shared" si="21"/>
        <v/>
      </c>
      <c r="E82" s="2" t="str">
        <f t="shared" si="22"/>
        <v/>
      </c>
      <c r="F82" s="2" t="str">
        <f t="shared" si="23"/>
        <v/>
      </c>
      <c r="G82" s="63" t="str">
        <f t="shared" si="20"/>
        <v/>
      </c>
    </row>
    <row r="83" spans="1:7" ht="14.4" thickBot="1">
      <c r="A83" s="64">
        <v>703028</v>
      </c>
      <c r="B83" s="65" t="s">
        <v>3290</v>
      </c>
      <c r="C83" s="13">
        <f>VLOOKUP(A83,'Sok242'!$D:$G,4,0)</f>
        <v>1.28237</v>
      </c>
      <c r="D83" s="2">
        <f t="shared" si="21"/>
        <v>0.50537999999999994</v>
      </c>
      <c r="E83" s="2">
        <f t="shared" si="22"/>
        <v>0.50537999999999994</v>
      </c>
      <c r="F83" s="2">
        <f t="shared" si="23"/>
        <v>0.50537999999999994</v>
      </c>
      <c r="G83" s="63" t="str">
        <f t="shared" si="20"/>
        <v/>
      </c>
    </row>
    <row r="84" spans="1:7" ht="14.4" thickBot="1">
      <c r="A84" s="64">
        <v>703029</v>
      </c>
      <c r="B84" s="65" t="s">
        <v>3291</v>
      </c>
      <c r="C84" s="13">
        <f>VLOOKUP(A84,'Sok242'!$D:$G,4,0)</f>
        <v>0.78127999999999997</v>
      </c>
      <c r="D84" s="2">
        <f t="shared" si="21"/>
        <v>0.50109000000000004</v>
      </c>
      <c r="E84" s="2">
        <f t="shared" si="22"/>
        <v>0.50109000000000004</v>
      </c>
      <c r="F84" s="2">
        <f t="shared" si="23"/>
        <v>0.50109000000000004</v>
      </c>
      <c r="G84" s="63">
        <f t="shared" si="20"/>
        <v>1</v>
      </c>
    </row>
    <row r="85" spans="1:7" ht="13.8" thickBot="1">
      <c r="A85" s="56">
        <v>703030</v>
      </c>
      <c r="B85" s="55" t="s">
        <v>3291</v>
      </c>
      <c r="C85" s="13">
        <f>VLOOKUP(A85,'Sok242'!$D:$G,4,0)</f>
        <v>1.6497900000000001</v>
      </c>
      <c r="D85" s="2" t="str">
        <f t="shared" si="21"/>
        <v/>
      </c>
      <c r="E85" s="2" t="str">
        <f t="shared" si="22"/>
        <v/>
      </c>
      <c r="F85" s="2" t="str">
        <f t="shared" si="23"/>
        <v/>
      </c>
      <c r="G85" s="63" t="str">
        <f t="shared" si="20"/>
        <v/>
      </c>
    </row>
    <row r="86" spans="1:7" ht="14.4" thickBot="1">
      <c r="A86" s="64">
        <v>703031</v>
      </c>
      <c r="B86" s="65" t="s">
        <v>3292</v>
      </c>
      <c r="C86" s="13">
        <f>VLOOKUP(A86,'Sok242'!$D:$G,4,0)</f>
        <v>1.14598</v>
      </c>
      <c r="D86" s="2">
        <f t="shared" si="21"/>
        <v>0.50381000000000009</v>
      </c>
      <c r="E86" s="2">
        <f t="shared" si="22"/>
        <v>0.50381000000000009</v>
      </c>
      <c r="F86" s="2">
        <f t="shared" si="23"/>
        <v>0.50381000000000009</v>
      </c>
      <c r="G86" s="63" t="str">
        <f t="shared" si="20"/>
        <v/>
      </c>
    </row>
    <row r="87" spans="1:7" ht="14.4" thickBot="1">
      <c r="A87" s="64">
        <v>703032</v>
      </c>
      <c r="B87" s="65" t="s">
        <v>3293</v>
      </c>
      <c r="C87" s="13">
        <f>VLOOKUP(A87,'Sok242'!$D:$G,4,0)</f>
        <v>0.65310000000000001</v>
      </c>
      <c r="D87" s="2">
        <f t="shared" si="21"/>
        <v>0.49287999999999998</v>
      </c>
      <c r="E87" s="2">
        <f t="shared" si="22"/>
        <v>0.49287999999999998</v>
      </c>
      <c r="F87" s="2">
        <f t="shared" si="23"/>
        <v>0.49287999999999998</v>
      </c>
      <c r="G87" s="63">
        <f t="shared" si="20"/>
        <v>1</v>
      </c>
    </row>
    <row r="88" spans="1:7" ht="13.8" thickBot="1">
      <c r="A88" s="56">
        <v>703033</v>
      </c>
      <c r="B88" s="55" t="s">
        <v>3293</v>
      </c>
      <c r="C88" s="13">
        <f>VLOOKUP(A88,'Sok242'!$D:$G,4,0)</f>
        <v>1.71946</v>
      </c>
      <c r="D88" s="2" t="str">
        <f t="shared" si="21"/>
        <v/>
      </c>
      <c r="E88" s="2" t="str">
        <f t="shared" si="22"/>
        <v/>
      </c>
      <c r="F88" s="2" t="str">
        <f t="shared" si="23"/>
        <v/>
      </c>
      <c r="G88" s="63" t="str">
        <f t="shared" si="20"/>
        <v/>
      </c>
    </row>
    <row r="89" spans="1:7" ht="14.4" thickBot="1">
      <c r="A89" s="64">
        <v>703034</v>
      </c>
      <c r="B89" s="65" t="s">
        <v>3294</v>
      </c>
      <c r="C89" s="13">
        <f>VLOOKUP(A89,'Sok242'!$D:$G,4,0)</f>
        <v>1.2212000000000001</v>
      </c>
      <c r="D89" s="2">
        <f t="shared" si="21"/>
        <v>0.49825999999999993</v>
      </c>
      <c r="E89" s="2">
        <f t="shared" si="22"/>
        <v>0.49825999999999993</v>
      </c>
      <c r="F89" s="2">
        <f t="shared" si="23"/>
        <v>0.49825999999999993</v>
      </c>
      <c r="G89" s="63" t="str">
        <f t="shared" si="20"/>
        <v/>
      </c>
    </row>
    <row r="90" spans="1:7" ht="14.4" thickBot="1">
      <c r="A90" s="64">
        <v>703035</v>
      </c>
      <c r="B90" s="65" t="s">
        <v>3295</v>
      </c>
      <c r="C90" s="13">
        <f>VLOOKUP(A90,'Sok242'!$D:$G,4,0)</f>
        <v>0.71914999999999996</v>
      </c>
      <c r="D90" s="2">
        <f t="shared" si="21"/>
        <v>0.50205000000000011</v>
      </c>
      <c r="E90" s="2">
        <f t="shared" si="22"/>
        <v>0.50205000000000011</v>
      </c>
      <c r="F90" s="2">
        <f t="shared" si="23"/>
        <v>0.50205000000000011</v>
      </c>
      <c r="G90" s="63">
        <f t="shared" si="20"/>
        <v>1</v>
      </c>
    </row>
    <row r="91" spans="1:7" ht="13.8" thickBot="1">
      <c r="A91" s="56">
        <v>703036</v>
      </c>
      <c r="B91" s="55" t="s">
        <v>3295</v>
      </c>
      <c r="C91" s="13">
        <f>VLOOKUP(A91,'Sok242'!$D:$G,4,0)</f>
        <v>1.7968599999999999</v>
      </c>
      <c r="D91" s="2" t="str">
        <f t="shared" si="21"/>
        <v/>
      </c>
      <c r="E91" s="2" t="str">
        <f t="shared" si="22"/>
        <v/>
      </c>
      <c r="F91" s="2" t="str">
        <f t="shared" si="23"/>
        <v/>
      </c>
      <c r="G91" s="63" t="str">
        <f t="shared" si="20"/>
        <v/>
      </c>
    </row>
    <row r="92" spans="1:7" ht="14.4" thickBot="1">
      <c r="A92" s="64">
        <v>703037</v>
      </c>
      <c r="B92" s="65" t="s">
        <v>3296</v>
      </c>
      <c r="C92" s="13">
        <f>VLOOKUP(A92,'Sok242'!$D:$G,4,0)</f>
        <v>1.2966599999999999</v>
      </c>
      <c r="D92" s="2">
        <f t="shared" si="21"/>
        <v>0.50019999999999998</v>
      </c>
      <c r="E92" s="2">
        <f t="shared" si="22"/>
        <v>0.50019999999999998</v>
      </c>
      <c r="F92" s="2">
        <f t="shared" si="23"/>
        <v>0.50019999999999998</v>
      </c>
      <c r="G92" s="63" t="str">
        <f t="shared" si="20"/>
        <v/>
      </c>
    </row>
    <row r="93" spans="1:7" ht="13.8" thickBot="1">
      <c r="A93" s="56">
        <v>703038</v>
      </c>
      <c r="B93" s="55" t="s">
        <v>28</v>
      </c>
      <c r="C93" s="13">
        <f>VLOOKUP(A93,'Sok242'!$D:$G,4,0)</f>
        <v>0.81620000000000004</v>
      </c>
      <c r="D93" s="2">
        <f t="shared" si="21"/>
        <v>0.48045999999999989</v>
      </c>
      <c r="E93" s="2">
        <f t="shared" si="22"/>
        <v>0.48045999999999989</v>
      </c>
      <c r="F93" s="2" t="str">
        <f t="shared" si="23"/>
        <v/>
      </c>
      <c r="G93" s="63">
        <f t="shared" si="20"/>
        <v>1</v>
      </c>
    </row>
    <row r="94" spans="1:7" ht="13.8" thickBot="1">
      <c r="A94" s="56">
        <v>703039</v>
      </c>
      <c r="B94" s="55" t="s">
        <v>28</v>
      </c>
      <c r="C94" s="13">
        <f>VLOOKUP(A94,'Sok242'!$D:$G,4,0)</f>
        <v>0.86297000000000001</v>
      </c>
      <c r="D94" s="2" t="str">
        <f t="shared" si="21"/>
        <v/>
      </c>
      <c r="E94" s="2" t="str">
        <f t="shared" si="22"/>
        <v/>
      </c>
      <c r="F94" s="2" t="str">
        <f t="shared" si="23"/>
        <v/>
      </c>
      <c r="G94" s="63" t="str">
        <f t="shared" si="20"/>
        <v/>
      </c>
    </row>
    <row r="95" spans="1:7" ht="14.4" thickBot="1">
      <c r="A95" s="64">
        <v>703040</v>
      </c>
      <c r="B95" s="66" t="s">
        <v>3297</v>
      </c>
      <c r="C95" s="13">
        <f>VLOOKUP(A95,'Sok242'!$D:$G,4,0)</f>
        <v>0.71887000000000001</v>
      </c>
      <c r="D95" s="2">
        <f t="shared" si="21"/>
        <v>0.14410000000000001</v>
      </c>
      <c r="E95" s="2">
        <f t="shared" si="22"/>
        <v>0.62455999999999989</v>
      </c>
      <c r="F95" s="2">
        <f t="shared" si="23"/>
        <v>0.62455999999999989</v>
      </c>
      <c r="G95" s="63">
        <v>1</v>
      </c>
    </row>
    <row r="96" spans="1:7" ht="13.8" thickBot="1">
      <c r="A96" s="55"/>
      <c r="B96" s="55" t="s">
        <v>3298</v>
      </c>
      <c r="C96" s="13"/>
      <c r="D96" s="2"/>
      <c r="E96" s="2"/>
      <c r="F96" s="2"/>
    </row>
    <row r="97" spans="1:7" ht="13.8" thickBot="1">
      <c r="A97" s="56">
        <v>703041</v>
      </c>
      <c r="B97" s="55" t="s">
        <v>3297</v>
      </c>
      <c r="C97" s="13">
        <f>VLOOKUP(A97,'Sok242'!$D:$G,4,0)</f>
        <v>0.68376999999999999</v>
      </c>
      <c r="D97" s="2"/>
      <c r="E97" s="2"/>
      <c r="F97" s="2"/>
    </row>
    <row r="98" spans="1:7" ht="14.4" thickBot="1">
      <c r="A98" s="64">
        <v>703042</v>
      </c>
      <c r="B98" s="65" t="s">
        <v>3296</v>
      </c>
      <c r="C98" s="13">
        <f>VLOOKUP(A98,'Sok242'!$D:$G,4,0)</f>
        <v>1.3084</v>
      </c>
      <c r="D98" s="2">
        <f t="shared" si="21"/>
        <v>-0.62463000000000002</v>
      </c>
      <c r="E98" s="2">
        <f t="shared" si="22"/>
        <v>-0.62463000000000002</v>
      </c>
      <c r="F98" s="2">
        <f t="shared" si="23"/>
        <v>-0.62463000000000002</v>
      </c>
      <c r="G98" s="63" t="str">
        <f t="shared" ref="G98:G99" si="24">IF(B98=B99,1,"")</f>
        <v/>
      </c>
    </row>
    <row r="99" spans="1:7" ht="14.4" thickBot="1">
      <c r="A99" s="64">
        <v>703043</v>
      </c>
      <c r="B99" s="65" t="s">
        <v>3295</v>
      </c>
      <c r="C99" s="13">
        <f>VLOOKUP(A99,'Sok242'!$D:$G,4,0)</f>
        <v>1.8086100000000001</v>
      </c>
      <c r="D99" s="2">
        <f t="shared" si="21"/>
        <v>-0.50021000000000004</v>
      </c>
      <c r="E99" s="2">
        <f t="shared" si="22"/>
        <v>-0.50021000000000004</v>
      </c>
      <c r="F99" s="2">
        <f t="shared" si="23"/>
        <v>-0.50021000000000004</v>
      </c>
      <c r="G99" s="63">
        <f t="shared" si="24"/>
        <v>1</v>
      </c>
    </row>
    <row r="100" spans="1:7" ht="13.8" thickBot="1">
      <c r="A100" s="56">
        <v>703044</v>
      </c>
      <c r="B100" s="55" t="s">
        <v>3295</v>
      </c>
      <c r="C100" s="13">
        <f>VLOOKUP(A100,'Sok242'!$D:$G,4,0)</f>
        <v>0.65593999999999997</v>
      </c>
      <c r="D100" s="2" t="str">
        <f t="shared" si="21"/>
        <v/>
      </c>
      <c r="E100" s="2" t="str">
        <f t="shared" si="22"/>
        <v/>
      </c>
      <c r="F100" s="2" t="str">
        <f t="shared" si="23"/>
        <v/>
      </c>
    </row>
    <row r="101" spans="1:7" ht="14.4" thickBot="1">
      <c r="A101" s="64">
        <v>703045</v>
      </c>
      <c r="B101" s="65" t="s">
        <v>3294</v>
      </c>
      <c r="C101" s="13">
        <f>VLOOKUP(A101,'Sok242'!$D:$G,4,0)</f>
        <v>1.15794</v>
      </c>
      <c r="D101" s="2">
        <f t="shared" si="21"/>
        <v>-0.502</v>
      </c>
      <c r="E101" s="2">
        <f t="shared" si="22"/>
        <v>-0.502</v>
      </c>
      <c r="F101" s="2">
        <f t="shared" si="23"/>
        <v>-0.502</v>
      </c>
      <c r="G101" s="63" t="str">
        <f t="shared" ref="G101:G102" si="25">IF(B101=B102,1,"")</f>
        <v/>
      </c>
    </row>
    <row r="102" spans="1:7" ht="14.4" thickBot="1">
      <c r="A102" s="64">
        <v>703046</v>
      </c>
      <c r="B102" s="65" t="s">
        <v>3293</v>
      </c>
      <c r="C102" s="13">
        <f>VLOOKUP(A102,'Sok242'!$D:$G,4,0)</f>
        <v>1.65628</v>
      </c>
      <c r="D102" s="2">
        <f t="shared" si="21"/>
        <v>-0.49834000000000001</v>
      </c>
      <c r="E102" s="2">
        <f t="shared" si="22"/>
        <v>-0.49834000000000001</v>
      </c>
      <c r="F102" s="2">
        <f t="shared" si="23"/>
        <v>-0.49834000000000001</v>
      </c>
      <c r="G102" s="63">
        <f t="shared" si="25"/>
        <v>1</v>
      </c>
    </row>
    <row r="103" spans="1:7" ht="13.8" thickBot="1">
      <c r="A103" s="56">
        <v>703047</v>
      </c>
      <c r="B103" s="55" t="s">
        <v>3293</v>
      </c>
      <c r="C103" s="13">
        <f>VLOOKUP(A103,'Sok242'!$D:$G,4,0)</f>
        <v>0.70103000000000004</v>
      </c>
      <c r="D103" s="2" t="str">
        <f t="shared" si="21"/>
        <v/>
      </c>
      <c r="E103" s="2" t="str">
        <f t="shared" si="22"/>
        <v/>
      </c>
      <c r="F103" s="2" t="str">
        <f t="shared" si="23"/>
        <v/>
      </c>
    </row>
    <row r="104" spans="1:7" ht="14.4" thickBot="1">
      <c r="A104" s="64">
        <v>703048</v>
      </c>
      <c r="B104" s="65" t="s">
        <v>3292</v>
      </c>
      <c r="C104" s="13">
        <f>VLOOKUP(A104,'Sok242'!$D:$G,4,0)</f>
        <v>1.19407</v>
      </c>
      <c r="D104" s="2">
        <f t="shared" si="21"/>
        <v>-0.49303999999999992</v>
      </c>
      <c r="E104" s="2">
        <f t="shared" si="22"/>
        <v>-0.49303999999999992</v>
      </c>
      <c r="F104" s="2">
        <f t="shared" si="23"/>
        <v>-0.49303999999999992</v>
      </c>
      <c r="G104" s="63" t="str">
        <f t="shared" ref="G104:G105" si="26">IF(B104=B105,1,"")</f>
        <v/>
      </c>
    </row>
    <row r="105" spans="1:7" ht="14.4" thickBot="1">
      <c r="A105" s="64">
        <v>703049</v>
      </c>
      <c r="B105" s="65" t="s">
        <v>3291</v>
      </c>
      <c r="C105" s="13">
        <f>VLOOKUP(A105,'Sok242'!$D:$G,4,0)</f>
        <v>1.69784</v>
      </c>
      <c r="D105" s="2">
        <f t="shared" si="21"/>
        <v>-0.50377000000000005</v>
      </c>
      <c r="E105" s="2">
        <f t="shared" si="22"/>
        <v>-0.50377000000000005</v>
      </c>
      <c r="F105" s="2">
        <f t="shared" si="23"/>
        <v>-0.50377000000000005</v>
      </c>
      <c r="G105" s="63">
        <f t="shared" si="26"/>
        <v>1</v>
      </c>
    </row>
    <row r="106" spans="1:7" ht="13.8" thickBot="1">
      <c r="A106" s="56">
        <v>703050</v>
      </c>
      <c r="B106" s="55" t="s">
        <v>3291</v>
      </c>
      <c r="C106" s="13">
        <f>VLOOKUP(A106,'Sok242'!$D:$G,4,0)</f>
        <v>0.68076999999999999</v>
      </c>
      <c r="D106" s="2" t="str">
        <f t="shared" si="21"/>
        <v/>
      </c>
      <c r="E106" s="2" t="str">
        <f t="shared" si="22"/>
        <v/>
      </c>
      <c r="F106" s="2" t="str">
        <f t="shared" si="23"/>
        <v/>
      </c>
    </row>
    <row r="107" spans="1:7" ht="14.4" thickBot="1">
      <c r="A107" s="64">
        <v>703051</v>
      </c>
      <c r="B107" s="65" t="s">
        <v>3290</v>
      </c>
      <c r="C107" s="13">
        <f>VLOOKUP(A107,'Sok242'!$D:$G,4,0)</f>
        <v>1.1818299999999999</v>
      </c>
      <c r="D107" s="2">
        <f t="shared" si="21"/>
        <v>-0.50105999999999995</v>
      </c>
      <c r="E107" s="2">
        <f t="shared" si="22"/>
        <v>-0.50105999999999995</v>
      </c>
      <c r="F107" s="2">
        <f t="shared" si="23"/>
        <v>-0.50105999999999995</v>
      </c>
      <c r="G107" s="63" t="str">
        <f t="shared" ref="G107:G108" si="27">IF(B107=B108,1,"")</f>
        <v/>
      </c>
    </row>
    <row r="108" spans="1:7" ht="14.4" thickBot="1">
      <c r="A108" s="64">
        <v>703052</v>
      </c>
      <c r="B108" s="65" t="s">
        <v>3289</v>
      </c>
      <c r="C108" s="13">
        <f>VLOOKUP(A108,'Sok242'!$D:$G,4,0)</f>
        <v>1.68726</v>
      </c>
      <c r="D108" s="2">
        <f t="shared" si="21"/>
        <v>-0.50543000000000005</v>
      </c>
      <c r="E108" s="2">
        <f t="shared" si="22"/>
        <v>-0.50543000000000005</v>
      </c>
      <c r="F108" s="2">
        <f t="shared" si="23"/>
        <v>-0.50543000000000005</v>
      </c>
      <c r="G108" s="63">
        <f t="shared" si="27"/>
        <v>1</v>
      </c>
    </row>
    <row r="109" spans="1:7" ht="13.8" thickBot="1">
      <c r="A109" s="56">
        <v>703053</v>
      </c>
      <c r="B109" s="55" t="s">
        <v>3289</v>
      </c>
      <c r="C109" s="13">
        <f>VLOOKUP(A109,'Sok242'!$D:$G,4,0)</f>
        <v>0.71503000000000005</v>
      </c>
      <c r="D109" s="2" t="str">
        <f t="shared" si="21"/>
        <v/>
      </c>
      <c r="E109" s="2" t="str">
        <f t="shared" si="22"/>
        <v/>
      </c>
      <c r="F109" s="2" t="str">
        <f t="shared" si="23"/>
        <v/>
      </c>
    </row>
    <row r="110" spans="1:7" ht="13.8" thickBot="1">
      <c r="A110" s="56">
        <v>703054</v>
      </c>
      <c r="B110" s="55" t="s">
        <v>3288</v>
      </c>
      <c r="C110" s="13">
        <f>VLOOKUP(A110,'Sok242'!$D:$G,4,0)</f>
        <v>1.2872300000000001</v>
      </c>
      <c r="D110" s="2">
        <f t="shared" si="21"/>
        <v>-0.57220000000000004</v>
      </c>
      <c r="E110" s="2">
        <f t="shared" si="22"/>
        <v>-0.57220000000000004</v>
      </c>
      <c r="F110" s="2">
        <f t="shared" si="23"/>
        <v>-0.57220000000000004</v>
      </c>
      <c r="G110" s="63" t="str">
        <f t="shared" ref="G110:G113" si="28">IF(B110=B111,1,"")</f>
        <v/>
      </c>
    </row>
    <row r="111" spans="1:7" ht="14.4" thickBot="1">
      <c r="A111" s="64">
        <v>703055</v>
      </c>
      <c r="B111" s="65" t="s">
        <v>3287</v>
      </c>
      <c r="C111" s="13">
        <f>VLOOKUP(A111,'Sok242'!$D:$G,4,0)</f>
        <v>1.63557</v>
      </c>
      <c r="D111" s="2">
        <f t="shared" si="21"/>
        <v>-0.34833999999999987</v>
      </c>
      <c r="E111" s="2">
        <f t="shared" si="22"/>
        <v>-0.34833999999999987</v>
      </c>
      <c r="F111" s="2">
        <f t="shared" si="23"/>
        <v>-0.34833999999999987</v>
      </c>
      <c r="G111" s="63" t="str">
        <f t="shared" si="28"/>
        <v/>
      </c>
    </row>
    <row r="112" spans="1:7" ht="14.4" thickBot="1">
      <c r="A112" s="64">
        <v>703056</v>
      </c>
      <c r="B112" s="65" t="s">
        <v>3286</v>
      </c>
      <c r="C112" s="13">
        <f>VLOOKUP(A112,'Sok242'!$D:$G,4,0)</f>
        <v>1.7617499999999999</v>
      </c>
      <c r="D112" s="2">
        <f t="shared" si="21"/>
        <v>-0.12617999999999996</v>
      </c>
      <c r="E112" s="2">
        <f t="shared" si="22"/>
        <v>-0.12617999999999996</v>
      </c>
      <c r="F112" s="2">
        <f t="shared" si="23"/>
        <v>-0.12617999999999996</v>
      </c>
      <c r="G112" s="63" t="str">
        <f t="shared" si="28"/>
        <v/>
      </c>
    </row>
    <row r="113" spans="1:7" ht="14.4" thickBot="1">
      <c r="A113" s="64">
        <v>703057</v>
      </c>
      <c r="B113" s="66" t="s">
        <v>3285</v>
      </c>
      <c r="C113" s="13">
        <f>VLOOKUP(A113,'Sok242'!$D:$G,4,0)</f>
        <v>1.7431000000000001</v>
      </c>
      <c r="D113" s="2">
        <f t="shared" si="21"/>
        <v>1.8649999999999833E-2</v>
      </c>
      <c r="E113" s="2">
        <f t="shared" si="22"/>
        <v>1.8649999999999833E-2</v>
      </c>
      <c r="F113" s="2">
        <f t="shared" si="23"/>
        <v>1.8649999999999833E-2</v>
      </c>
      <c r="G113" s="63" t="str">
        <f t="shared" si="28"/>
        <v/>
      </c>
    </row>
    <row r="115" spans="1:7" ht="13.8" thickBot="1">
      <c r="B115" s="54" t="s">
        <v>3176</v>
      </c>
    </row>
    <row r="116" spans="1:7" ht="15" thickBot="1">
      <c r="A116" s="64">
        <v>705021</v>
      </c>
      <c r="B116" s="80" t="s">
        <v>3523</v>
      </c>
      <c r="C116" s="13">
        <f>VLOOKUP(A116,'Sok242'!$D:$G,4,0)</f>
        <v>1.4897499999999999</v>
      </c>
      <c r="D116" s="2"/>
      <c r="E116" s="2"/>
      <c r="F116" s="2"/>
      <c r="G116" s="92"/>
    </row>
    <row r="117" spans="1:7" ht="15" thickBot="1">
      <c r="A117" s="64">
        <v>705020</v>
      </c>
      <c r="B117" s="80" t="s">
        <v>3178</v>
      </c>
      <c r="C117" s="13">
        <f>VLOOKUP(A117,'Sok242'!$D:$G,4,0)</f>
        <v>1.46529</v>
      </c>
      <c r="D117" s="2">
        <f t="shared" ref="D117:D136" si="29">IF(B116=B117,"",C116-C117)</f>
        <v>2.4459999999999926E-2</v>
      </c>
      <c r="E117" s="2">
        <f t="shared" ref="E117:E136" si="30">IF(D117="","",IF(COUNTIF(B116,"*бол*"),D117+E115,D117))</f>
        <v>2.4459999999999926E-2</v>
      </c>
      <c r="F117" s="2">
        <f t="shared" ref="F117:F136" si="31">IF(COUNTIF(B117,"*бол*"),"",E117)</f>
        <v>2.4459999999999926E-2</v>
      </c>
      <c r="G117" s="92">
        <v>1</v>
      </c>
    </row>
    <row r="118" spans="1:7" ht="14.4" thickBot="1">
      <c r="A118" s="64">
        <v>705019</v>
      </c>
      <c r="B118" s="65" t="s">
        <v>3522</v>
      </c>
      <c r="C118" s="13">
        <f>VLOOKUP(A118,'Sok242'!$D:$G,4,0)</f>
        <v>1.4189700000000001</v>
      </c>
      <c r="D118" s="2">
        <f t="shared" si="29"/>
        <v>4.6319999999999917E-2</v>
      </c>
      <c r="E118" s="2">
        <f t="shared" si="30"/>
        <v>4.6319999999999917E-2</v>
      </c>
      <c r="F118" s="2">
        <f t="shared" si="31"/>
        <v>4.6319999999999917E-2</v>
      </c>
      <c r="G118" s="92" t="str">
        <f t="shared" ref="G118:G136" si="32">IF(B118=B119,1,"")</f>
        <v/>
      </c>
    </row>
    <row r="119" spans="1:7" ht="13.8" thickBot="1">
      <c r="A119" s="56">
        <v>705018</v>
      </c>
      <c r="B119" s="55" t="s">
        <v>3282</v>
      </c>
      <c r="C119" s="13">
        <f>VLOOKUP(A119,'Sok242'!$D:$G,4,0)</f>
        <v>1.3068200000000001</v>
      </c>
      <c r="D119" s="2">
        <f t="shared" si="29"/>
        <v>0.11214999999999997</v>
      </c>
      <c r="E119" s="2">
        <f t="shared" si="30"/>
        <v>0.11214999999999997</v>
      </c>
      <c r="F119" s="2">
        <f t="shared" si="31"/>
        <v>0.11214999999999997</v>
      </c>
      <c r="G119" s="92">
        <f t="shared" si="32"/>
        <v>1</v>
      </c>
    </row>
    <row r="120" spans="1:7" ht="14.4" thickBot="1">
      <c r="A120" s="56">
        <v>705017</v>
      </c>
      <c r="B120" s="128" t="s">
        <v>3282</v>
      </c>
      <c r="C120" s="13">
        <f>VLOOKUP(A120,'Sok242'!$D:$G,4,0)</f>
        <v>1.4163600000000001</v>
      </c>
      <c r="D120" s="2" t="str">
        <f t="shared" si="29"/>
        <v/>
      </c>
      <c r="E120" s="2" t="str">
        <f t="shared" si="30"/>
        <v/>
      </c>
      <c r="F120" s="2" t="str">
        <f t="shared" si="31"/>
        <v/>
      </c>
      <c r="G120" s="92" t="str">
        <f t="shared" si="32"/>
        <v/>
      </c>
    </row>
    <row r="121" spans="1:7" ht="14.4" thickBot="1">
      <c r="A121" s="64">
        <v>705016</v>
      </c>
      <c r="B121" s="65" t="s">
        <v>3521</v>
      </c>
      <c r="C121" s="13">
        <f>VLOOKUP(A121,'Sok242'!$D:$G,4,0)</f>
        <v>1.3512</v>
      </c>
      <c r="D121" s="2">
        <f t="shared" si="29"/>
        <v>6.5160000000000107E-2</v>
      </c>
      <c r="E121" s="2">
        <f t="shared" si="30"/>
        <v>6.5160000000000107E-2</v>
      </c>
      <c r="F121" s="2">
        <f t="shared" si="31"/>
        <v>6.5160000000000107E-2</v>
      </c>
      <c r="G121" s="92" t="str">
        <f t="shared" si="32"/>
        <v/>
      </c>
    </row>
    <row r="122" spans="1:7" ht="13.8" thickBot="1">
      <c r="A122" s="56">
        <v>705015</v>
      </c>
      <c r="B122" s="55" t="s">
        <v>3520</v>
      </c>
      <c r="C122" s="13">
        <f>VLOOKUP(A122,'Sok242'!$D:$G,4,0)</f>
        <v>1.2922899999999999</v>
      </c>
      <c r="D122" s="2">
        <f t="shared" si="29"/>
        <v>5.8910000000000018E-2</v>
      </c>
      <c r="E122" s="2">
        <f t="shared" si="30"/>
        <v>5.8910000000000018E-2</v>
      </c>
      <c r="F122" s="2">
        <f t="shared" si="31"/>
        <v>5.8910000000000018E-2</v>
      </c>
      <c r="G122" s="92">
        <f t="shared" si="32"/>
        <v>1</v>
      </c>
    </row>
    <row r="123" spans="1:7" ht="14.4" thickBot="1">
      <c r="A123" s="64">
        <v>705014</v>
      </c>
      <c r="B123" s="65" t="s">
        <v>3520</v>
      </c>
      <c r="C123" s="13">
        <f>VLOOKUP(A123,'Sok242'!$D:$G,4,0)</f>
        <v>1.50068</v>
      </c>
      <c r="D123" s="2" t="str">
        <f t="shared" si="29"/>
        <v/>
      </c>
      <c r="E123" s="2" t="str">
        <f t="shared" si="30"/>
        <v/>
      </c>
      <c r="F123" s="2" t="str">
        <f t="shared" si="31"/>
        <v/>
      </c>
      <c r="G123" s="92" t="str">
        <f t="shared" si="32"/>
        <v/>
      </c>
    </row>
    <row r="124" spans="1:7" ht="14.4" thickBot="1">
      <c r="A124" s="56">
        <v>705013</v>
      </c>
      <c r="B124" s="128" t="s">
        <v>3519</v>
      </c>
      <c r="C124" s="13">
        <f>VLOOKUP(A124,'Sok242'!$D:$G,4,0)</f>
        <v>1.45366</v>
      </c>
      <c r="D124" s="2">
        <f t="shared" si="29"/>
        <v>4.7020000000000062E-2</v>
      </c>
      <c r="E124" s="2">
        <f t="shared" si="30"/>
        <v>4.7020000000000062E-2</v>
      </c>
      <c r="F124" s="2">
        <f t="shared" si="31"/>
        <v>4.7020000000000062E-2</v>
      </c>
      <c r="G124" s="92" t="str">
        <f t="shared" si="32"/>
        <v/>
      </c>
    </row>
    <row r="125" spans="1:7" ht="14.4" thickBot="1">
      <c r="A125" s="56">
        <v>705012</v>
      </c>
      <c r="B125" s="128" t="s">
        <v>3518</v>
      </c>
      <c r="C125" s="13">
        <f>VLOOKUP(A125,'Sok242'!$D:$G,4,0)</f>
        <v>1.39107</v>
      </c>
      <c r="D125" s="2">
        <f t="shared" si="29"/>
        <v>6.2589999999999923E-2</v>
      </c>
      <c r="E125" s="2">
        <f t="shared" si="30"/>
        <v>6.2589999999999923E-2</v>
      </c>
      <c r="F125" s="2">
        <f t="shared" si="31"/>
        <v>6.2589999999999923E-2</v>
      </c>
      <c r="G125" s="92" t="str">
        <f t="shared" si="32"/>
        <v/>
      </c>
    </row>
    <row r="126" spans="1:7" ht="13.8" thickBot="1">
      <c r="A126" s="56">
        <v>705011</v>
      </c>
      <c r="B126" s="55" t="s">
        <v>3277</v>
      </c>
      <c r="C126" s="13">
        <f>VLOOKUP(A126,'Sok242'!$D:$G,4,0)</f>
        <v>1.3185</v>
      </c>
      <c r="D126" s="2">
        <f t="shared" si="29"/>
        <v>7.2570000000000023E-2</v>
      </c>
      <c r="E126" s="2">
        <f t="shared" si="30"/>
        <v>7.2570000000000023E-2</v>
      </c>
      <c r="F126" s="2">
        <f t="shared" si="31"/>
        <v>7.2570000000000023E-2</v>
      </c>
      <c r="G126" s="92">
        <f>IF(B127=B128,1,"")</f>
        <v>1</v>
      </c>
    </row>
    <row r="127" spans="1:7" ht="13.8" thickBot="1">
      <c r="A127" s="64">
        <v>705010</v>
      </c>
      <c r="B127" s="68" t="s">
        <v>28</v>
      </c>
      <c r="C127" s="13">
        <f>VLOOKUP(A127,'Sok242'!$D:$G,4,0)</f>
        <v>1.4094100000000001</v>
      </c>
      <c r="D127" s="2">
        <f t="shared" si="29"/>
        <v>-9.0910000000000046E-2</v>
      </c>
      <c r="E127" s="2">
        <f t="shared" si="30"/>
        <v>-9.0910000000000046E-2</v>
      </c>
      <c r="F127" s="2" t="str">
        <f t="shared" si="31"/>
        <v/>
      </c>
    </row>
    <row r="128" spans="1:7" ht="13.8" thickBot="1">
      <c r="A128" s="64">
        <v>705009</v>
      </c>
      <c r="B128" s="68" t="s">
        <v>28</v>
      </c>
      <c r="C128" s="13">
        <f>VLOOKUP(A128,'Sok242'!$D:$G,4,0)</f>
        <v>1.5806199999999999</v>
      </c>
      <c r="D128" s="2" t="str">
        <f t="shared" si="29"/>
        <v/>
      </c>
      <c r="E128" s="2" t="str">
        <f t="shared" si="30"/>
        <v/>
      </c>
      <c r="F128" s="2" t="str">
        <f t="shared" si="31"/>
        <v/>
      </c>
      <c r="G128" s="92" t="str">
        <f t="shared" si="32"/>
        <v/>
      </c>
    </row>
    <row r="129" spans="1:8" ht="14.4" thickBot="1">
      <c r="A129" s="64">
        <v>705008</v>
      </c>
      <c r="B129" s="65" t="s">
        <v>3517</v>
      </c>
      <c r="C129" s="13">
        <f>VLOOKUP(A129,'Sok242'!$D:$G,4,0)</f>
        <v>1.42974</v>
      </c>
      <c r="D129" s="2">
        <f t="shared" si="29"/>
        <v>0.1508799999999999</v>
      </c>
      <c r="E129" s="2">
        <f t="shared" si="30"/>
        <v>5.9969999999999857E-2</v>
      </c>
      <c r="F129" s="2">
        <f t="shared" si="31"/>
        <v>5.9969999999999857E-2</v>
      </c>
      <c r="G129" s="92" t="str">
        <f t="shared" si="32"/>
        <v/>
      </c>
    </row>
    <row r="130" spans="1:8" ht="13.8" thickBot="1">
      <c r="A130" s="56">
        <v>705007</v>
      </c>
      <c r="B130" s="55" t="s">
        <v>3516</v>
      </c>
      <c r="C130" s="13">
        <f>VLOOKUP(A130,'Sok242'!$D:$G,4,0)</f>
        <v>1.38476</v>
      </c>
      <c r="D130" s="2">
        <f t="shared" si="29"/>
        <v>4.498000000000002E-2</v>
      </c>
      <c r="E130" s="2">
        <f t="shared" si="30"/>
        <v>4.498000000000002E-2</v>
      </c>
      <c r="F130" s="2">
        <f t="shared" si="31"/>
        <v>4.498000000000002E-2</v>
      </c>
      <c r="G130" s="92" t="str">
        <f t="shared" si="32"/>
        <v/>
      </c>
    </row>
    <row r="131" spans="1:8" ht="14.4" thickBot="1">
      <c r="A131" s="64">
        <v>705006</v>
      </c>
      <c r="B131" s="65" t="s">
        <v>3515</v>
      </c>
      <c r="C131" s="13">
        <f>VLOOKUP(A131,'Sok242'!$D:$G,4,0)</f>
        <v>1.3246500000000001</v>
      </c>
      <c r="D131" s="2">
        <f t="shared" si="29"/>
        <v>6.0109999999999886E-2</v>
      </c>
      <c r="E131" s="2">
        <f t="shared" si="30"/>
        <v>6.0109999999999886E-2</v>
      </c>
      <c r="F131" s="2">
        <f t="shared" si="31"/>
        <v>6.0109999999999886E-2</v>
      </c>
      <c r="G131" s="92">
        <f>IF(B132=B133,1,"")</f>
        <v>1</v>
      </c>
    </row>
    <row r="132" spans="1:8" ht="13.8" thickBot="1">
      <c r="A132" s="64">
        <v>705005</v>
      </c>
      <c r="B132" s="68" t="s">
        <v>3514</v>
      </c>
      <c r="C132" s="13">
        <f>VLOOKUP(A132,'Sok242'!$D:$G,4,0)</f>
        <v>1.29434</v>
      </c>
      <c r="D132" s="2">
        <f t="shared" si="29"/>
        <v>3.0310000000000059E-2</v>
      </c>
      <c r="E132" s="2">
        <f t="shared" si="30"/>
        <v>3.0310000000000059E-2</v>
      </c>
      <c r="F132" s="2" t="str">
        <f t="shared" si="31"/>
        <v/>
      </c>
    </row>
    <row r="133" spans="1:8" ht="13.8" thickBot="1">
      <c r="A133" s="56">
        <v>705004</v>
      </c>
      <c r="B133" s="55" t="s">
        <v>3514</v>
      </c>
      <c r="C133" s="13">
        <f>VLOOKUP(A133,'Sok242'!$D:$G,4,0)</f>
        <v>1.44937</v>
      </c>
      <c r="D133" s="2" t="str">
        <f t="shared" si="29"/>
        <v/>
      </c>
      <c r="E133" s="2" t="str">
        <f t="shared" si="30"/>
        <v/>
      </c>
      <c r="F133" s="2" t="str">
        <f t="shared" si="31"/>
        <v/>
      </c>
      <c r="G133" s="92" t="str">
        <f t="shared" si="32"/>
        <v/>
      </c>
    </row>
    <row r="134" spans="1:8" ht="14.4" thickBot="1">
      <c r="A134" s="64">
        <v>705003</v>
      </c>
      <c r="B134" s="65" t="s">
        <v>3513</v>
      </c>
      <c r="C134" s="13">
        <f>VLOOKUP(A134,'Sok242'!$D:$G,4,0)</f>
        <v>1.3536900000000001</v>
      </c>
      <c r="D134" s="2">
        <f t="shared" si="29"/>
        <v>9.5679999999999987E-2</v>
      </c>
      <c r="E134" s="2">
        <f t="shared" si="30"/>
        <v>0.12599000000000005</v>
      </c>
      <c r="F134" s="2">
        <f t="shared" si="31"/>
        <v>0.12599000000000005</v>
      </c>
      <c r="G134" s="92" t="str">
        <f t="shared" si="32"/>
        <v/>
      </c>
    </row>
    <row r="135" spans="1:8" ht="14.4" thickBot="1">
      <c r="A135" s="64">
        <v>705002</v>
      </c>
      <c r="B135" s="65" t="s">
        <v>3512</v>
      </c>
      <c r="C135" s="13">
        <f>VLOOKUP(A135,'Sok242'!$D:$G,4,0)</f>
        <v>1.2926299999999999</v>
      </c>
      <c r="D135" s="2">
        <f t="shared" si="29"/>
        <v>6.1060000000000114E-2</v>
      </c>
      <c r="E135" s="2">
        <f t="shared" si="30"/>
        <v>6.1060000000000114E-2</v>
      </c>
      <c r="F135" s="2">
        <f t="shared" si="31"/>
        <v>6.1060000000000114E-2</v>
      </c>
      <c r="G135" s="92">
        <v>1</v>
      </c>
      <c r="H135" s="53">
        <f>SUM(F118:F136)</f>
        <v>0.86734999999999984</v>
      </c>
    </row>
    <row r="136" spans="1:8" ht="15" thickBot="1">
      <c r="A136" s="64">
        <v>705001</v>
      </c>
      <c r="B136" s="80" t="s">
        <v>3271</v>
      </c>
      <c r="C136" s="13">
        <f>VLOOKUP(A136,'Sok242'!$D:$G,4,0)</f>
        <v>1.24211</v>
      </c>
      <c r="D136" s="2">
        <f t="shared" si="29"/>
        <v>5.0519999999999898E-2</v>
      </c>
      <c r="E136" s="2">
        <f t="shared" si="30"/>
        <v>5.0519999999999898E-2</v>
      </c>
      <c r="F136" s="2">
        <f t="shared" si="31"/>
        <v>5.0519999999999898E-2</v>
      </c>
      <c r="G136" s="92" t="str">
        <f t="shared" si="32"/>
        <v/>
      </c>
    </row>
    <row r="138" spans="1:8" ht="13.8" thickBot="1"/>
    <row r="139" spans="1:8" ht="13.8" thickBot="1">
      <c r="A139" s="55"/>
      <c r="B139" s="55" t="s">
        <v>3174</v>
      </c>
    </row>
    <row r="140" spans="1:8" ht="15" thickBot="1">
      <c r="A140" s="64">
        <v>703020</v>
      </c>
      <c r="B140" s="80" t="s">
        <v>3177</v>
      </c>
      <c r="C140" s="13">
        <f>VLOOKUP(A140,'Sok242'!$D:$G,4,0)</f>
        <v>1.4607300000000001</v>
      </c>
      <c r="D140" s="2"/>
      <c r="E140" s="2"/>
      <c r="F140" s="2"/>
    </row>
    <row r="141" spans="1:8" ht="14.4" thickBot="1">
      <c r="A141" s="56">
        <v>703019</v>
      </c>
      <c r="B141" s="65" t="s">
        <v>3284</v>
      </c>
      <c r="C141" s="13">
        <f>VLOOKUP(A141,'Sok242'!$D:$G,4,0)</f>
        <v>1.3972100000000001</v>
      </c>
      <c r="D141" s="2">
        <f t="shared" ref="D141:D159" si="33">IF(B140=B141,"",C140-C141)</f>
        <v>6.3520000000000021E-2</v>
      </c>
      <c r="E141" s="2">
        <f t="shared" ref="E141:E159" si="34">IF(D141="","",IF(COUNTIF(B140,"*бол*"),D141+E139,D141))</f>
        <v>6.3520000000000021E-2</v>
      </c>
      <c r="F141" s="2">
        <f t="shared" ref="F141:F159" si="35">IF(COUNTIF(B141,"*бол*"),"",E141)</f>
        <v>6.3520000000000021E-2</v>
      </c>
      <c r="G141" s="92">
        <v>1</v>
      </c>
    </row>
    <row r="142" spans="1:8" ht="14.4" thickBot="1">
      <c r="A142" s="56">
        <v>703018</v>
      </c>
      <c r="B142" s="128" t="s">
        <v>3283</v>
      </c>
      <c r="C142" s="13">
        <f>VLOOKUP(A142,'Sok242'!$D:$G,4,0)</f>
        <v>1.33958</v>
      </c>
      <c r="D142" s="2">
        <f t="shared" si="33"/>
        <v>5.763000000000007E-2</v>
      </c>
      <c r="E142" s="2">
        <f t="shared" si="34"/>
        <v>5.763000000000007E-2</v>
      </c>
      <c r="F142" s="2">
        <f t="shared" si="35"/>
        <v>5.763000000000007E-2</v>
      </c>
      <c r="G142" s="92" t="str">
        <f t="shared" ref="G142:G158" si="36">IF(B142=B143,1,"")</f>
        <v/>
      </c>
    </row>
    <row r="143" spans="1:8" ht="13.8" thickBot="1">
      <c r="A143" s="56">
        <v>703017</v>
      </c>
      <c r="B143" s="55" t="s">
        <v>3282</v>
      </c>
      <c r="C143" s="13">
        <f>VLOOKUP(A143,'Sok242'!$D:$G,4,0)</f>
        <v>1.2850200000000001</v>
      </c>
      <c r="D143" s="2">
        <f t="shared" si="33"/>
        <v>5.4559999999999942E-2</v>
      </c>
      <c r="E143" s="2">
        <f t="shared" si="34"/>
        <v>5.4559999999999942E-2</v>
      </c>
      <c r="F143" s="2">
        <f t="shared" si="35"/>
        <v>5.4559999999999942E-2</v>
      </c>
      <c r="G143" s="92">
        <f>IF(B144=B145,1,"")</f>
        <v>1</v>
      </c>
    </row>
    <row r="144" spans="1:8" ht="13.8" hidden="1" thickBot="1">
      <c r="A144" s="56">
        <v>703016</v>
      </c>
      <c r="B144" s="55" t="s">
        <v>28</v>
      </c>
      <c r="C144" s="13">
        <f>VLOOKUP(A144,'Sok242'!$D:$G,4,0)</f>
        <v>1.3912</v>
      </c>
      <c r="D144" s="2">
        <f t="shared" si="33"/>
        <v>-0.10617999999999994</v>
      </c>
      <c r="E144" s="2">
        <f t="shared" si="34"/>
        <v>-0.10617999999999994</v>
      </c>
      <c r="F144" s="2" t="str">
        <f t="shared" si="35"/>
        <v/>
      </c>
    </row>
    <row r="145" spans="1:7" ht="13.8" hidden="1" thickBot="1">
      <c r="A145" s="64">
        <v>703015</v>
      </c>
      <c r="B145" s="68" t="s">
        <v>28</v>
      </c>
      <c r="C145" s="13">
        <f>VLOOKUP(A145,'Sok242'!$D:$G,4,0)</f>
        <v>1.5707</v>
      </c>
      <c r="D145" s="2" t="str">
        <f t="shared" si="33"/>
        <v/>
      </c>
      <c r="E145" s="2" t="str">
        <f t="shared" si="34"/>
        <v/>
      </c>
      <c r="F145" s="2" t="str">
        <f t="shared" si="35"/>
        <v/>
      </c>
      <c r="G145" s="92" t="str">
        <f t="shared" si="36"/>
        <v/>
      </c>
    </row>
    <row r="146" spans="1:7" ht="14.4" thickBot="1">
      <c r="A146" s="64">
        <v>703014</v>
      </c>
      <c r="B146" s="65" t="s">
        <v>3281</v>
      </c>
      <c r="C146" s="13">
        <f>VLOOKUP(A146,'Sok242'!$D:$G,4,0)</f>
        <v>1.40039</v>
      </c>
      <c r="D146" s="2">
        <f t="shared" si="33"/>
        <v>0.17030999999999996</v>
      </c>
      <c r="E146" s="2">
        <f t="shared" si="34"/>
        <v>6.413000000000002E-2</v>
      </c>
      <c r="F146" s="2">
        <f t="shared" si="35"/>
        <v>6.413000000000002E-2</v>
      </c>
      <c r="G146" s="92" t="str">
        <f t="shared" si="36"/>
        <v/>
      </c>
    </row>
    <row r="147" spans="1:7" ht="14.4" thickBot="1">
      <c r="A147" s="56">
        <v>703013</v>
      </c>
      <c r="B147" s="128" t="s">
        <v>3280</v>
      </c>
      <c r="C147" s="13">
        <f>VLOOKUP(A147,'Sok242'!$D:$G,4,0)</f>
        <v>1.3413600000000001</v>
      </c>
      <c r="D147" s="2">
        <f t="shared" si="33"/>
        <v>5.9029999999999916E-2</v>
      </c>
      <c r="E147" s="2">
        <f t="shared" si="34"/>
        <v>5.9029999999999916E-2</v>
      </c>
      <c r="F147" s="2">
        <f t="shared" si="35"/>
        <v>5.9029999999999916E-2</v>
      </c>
      <c r="G147" s="92" t="str">
        <f t="shared" si="36"/>
        <v/>
      </c>
    </row>
    <row r="148" spans="1:7" ht="13.8" thickBot="1">
      <c r="A148" s="64">
        <v>703012</v>
      </c>
      <c r="B148" s="68" t="s">
        <v>3279</v>
      </c>
      <c r="C148" s="13">
        <f>VLOOKUP(A148,'Sok242'!$D:$G,4,0)</f>
        <v>1.28125</v>
      </c>
      <c r="D148" s="2">
        <f t="shared" si="33"/>
        <v>6.0110000000000108E-2</v>
      </c>
      <c r="E148" s="2">
        <f t="shared" si="34"/>
        <v>6.0110000000000108E-2</v>
      </c>
      <c r="F148" s="2">
        <f t="shared" si="35"/>
        <v>6.0110000000000108E-2</v>
      </c>
      <c r="G148" s="92">
        <f t="shared" si="36"/>
        <v>1</v>
      </c>
    </row>
    <row r="149" spans="1:7" ht="14.4" hidden="1" thickBot="1">
      <c r="A149" s="56">
        <v>703011</v>
      </c>
      <c r="B149" s="128" t="s">
        <v>3279</v>
      </c>
      <c r="C149" s="13">
        <f>VLOOKUP(A149,'Sok242'!$D:$G,4,0)</f>
        <v>1.47299</v>
      </c>
      <c r="D149" s="2" t="str">
        <f t="shared" si="33"/>
        <v/>
      </c>
      <c r="E149" s="2" t="str">
        <f t="shared" si="34"/>
        <v/>
      </c>
      <c r="F149" s="2" t="str">
        <f t="shared" si="35"/>
        <v/>
      </c>
      <c r="G149" s="92" t="str">
        <f t="shared" si="36"/>
        <v/>
      </c>
    </row>
    <row r="150" spans="1:7" ht="13.8" thickBot="1">
      <c r="A150" s="64">
        <v>703010</v>
      </c>
      <c r="B150" s="68" t="s">
        <v>3278</v>
      </c>
      <c r="C150" s="13">
        <f>VLOOKUP(A150,'Sok242'!$D:$G,4,0)</f>
        <v>1.40873</v>
      </c>
      <c r="D150" s="2">
        <f t="shared" si="33"/>
        <v>6.4259999999999984E-2</v>
      </c>
      <c r="E150" s="2">
        <f t="shared" si="34"/>
        <v>6.4259999999999984E-2</v>
      </c>
      <c r="F150" s="2">
        <f t="shared" si="35"/>
        <v>6.4259999999999984E-2</v>
      </c>
      <c r="G150" s="92" t="str">
        <f t="shared" si="36"/>
        <v/>
      </c>
    </row>
    <row r="151" spans="1:7" ht="14.4" thickBot="1">
      <c r="A151" s="56">
        <v>703009</v>
      </c>
      <c r="B151" s="128" t="s">
        <v>3277</v>
      </c>
      <c r="C151" s="13">
        <f>VLOOKUP(A151,'Sok242'!$D:$G,4,0)</f>
        <v>1.3492599999999999</v>
      </c>
      <c r="D151" s="2">
        <f t="shared" si="33"/>
        <v>5.9470000000000134E-2</v>
      </c>
      <c r="E151" s="2">
        <f t="shared" si="34"/>
        <v>5.9470000000000134E-2</v>
      </c>
      <c r="F151" s="2">
        <f t="shared" si="35"/>
        <v>5.9470000000000134E-2</v>
      </c>
      <c r="G151" s="92" t="str">
        <f t="shared" si="36"/>
        <v/>
      </c>
    </row>
    <row r="152" spans="1:7" ht="13.8" thickBot="1">
      <c r="A152" s="64">
        <v>703008</v>
      </c>
      <c r="B152" s="68" t="s">
        <v>3276</v>
      </c>
      <c r="C152" s="13">
        <f>VLOOKUP(A152,'Sok242'!$D:$G,4,0)</f>
        <v>1.29315</v>
      </c>
      <c r="D152" s="2">
        <f t="shared" si="33"/>
        <v>5.6109999999999882E-2</v>
      </c>
      <c r="E152" s="2">
        <f t="shared" si="34"/>
        <v>5.6109999999999882E-2</v>
      </c>
      <c r="F152" s="2">
        <f t="shared" si="35"/>
        <v>5.6109999999999882E-2</v>
      </c>
      <c r="G152" s="92">
        <f t="shared" si="36"/>
        <v>1</v>
      </c>
    </row>
    <row r="153" spans="1:7" ht="14.4" hidden="1" thickBot="1">
      <c r="A153" s="64">
        <v>703007</v>
      </c>
      <c r="B153" s="65" t="s">
        <v>3276</v>
      </c>
      <c r="C153" s="13">
        <f>VLOOKUP(A153,'Sok242'!$D:$G,4,0)</f>
        <v>1.48475</v>
      </c>
      <c r="D153" s="2" t="str">
        <f t="shared" si="33"/>
        <v/>
      </c>
      <c r="E153" s="2" t="str">
        <f t="shared" si="34"/>
        <v/>
      </c>
      <c r="F153" s="2" t="str">
        <f t="shared" si="35"/>
        <v/>
      </c>
      <c r="G153" s="92" t="str">
        <f t="shared" si="36"/>
        <v/>
      </c>
    </row>
    <row r="154" spans="1:7" ht="14.4" thickBot="1">
      <c r="A154" s="56">
        <v>703006</v>
      </c>
      <c r="B154" s="128" t="s">
        <v>3275</v>
      </c>
      <c r="C154" s="13">
        <f>VLOOKUP(A154,'Sok242'!$D:$G,4,0)</f>
        <v>1.4205399999999999</v>
      </c>
      <c r="D154" s="2">
        <f t="shared" si="33"/>
        <v>6.42100000000001E-2</v>
      </c>
      <c r="E154" s="2">
        <f t="shared" si="34"/>
        <v>6.42100000000001E-2</v>
      </c>
      <c r="F154" s="2">
        <f t="shared" si="35"/>
        <v>6.42100000000001E-2</v>
      </c>
      <c r="G154" s="92" t="str">
        <f t="shared" si="36"/>
        <v/>
      </c>
    </row>
    <row r="155" spans="1:7" ht="13.8" thickBot="1">
      <c r="A155" s="56">
        <v>703005</v>
      </c>
      <c r="B155" s="55" t="s">
        <v>3274</v>
      </c>
      <c r="C155" s="13">
        <f>VLOOKUP(A155,'Sok242'!$D:$G,4,0)</f>
        <v>1.36086</v>
      </c>
      <c r="D155" s="2">
        <f t="shared" si="33"/>
        <v>5.9679999999999955E-2</v>
      </c>
      <c r="E155" s="2">
        <f t="shared" si="34"/>
        <v>5.9679999999999955E-2</v>
      </c>
      <c r="F155" s="2">
        <f t="shared" si="35"/>
        <v>5.9679999999999955E-2</v>
      </c>
      <c r="G155" s="92" t="str">
        <f t="shared" si="36"/>
        <v/>
      </c>
    </row>
    <row r="156" spans="1:7" ht="13.8" thickBot="1">
      <c r="A156" s="56">
        <v>703004</v>
      </c>
      <c r="B156" s="55" t="s">
        <v>3273</v>
      </c>
      <c r="C156" s="13">
        <f>VLOOKUP(A156,'Sok242'!$D:$G,4,0)</f>
        <v>1.3011699999999999</v>
      </c>
      <c r="D156" s="2">
        <f t="shared" si="33"/>
        <v>5.9690000000000021E-2</v>
      </c>
      <c r="E156" s="2">
        <f t="shared" si="34"/>
        <v>5.9690000000000021E-2</v>
      </c>
      <c r="F156" s="2">
        <f t="shared" si="35"/>
        <v>5.9690000000000021E-2</v>
      </c>
      <c r="G156" s="92">
        <f t="shared" si="36"/>
        <v>1</v>
      </c>
    </row>
    <row r="157" spans="1:7" ht="13.8" hidden="1" thickBot="1">
      <c r="A157" s="64">
        <v>703003</v>
      </c>
      <c r="B157" s="68" t="s">
        <v>3273</v>
      </c>
      <c r="C157" s="13">
        <f>VLOOKUP(A157,'Sok242'!$D:$G,4,0)</f>
        <v>1.40926</v>
      </c>
      <c r="D157" s="2" t="str">
        <f t="shared" si="33"/>
        <v/>
      </c>
      <c r="E157" s="2" t="str">
        <f t="shared" si="34"/>
        <v/>
      </c>
      <c r="F157" s="2" t="str">
        <f t="shared" si="35"/>
        <v/>
      </c>
      <c r="G157" s="92" t="str">
        <f t="shared" si="36"/>
        <v/>
      </c>
    </row>
    <row r="158" spans="1:7" ht="13.8" thickBot="1">
      <c r="A158" s="64">
        <v>703002</v>
      </c>
      <c r="B158" s="68" t="s">
        <v>3272</v>
      </c>
      <c r="C158" s="13">
        <f>VLOOKUP(A158,'Sok242'!$D:$G,4,0)</f>
        <v>1.28833</v>
      </c>
      <c r="D158" s="2">
        <f t="shared" si="33"/>
        <v>0.12092999999999998</v>
      </c>
      <c r="E158" s="2">
        <f t="shared" si="34"/>
        <v>0.12092999999999998</v>
      </c>
      <c r="F158" s="2">
        <f t="shared" si="35"/>
        <v>0.12092999999999998</v>
      </c>
      <c r="G158" s="92" t="str">
        <f t="shared" si="36"/>
        <v/>
      </c>
    </row>
    <row r="159" spans="1:7" ht="15" thickBot="1">
      <c r="A159" s="64">
        <v>703001</v>
      </c>
      <c r="B159" s="80" t="s">
        <v>3271</v>
      </c>
      <c r="C159" s="13">
        <f>VLOOKUP(A159,'Sok242'!$D:$G,4,0)</f>
        <v>1.23976</v>
      </c>
      <c r="D159" s="2">
        <f t="shared" si="33"/>
        <v>4.8570000000000002E-2</v>
      </c>
      <c r="E159" s="2">
        <f t="shared" si="34"/>
        <v>4.8570000000000002E-2</v>
      </c>
      <c r="F159" s="2">
        <f t="shared" si="35"/>
        <v>4.8570000000000002E-2</v>
      </c>
      <c r="G159" s="92">
        <v>1</v>
      </c>
    </row>
    <row r="160" spans="1:7">
      <c r="G160" s="92"/>
    </row>
  </sheetData>
  <autoFilter ref="B140:G159">
    <filterColumn colId="4">
      <customFilters>
        <customFilter operator="notEqual" val=" "/>
      </customFilters>
    </filterColumn>
  </autoFilter>
  <sortState ref="A140:B159">
    <sortCondition descending="1" ref="A140:A159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1000"/>
  <sheetViews>
    <sheetView workbookViewId="0">
      <selection activeCell="T28" sqref="T1:T28"/>
    </sheetView>
  </sheetViews>
  <sheetFormatPr defaultColWidth="12.6640625" defaultRowHeight="15" customHeight="1"/>
  <cols>
    <col min="1" max="3" width="6.77734375" customWidth="1"/>
    <col min="4" max="4" width="8" bestFit="1" customWidth="1"/>
    <col min="5" max="7" width="7.21875" bestFit="1" customWidth="1"/>
    <col min="8" max="8" width="14.21875" bestFit="1" customWidth="1"/>
    <col min="9" max="11" width="7.21875" bestFit="1" customWidth="1"/>
    <col min="12" max="15" width="6.77734375" customWidth="1"/>
    <col min="16" max="16" width="9.6640625" bestFit="1" customWidth="1"/>
    <col min="17" max="17" width="6.77734375" customWidth="1"/>
    <col min="18" max="18" width="8" bestFit="1" customWidth="1"/>
    <col min="19" max="19" width="7.5546875" bestFit="1" customWidth="1"/>
    <col min="20" max="20" width="6.77734375" customWidth="1"/>
    <col min="21" max="26" width="11.109375" customWidth="1"/>
  </cols>
  <sheetData>
    <row r="1" spans="1:20" ht="12.75" customHeight="1">
      <c r="A1" s="14" t="s">
        <v>252</v>
      </c>
      <c r="C1" s="14">
        <v>40001</v>
      </c>
      <c r="D1" s="14">
        <v>0.89349999999999996</v>
      </c>
      <c r="O1" s="14" t="s">
        <v>252</v>
      </c>
      <c r="Q1" s="14">
        <v>40001</v>
      </c>
      <c r="R1" s="14">
        <v>0.89349999999999996</v>
      </c>
      <c r="T1" s="58">
        <v>1</v>
      </c>
    </row>
    <row r="2" spans="1:20" ht="12.75" customHeight="1">
      <c r="A2" s="14">
        <v>1</v>
      </c>
      <c r="B2" s="14" t="s">
        <v>253</v>
      </c>
      <c r="C2" s="14">
        <v>40002</v>
      </c>
      <c r="D2" s="14">
        <v>1.7213799999999999</v>
      </c>
      <c r="E2" s="2">
        <f t="shared" ref="E2:E8" si="0">IF(B2="н","",D1-D2)</f>
        <v>-0.82787999999999995</v>
      </c>
      <c r="F2" s="2"/>
      <c r="G2" s="14">
        <f t="shared" ref="G2:G28" si="1">IF(B2 = "в", G1+1,G1)</f>
        <v>1</v>
      </c>
      <c r="O2" s="14">
        <v>2</v>
      </c>
      <c r="P2" s="14" t="s">
        <v>253</v>
      </c>
      <c r="Q2" s="14">
        <v>40003</v>
      </c>
      <c r="R2" s="14">
        <v>1.7201500000000001</v>
      </c>
      <c r="S2" s="2">
        <f t="shared" ref="S2:S9" si="2">IF(P2="н","",R1-R2)</f>
        <v>-0.82665000000000011</v>
      </c>
      <c r="T2" s="14">
        <f>IF(P2 = "в", T1+1,T1)</f>
        <v>2</v>
      </c>
    </row>
    <row r="3" spans="1:20" ht="12.75" customHeight="1">
      <c r="A3" s="14">
        <v>1</v>
      </c>
      <c r="B3" s="14" t="s">
        <v>254</v>
      </c>
      <c r="C3" s="14">
        <v>40004</v>
      </c>
      <c r="D3" s="14">
        <v>1.70079</v>
      </c>
      <c r="E3" s="2" t="str">
        <f t="shared" si="0"/>
        <v/>
      </c>
      <c r="F3" s="2"/>
      <c r="G3" s="1">
        <f t="shared" si="1"/>
        <v>1</v>
      </c>
      <c r="H3" s="2"/>
      <c r="I3" s="2"/>
      <c r="J3" s="2"/>
      <c r="K3" s="2"/>
      <c r="L3" s="2"/>
      <c r="O3" s="14">
        <v>2</v>
      </c>
      <c r="P3" s="14" t="s">
        <v>254</v>
      </c>
      <c r="Q3" s="14">
        <v>40005</v>
      </c>
      <c r="R3" s="14">
        <v>1.69947</v>
      </c>
      <c r="S3" s="2" t="str">
        <f t="shared" si="2"/>
        <v/>
      </c>
      <c r="T3" s="14">
        <f t="shared" ref="T3:T28" si="3">IF(P3 = "в", T2+1,T2)</f>
        <v>2</v>
      </c>
    </row>
    <row r="4" spans="1:20" ht="12.75" customHeight="1">
      <c r="A4" s="14">
        <v>1</v>
      </c>
      <c r="B4" s="14" t="s">
        <v>253</v>
      </c>
      <c r="C4" s="14">
        <v>40006</v>
      </c>
      <c r="D4" s="14">
        <v>1.3813500000000001</v>
      </c>
      <c r="E4" s="2">
        <f t="shared" si="0"/>
        <v>0.31943999999999995</v>
      </c>
      <c r="F4" s="2"/>
      <c r="G4" s="1">
        <f t="shared" si="1"/>
        <v>2</v>
      </c>
      <c r="H4" s="2"/>
      <c r="I4" s="2"/>
      <c r="J4" s="2"/>
      <c r="K4" s="2"/>
      <c r="L4" s="2"/>
      <c r="O4" s="14">
        <v>2</v>
      </c>
      <c r="P4" s="14" t="s">
        <v>253</v>
      </c>
      <c r="Q4" s="14">
        <v>40007</v>
      </c>
      <c r="R4" s="14">
        <v>1.38107</v>
      </c>
      <c r="S4" s="2">
        <f t="shared" si="2"/>
        <v>0.31840000000000002</v>
      </c>
      <c r="T4" s="14">
        <f t="shared" si="3"/>
        <v>3</v>
      </c>
    </row>
    <row r="5" spans="1:20" ht="12.75" customHeight="1">
      <c r="A5" s="14">
        <v>1</v>
      </c>
      <c r="B5" s="14" t="s">
        <v>254</v>
      </c>
      <c r="C5" s="14">
        <v>40008</v>
      </c>
      <c r="D5" s="14">
        <v>1.70787</v>
      </c>
      <c r="E5" s="2" t="str">
        <f t="shared" si="0"/>
        <v/>
      </c>
      <c r="F5" s="2"/>
      <c r="G5" s="1">
        <f t="shared" si="1"/>
        <v>2</v>
      </c>
      <c r="H5" s="2"/>
      <c r="I5" s="2"/>
      <c r="J5" s="2"/>
      <c r="K5" s="2"/>
      <c r="L5" s="2"/>
      <c r="O5" s="14">
        <v>2</v>
      </c>
      <c r="P5" s="14" t="s">
        <v>254</v>
      </c>
      <c r="Q5" s="14">
        <v>40009</v>
      </c>
      <c r="R5" s="14">
        <v>1.7074800000000001</v>
      </c>
      <c r="S5" s="2" t="str">
        <f t="shared" si="2"/>
        <v/>
      </c>
      <c r="T5" s="14">
        <f t="shared" si="3"/>
        <v>3</v>
      </c>
    </row>
    <row r="6" spans="1:20" ht="12.75" customHeight="1">
      <c r="A6" s="14">
        <v>1</v>
      </c>
      <c r="B6" s="14" t="s">
        <v>253</v>
      </c>
      <c r="C6" s="14">
        <v>40010</v>
      </c>
      <c r="D6" s="14">
        <v>1.3644700000000001</v>
      </c>
      <c r="E6" s="2">
        <f t="shared" si="0"/>
        <v>0.34339999999999993</v>
      </c>
      <c r="F6" s="2"/>
      <c r="G6" s="1">
        <f t="shared" si="1"/>
        <v>3</v>
      </c>
      <c r="H6" s="2"/>
      <c r="I6" s="2"/>
      <c r="J6" s="2"/>
      <c r="K6" s="2"/>
      <c r="L6" s="2"/>
      <c r="O6" s="14">
        <v>2</v>
      </c>
      <c r="P6" s="14" t="s">
        <v>253</v>
      </c>
      <c r="Q6" s="14">
        <v>40011</v>
      </c>
      <c r="R6" s="14">
        <v>1.36422</v>
      </c>
      <c r="S6" s="2">
        <f t="shared" si="2"/>
        <v>0.34326000000000012</v>
      </c>
      <c r="T6" s="14">
        <f t="shared" si="3"/>
        <v>4</v>
      </c>
    </row>
    <row r="7" spans="1:20" ht="12.75" customHeight="1">
      <c r="A7" s="14">
        <v>1</v>
      </c>
      <c r="B7" s="14" t="s">
        <v>254</v>
      </c>
      <c r="C7" s="14">
        <v>40012</v>
      </c>
      <c r="D7" s="14">
        <v>1.8902300000000001</v>
      </c>
      <c r="E7" s="2" t="str">
        <f t="shared" si="0"/>
        <v/>
      </c>
      <c r="F7" s="2"/>
      <c r="G7" s="1">
        <f t="shared" si="1"/>
        <v>3</v>
      </c>
      <c r="H7" s="2"/>
      <c r="I7" s="2"/>
      <c r="J7" s="2"/>
      <c r="K7" s="2"/>
      <c r="L7" s="2"/>
      <c r="O7" s="14">
        <v>2</v>
      </c>
      <c r="P7" s="14" t="s">
        <v>254</v>
      </c>
      <c r="Q7" s="14">
        <v>40013</v>
      </c>
      <c r="R7" s="14">
        <v>1.8910800000000001</v>
      </c>
      <c r="S7" s="2" t="str">
        <f t="shared" si="2"/>
        <v/>
      </c>
      <c r="T7" s="14">
        <f t="shared" si="3"/>
        <v>4</v>
      </c>
    </row>
    <row r="8" spans="1:20" ht="12.75" customHeight="1">
      <c r="A8" s="14" t="s">
        <v>255</v>
      </c>
      <c r="B8" s="54" t="s">
        <v>253</v>
      </c>
      <c r="C8" s="14">
        <v>40014</v>
      </c>
      <c r="D8" s="14">
        <v>1.82565</v>
      </c>
      <c r="E8" s="2">
        <f t="shared" si="0"/>
        <v>6.4580000000000082E-2</v>
      </c>
      <c r="F8" s="2"/>
      <c r="G8" s="1">
        <v>1</v>
      </c>
      <c r="H8" s="2"/>
      <c r="I8" s="2">
        <f>D9-R9</f>
        <v>8.0000000000024496E-5</v>
      </c>
      <c r="J8" s="2"/>
      <c r="K8" s="2"/>
      <c r="L8" s="2"/>
      <c r="O8" s="14" t="s">
        <v>255</v>
      </c>
      <c r="Q8" s="14">
        <v>40014</v>
      </c>
      <c r="R8" s="14">
        <v>1.82565</v>
      </c>
      <c r="S8" s="2">
        <f t="shared" si="2"/>
        <v>6.5430000000000099E-2</v>
      </c>
      <c r="T8" s="14">
        <f t="shared" si="3"/>
        <v>4</v>
      </c>
    </row>
    <row r="9" spans="1:20" ht="12.75" customHeight="1">
      <c r="A9" s="14" t="s">
        <v>256</v>
      </c>
      <c r="B9" s="14" t="s">
        <v>253</v>
      </c>
      <c r="C9" s="14">
        <v>40015</v>
      </c>
      <c r="D9" s="14">
        <v>0.32695000000000002</v>
      </c>
      <c r="E9" s="2">
        <f>IF(B9="н","",D8-D9)</f>
        <v>1.4986999999999999</v>
      </c>
      <c r="F9" s="2"/>
      <c r="G9" s="1">
        <f t="shared" si="1"/>
        <v>2</v>
      </c>
      <c r="H9" s="2"/>
      <c r="I9" s="2">
        <f>SUM(E1:E8)</f>
        <v>-0.10045999999999999</v>
      </c>
      <c r="J9" s="2"/>
      <c r="K9" s="2">
        <f>SUM(S1:S8)</f>
        <v>-9.9559999999999871E-2</v>
      </c>
      <c r="L9" s="2"/>
      <c r="O9" s="50" t="s">
        <v>257</v>
      </c>
      <c r="P9" s="50" t="s">
        <v>253</v>
      </c>
      <c r="Q9" s="50">
        <v>40016</v>
      </c>
      <c r="R9" s="50">
        <v>0.32686999999999999</v>
      </c>
      <c r="S9" s="48">
        <f t="shared" si="2"/>
        <v>1.49878</v>
      </c>
      <c r="T9" s="14">
        <f t="shared" si="3"/>
        <v>5</v>
      </c>
    </row>
    <row r="10" spans="1:20" ht="12.75" customHeight="1">
      <c r="A10" s="50">
        <v>1</v>
      </c>
      <c r="B10" s="50" t="s">
        <v>254</v>
      </c>
      <c r="C10" s="50">
        <v>40017</v>
      </c>
      <c r="D10" s="50">
        <v>1.73994</v>
      </c>
      <c r="E10" s="48"/>
      <c r="F10" s="2"/>
      <c r="G10" s="1">
        <f t="shared" si="1"/>
        <v>2</v>
      </c>
      <c r="H10" s="2"/>
      <c r="I10" s="2"/>
      <c r="J10" s="2">
        <f>(I9+K9)/2</f>
        <v>-0.10000999999999993</v>
      </c>
      <c r="K10" s="2"/>
      <c r="L10" s="2"/>
      <c r="O10" s="50">
        <v>2</v>
      </c>
      <c r="P10" s="50" t="s">
        <v>254</v>
      </c>
      <c r="Q10" s="50">
        <v>40018</v>
      </c>
      <c r="R10" s="50">
        <v>1.73977</v>
      </c>
      <c r="S10" s="48"/>
      <c r="T10" s="14">
        <f t="shared" si="3"/>
        <v>5</v>
      </c>
    </row>
    <row r="11" spans="1:20" ht="12.75" customHeight="1">
      <c r="A11" s="50">
        <v>1</v>
      </c>
      <c r="B11" s="50" t="s">
        <v>253</v>
      </c>
      <c r="C11" s="50">
        <v>40019</v>
      </c>
      <c r="D11" s="50">
        <v>0.34556999999999999</v>
      </c>
      <c r="E11" s="48"/>
      <c r="F11" s="2"/>
      <c r="G11" s="1">
        <f t="shared" si="1"/>
        <v>3</v>
      </c>
      <c r="H11" s="2"/>
      <c r="I11" s="2"/>
      <c r="J11" s="2"/>
      <c r="K11" s="2"/>
      <c r="L11" s="2"/>
      <c r="O11" s="50">
        <v>2</v>
      </c>
      <c r="P11" s="50" t="s">
        <v>253</v>
      </c>
      <c r="Q11" s="50">
        <v>40020</v>
      </c>
      <c r="R11" s="50">
        <v>0.34599000000000002</v>
      </c>
      <c r="S11" s="48"/>
      <c r="T11" s="14">
        <f t="shared" si="3"/>
        <v>6</v>
      </c>
    </row>
    <row r="12" spans="1:20" ht="12.75" customHeight="1">
      <c r="A12" s="50">
        <v>1</v>
      </c>
      <c r="B12" s="50" t="s">
        <v>254</v>
      </c>
      <c r="C12" s="50">
        <v>40021</v>
      </c>
      <c r="D12" s="50">
        <v>1.6107199999999999</v>
      </c>
      <c r="E12" s="48"/>
      <c r="F12" s="2"/>
      <c r="G12" s="1">
        <f t="shared" si="1"/>
        <v>3</v>
      </c>
      <c r="H12" s="2"/>
      <c r="I12" s="2"/>
      <c r="J12" s="2"/>
      <c r="K12" s="2"/>
      <c r="L12" s="2"/>
      <c r="O12" s="50">
        <v>2</v>
      </c>
      <c r="P12" s="50" t="s">
        <v>254</v>
      </c>
      <c r="Q12" s="50">
        <v>40022</v>
      </c>
      <c r="R12" s="50">
        <v>1.61113</v>
      </c>
      <c r="S12" s="48"/>
      <c r="T12" s="14">
        <f t="shared" si="3"/>
        <v>6</v>
      </c>
    </row>
    <row r="13" spans="1:20" ht="12.75" customHeight="1">
      <c r="A13" s="50">
        <v>1</v>
      </c>
      <c r="B13" s="50" t="s">
        <v>253</v>
      </c>
      <c r="C13" s="50">
        <v>40023</v>
      </c>
      <c r="D13" s="50">
        <v>0.34645999999999999</v>
      </c>
      <c r="E13" s="48"/>
      <c r="F13" s="2"/>
      <c r="G13" s="1">
        <f t="shared" si="1"/>
        <v>4</v>
      </c>
      <c r="H13" s="2"/>
      <c r="I13" s="2"/>
      <c r="J13" s="2"/>
      <c r="K13" s="2"/>
      <c r="L13" s="2"/>
      <c r="O13" s="50">
        <v>2</v>
      </c>
      <c r="P13" s="50" t="s">
        <v>253</v>
      </c>
      <c r="Q13" s="50">
        <v>40024</v>
      </c>
      <c r="R13" s="50">
        <v>0.34627000000000002</v>
      </c>
      <c r="S13" s="48"/>
      <c r="T13" s="14">
        <f t="shared" si="3"/>
        <v>7</v>
      </c>
    </row>
    <row r="14" spans="1:20" ht="12.75" customHeight="1">
      <c r="A14" s="50">
        <v>1</v>
      </c>
      <c r="B14" s="50" t="s">
        <v>254</v>
      </c>
      <c r="C14" s="50">
        <v>40025</v>
      </c>
      <c r="D14" s="50">
        <v>1.6235200000000001</v>
      </c>
      <c r="E14" s="48"/>
      <c r="F14" s="2"/>
      <c r="G14" s="1">
        <f t="shared" si="1"/>
        <v>4</v>
      </c>
      <c r="H14" s="2"/>
      <c r="I14" s="2"/>
      <c r="J14" s="2"/>
      <c r="K14" s="2"/>
      <c r="L14" s="2"/>
      <c r="O14" s="50">
        <v>2</v>
      </c>
      <c r="P14" s="50" t="s">
        <v>254</v>
      </c>
      <c r="Q14" s="50">
        <v>40026</v>
      </c>
      <c r="R14" s="50">
        <v>1.6232599999999999</v>
      </c>
      <c r="S14" s="48"/>
      <c r="T14" s="14">
        <f t="shared" si="3"/>
        <v>7</v>
      </c>
    </row>
    <row r="15" spans="1:20" ht="12.75" customHeight="1">
      <c r="A15" s="50">
        <v>1</v>
      </c>
      <c r="B15" s="50" t="s">
        <v>253</v>
      </c>
      <c r="C15" s="50">
        <v>40027</v>
      </c>
      <c r="D15" s="50">
        <v>0.34625</v>
      </c>
      <c r="E15" s="48"/>
      <c r="F15" s="2"/>
      <c r="G15" s="1">
        <f t="shared" si="1"/>
        <v>5</v>
      </c>
      <c r="H15" s="2"/>
      <c r="I15" s="2"/>
      <c r="J15" s="2"/>
      <c r="K15" s="2"/>
      <c r="L15" s="2"/>
      <c r="O15" s="50">
        <v>2</v>
      </c>
      <c r="P15" s="50" t="s">
        <v>253</v>
      </c>
      <c r="Q15" s="50">
        <v>40028</v>
      </c>
      <c r="R15" s="50">
        <v>0.34582000000000002</v>
      </c>
      <c r="S15" s="48"/>
      <c r="T15" s="14">
        <f t="shared" si="3"/>
        <v>8</v>
      </c>
    </row>
    <row r="16" spans="1:20" ht="12.75" customHeight="1">
      <c r="A16" s="50">
        <v>1</v>
      </c>
      <c r="B16" s="50" t="s">
        <v>254</v>
      </c>
      <c r="C16" s="50">
        <v>40029</v>
      </c>
      <c r="D16" s="50">
        <v>1.7421199999999999</v>
      </c>
      <c r="E16" s="48"/>
      <c r="F16" s="2"/>
      <c r="G16" s="1">
        <f t="shared" si="1"/>
        <v>5</v>
      </c>
      <c r="H16" s="2" t="s">
        <v>258</v>
      </c>
      <c r="I16" s="2"/>
      <c r="J16" s="2"/>
      <c r="K16" s="2"/>
      <c r="L16" s="2"/>
      <c r="O16" s="50">
        <v>2</v>
      </c>
      <c r="P16" s="50" t="s">
        <v>254</v>
      </c>
      <c r="Q16" s="50">
        <v>40030</v>
      </c>
      <c r="R16" s="50">
        <v>1.7421800000000001</v>
      </c>
      <c r="S16" s="48"/>
      <c r="T16" s="14">
        <f t="shared" si="3"/>
        <v>8</v>
      </c>
    </row>
    <row r="17" spans="1:21" ht="12.75" customHeight="1">
      <c r="A17" s="50">
        <v>1</v>
      </c>
      <c r="B17" s="50" t="s">
        <v>253</v>
      </c>
      <c r="C17" s="50">
        <v>40031</v>
      </c>
      <c r="D17" s="50">
        <v>1.3968100000000001</v>
      </c>
      <c r="E17" s="48"/>
      <c r="F17" s="2"/>
      <c r="G17" s="1">
        <f t="shared" si="1"/>
        <v>6</v>
      </c>
      <c r="H17" s="2"/>
      <c r="I17" s="2"/>
      <c r="J17" s="2"/>
      <c r="K17" s="2"/>
      <c r="L17" s="2"/>
      <c r="O17" s="50">
        <v>2</v>
      </c>
      <c r="P17" s="50" t="s">
        <v>253</v>
      </c>
      <c r="Q17" s="50">
        <v>40032</v>
      </c>
      <c r="R17" s="50">
        <v>1.3957200000000001</v>
      </c>
      <c r="S17" s="48"/>
      <c r="T17" s="14">
        <f t="shared" si="3"/>
        <v>9</v>
      </c>
    </row>
    <row r="18" spans="1:21" ht="12.75" customHeight="1">
      <c r="A18" s="50">
        <v>1</v>
      </c>
      <c r="B18" s="50" t="s">
        <v>254</v>
      </c>
      <c r="C18" s="50">
        <v>40033</v>
      </c>
      <c r="D18" s="50">
        <v>1.59595</v>
      </c>
      <c r="E18" s="48"/>
      <c r="F18" s="2"/>
      <c r="G18" s="1">
        <f t="shared" si="1"/>
        <v>6</v>
      </c>
      <c r="H18" s="2"/>
      <c r="I18" s="2"/>
      <c r="J18" s="2"/>
      <c r="K18" s="2"/>
      <c r="L18" s="2"/>
      <c r="O18" s="50">
        <v>2</v>
      </c>
      <c r="P18" s="50" t="s">
        <v>254</v>
      </c>
      <c r="Q18" s="50">
        <v>40034</v>
      </c>
      <c r="R18" s="50">
        <v>1.59596</v>
      </c>
      <c r="S18" s="48"/>
      <c r="T18" s="14">
        <f t="shared" si="3"/>
        <v>9</v>
      </c>
    </row>
    <row r="19" spans="1:21" ht="12.75" customHeight="1">
      <c r="A19" s="14" t="s">
        <v>259</v>
      </c>
      <c r="B19" s="14" t="s">
        <v>253</v>
      </c>
      <c r="C19" s="14">
        <v>40035</v>
      </c>
      <c r="D19" s="14">
        <v>1.5883100000000001</v>
      </c>
      <c r="E19" s="2"/>
      <c r="F19" s="2"/>
      <c r="G19" s="1">
        <f t="shared" si="1"/>
        <v>7</v>
      </c>
      <c r="H19" s="2"/>
      <c r="I19" s="2"/>
      <c r="J19" s="2"/>
      <c r="K19" s="2"/>
      <c r="L19" s="2"/>
      <c r="O19" s="14" t="s">
        <v>260</v>
      </c>
      <c r="P19" s="14" t="s">
        <v>253</v>
      </c>
      <c r="Q19" s="14">
        <v>40036</v>
      </c>
      <c r="R19" s="14">
        <v>1.58867</v>
      </c>
      <c r="S19" s="2"/>
      <c r="T19" s="14">
        <f t="shared" si="3"/>
        <v>10</v>
      </c>
    </row>
    <row r="20" spans="1:21" ht="12.75" customHeight="1">
      <c r="A20" s="14" t="s">
        <v>259</v>
      </c>
      <c r="B20" s="14" t="s">
        <v>254</v>
      </c>
      <c r="C20" s="14">
        <v>40037</v>
      </c>
      <c r="D20" s="14">
        <v>1.5778399999999999</v>
      </c>
      <c r="E20" s="2"/>
      <c r="F20" s="2"/>
      <c r="G20" s="1">
        <f t="shared" si="1"/>
        <v>7</v>
      </c>
      <c r="H20" s="2"/>
      <c r="I20" s="2"/>
      <c r="J20" s="2"/>
      <c r="K20" s="2"/>
      <c r="L20" s="2"/>
      <c r="O20" s="14" t="s">
        <v>260</v>
      </c>
      <c r="P20" s="14" t="s">
        <v>254</v>
      </c>
      <c r="Q20" s="14">
        <v>40038</v>
      </c>
      <c r="R20" s="14">
        <v>1.5782099999999999</v>
      </c>
      <c r="S20" s="2"/>
      <c r="T20" s="14">
        <f t="shared" si="3"/>
        <v>10</v>
      </c>
    </row>
    <row r="21" spans="1:21" ht="12.75" customHeight="1">
      <c r="A21" s="14" t="s">
        <v>261</v>
      </c>
      <c r="C21" s="14">
        <v>40039</v>
      </c>
      <c r="D21" s="14">
        <v>1.5799399999999999</v>
      </c>
      <c r="E21" s="25">
        <f>'Выноска Ф.Л корр'!G18</f>
        <v>4.2870600000000021</v>
      </c>
      <c r="F21" s="2"/>
      <c r="G21" s="1">
        <f t="shared" si="1"/>
        <v>7</v>
      </c>
      <c r="H21" s="2"/>
      <c r="I21" s="2"/>
      <c r="J21" s="2"/>
      <c r="K21" s="2"/>
      <c r="L21" s="2"/>
      <c r="O21" s="14" t="s">
        <v>261</v>
      </c>
      <c r="Q21" s="14">
        <v>40039</v>
      </c>
      <c r="R21" s="14">
        <v>1.5799399999999999</v>
      </c>
      <c r="S21" s="25">
        <f>'Выноска Ф.Л корр'!L18</f>
        <v>4.2868400000000015</v>
      </c>
      <c r="T21" s="14">
        <f t="shared" si="3"/>
        <v>10</v>
      </c>
    </row>
    <row r="22" spans="1:21" ht="12.75" customHeight="1">
      <c r="A22" s="14">
        <v>1</v>
      </c>
      <c r="B22" s="14" t="s">
        <v>253</v>
      </c>
      <c r="C22" s="14">
        <v>40040</v>
      </c>
      <c r="D22" s="14">
        <v>1.82003</v>
      </c>
      <c r="E22" s="2">
        <f t="shared" ref="E22:E28" si="4">IF(B22="н","",D21-D22)</f>
        <v>-0.24009000000000014</v>
      </c>
      <c r="F22" s="2"/>
      <c r="G22" s="1">
        <f t="shared" si="1"/>
        <v>8</v>
      </c>
      <c r="H22" s="2"/>
      <c r="I22" s="2"/>
      <c r="J22" s="2"/>
      <c r="K22" s="2"/>
      <c r="L22" s="2"/>
      <c r="O22" s="14">
        <v>2</v>
      </c>
      <c r="P22" s="14" t="s">
        <v>253</v>
      </c>
      <c r="Q22" s="14">
        <v>40041</v>
      </c>
      <c r="R22" s="14">
        <v>1.81975</v>
      </c>
      <c r="S22" s="2">
        <f t="shared" ref="S22:S28" si="5">IF(P22="н","",R21-R22)</f>
        <v>-0.23981000000000008</v>
      </c>
      <c r="T22" s="14">
        <f t="shared" si="3"/>
        <v>11</v>
      </c>
    </row>
    <row r="23" spans="1:21" ht="12.75" customHeight="1">
      <c r="A23" s="14">
        <v>1</v>
      </c>
      <c r="B23" s="14" t="s">
        <v>254</v>
      </c>
      <c r="C23" s="14">
        <v>40042</v>
      </c>
      <c r="D23" s="14">
        <v>0.53005000000000002</v>
      </c>
      <c r="E23" s="2" t="str">
        <f t="shared" si="4"/>
        <v/>
      </c>
      <c r="F23" s="2"/>
      <c r="G23" s="1">
        <f t="shared" si="1"/>
        <v>8</v>
      </c>
      <c r="H23" s="2"/>
      <c r="I23" s="2"/>
      <c r="J23" s="2"/>
      <c r="K23" s="2"/>
      <c r="L23" s="2"/>
      <c r="O23" s="14">
        <v>2</v>
      </c>
      <c r="P23" s="14" t="s">
        <v>254</v>
      </c>
      <c r="Q23" s="14">
        <v>40043</v>
      </c>
      <c r="R23" s="14">
        <v>0.52988000000000002</v>
      </c>
      <c r="S23" s="2" t="str">
        <f t="shared" si="5"/>
        <v/>
      </c>
      <c r="T23" s="14">
        <f t="shared" si="3"/>
        <v>11</v>
      </c>
    </row>
    <row r="24" spans="1:21" ht="12.75" customHeight="1">
      <c r="A24" s="14">
        <v>1</v>
      </c>
      <c r="B24" s="14" t="s">
        <v>253</v>
      </c>
      <c r="C24" s="14">
        <v>40044</v>
      </c>
      <c r="D24" s="14">
        <v>1.82741</v>
      </c>
      <c r="E24" s="2">
        <f t="shared" si="4"/>
        <v>-1.2973599999999998</v>
      </c>
      <c r="F24" s="2"/>
      <c r="G24" s="1">
        <f t="shared" si="1"/>
        <v>9</v>
      </c>
      <c r="H24" s="2"/>
      <c r="I24" s="2"/>
      <c r="J24" s="2"/>
      <c r="K24" s="2"/>
      <c r="L24" s="2"/>
      <c r="O24" s="14">
        <v>2</v>
      </c>
      <c r="P24" s="14" t="s">
        <v>253</v>
      </c>
      <c r="Q24" s="14">
        <v>40045</v>
      </c>
      <c r="R24" s="14">
        <v>1.82779</v>
      </c>
      <c r="S24" s="2">
        <f t="shared" si="5"/>
        <v>-1.2979099999999999</v>
      </c>
      <c r="T24" s="14">
        <f t="shared" si="3"/>
        <v>12</v>
      </c>
    </row>
    <row r="25" spans="1:21" ht="12.75" customHeight="1">
      <c r="A25" s="14">
        <v>1</v>
      </c>
      <c r="B25" s="14" t="s">
        <v>254</v>
      </c>
      <c r="C25" s="14">
        <v>40046</v>
      </c>
      <c r="D25" s="14">
        <v>0.46779999999999999</v>
      </c>
      <c r="E25" s="2" t="str">
        <f t="shared" si="4"/>
        <v/>
      </c>
      <c r="F25" s="2"/>
      <c r="G25" s="1">
        <f t="shared" si="1"/>
        <v>9</v>
      </c>
      <c r="H25" s="2"/>
      <c r="I25" s="2"/>
      <c r="J25" s="2"/>
      <c r="K25" s="2"/>
      <c r="L25" s="2"/>
      <c r="O25" s="14">
        <v>2</v>
      </c>
      <c r="P25" s="14" t="s">
        <v>254</v>
      </c>
      <c r="Q25" s="14">
        <v>40047</v>
      </c>
      <c r="R25" s="14">
        <v>0.46821000000000002</v>
      </c>
      <c r="S25" s="2" t="str">
        <f t="shared" si="5"/>
        <v/>
      </c>
      <c r="T25" s="14">
        <f t="shared" si="3"/>
        <v>12</v>
      </c>
    </row>
    <row r="26" spans="1:21" ht="12.75" customHeight="1">
      <c r="A26" s="14">
        <v>1</v>
      </c>
      <c r="B26" s="14" t="s">
        <v>253</v>
      </c>
      <c r="C26" s="14">
        <v>40048</v>
      </c>
      <c r="D26" s="14">
        <v>1.8310299999999999</v>
      </c>
      <c r="E26" s="2">
        <f t="shared" si="4"/>
        <v>-1.3632299999999999</v>
      </c>
      <c r="F26" s="2"/>
      <c r="G26" s="1">
        <f t="shared" si="1"/>
        <v>10</v>
      </c>
      <c r="H26" s="2"/>
      <c r="I26" s="2"/>
      <c r="J26" s="2"/>
      <c r="K26" s="2"/>
      <c r="L26" s="2"/>
      <c r="O26" s="14">
        <v>2</v>
      </c>
      <c r="P26" s="14" t="s">
        <v>253</v>
      </c>
      <c r="Q26" s="14">
        <v>40049</v>
      </c>
      <c r="R26" s="14">
        <v>1.8308899999999999</v>
      </c>
      <c r="S26" s="2">
        <f t="shared" si="5"/>
        <v>-1.3626799999999999</v>
      </c>
      <c r="T26" s="14">
        <f t="shared" si="3"/>
        <v>13</v>
      </c>
    </row>
    <row r="27" spans="1:21" ht="12.75" customHeight="1">
      <c r="A27" s="14">
        <v>1</v>
      </c>
      <c r="B27" s="14" t="s">
        <v>254</v>
      </c>
      <c r="C27" s="14">
        <v>40050</v>
      </c>
      <c r="D27" s="14">
        <v>0.45119999999999999</v>
      </c>
      <c r="E27" s="2" t="str">
        <f t="shared" si="4"/>
        <v/>
      </c>
      <c r="F27" s="2"/>
      <c r="G27" s="1">
        <f t="shared" si="1"/>
        <v>10</v>
      </c>
      <c r="H27" s="2"/>
      <c r="I27" s="2"/>
      <c r="J27" s="2"/>
      <c r="K27" s="2"/>
      <c r="L27" s="2"/>
      <c r="O27" s="14">
        <v>2</v>
      </c>
      <c r="P27" s="14" t="s">
        <v>254</v>
      </c>
      <c r="Q27" s="14">
        <v>40051</v>
      </c>
      <c r="R27" s="14">
        <v>0.45108999999999999</v>
      </c>
      <c r="S27" s="2" t="str">
        <f t="shared" si="5"/>
        <v/>
      </c>
      <c r="T27" s="14">
        <f t="shared" si="3"/>
        <v>13</v>
      </c>
    </row>
    <row r="28" spans="1:21" ht="12.75" customHeight="1" thickBot="1">
      <c r="A28" s="14">
        <v>1</v>
      </c>
      <c r="B28" s="14" t="s">
        <v>253</v>
      </c>
      <c r="C28" s="14">
        <v>40052</v>
      </c>
      <c r="D28" s="14">
        <v>1.5721799999999999</v>
      </c>
      <c r="E28" s="2">
        <f t="shared" si="4"/>
        <v>-1.1209799999999999</v>
      </c>
      <c r="F28" s="2"/>
      <c r="G28" s="1">
        <f t="shared" si="1"/>
        <v>11</v>
      </c>
      <c r="H28" s="2"/>
      <c r="I28" s="2"/>
      <c r="J28" s="2"/>
      <c r="K28" s="2"/>
      <c r="L28" s="2"/>
      <c r="O28" s="14">
        <v>2</v>
      </c>
      <c r="P28" s="14" t="s">
        <v>253</v>
      </c>
      <c r="Q28" s="14">
        <v>40053</v>
      </c>
      <c r="R28" s="14">
        <v>1.57274</v>
      </c>
      <c r="S28" s="2">
        <f t="shared" si="5"/>
        <v>-1.12165</v>
      </c>
      <c r="T28" s="14">
        <f t="shared" si="3"/>
        <v>14</v>
      </c>
    </row>
    <row r="29" spans="1:21" ht="12.75" customHeight="1" thickBot="1">
      <c r="A29" s="59" t="s">
        <v>2464</v>
      </c>
      <c r="C29" s="54" t="s">
        <v>2</v>
      </c>
      <c r="E29">
        <v>0.92090000000000005</v>
      </c>
      <c r="G29" s="57" t="s">
        <v>253</v>
      </c>
      <c r="H29" s="2"/>
      <c r="I29" s="2">
        <f>D28-R28</f>
        <v>-5.6000000000011596E-4</v>
      </c>
      <c r="J29" s="2"/>
      <c r="K29" s="2"/>
      <c r="L29" s="2"/>
      <c r="P29" s="56">
        <v>150</v>
      </c>
      <c r="Q29" s="55" t="s">
        <v>29</v>
      </c>
      <c r="R29" s="14">
        <f>VLOOKUP(P29, 'Sok242'!D:G, 4, 0)</f>
        <v>0.27632000000000001</v>
      </c>
      <c r="S29" s="2"/>
    </row>
    <row r="30" spans="1:21" ht="12.75" customHeight="1" thickBot="1">
      <c r="A30" s="12"/>
      <c r="B30" s="6"/>
      <c r="C30" s="13"/>
      <c r="D30" s="2"/>
      <c r="F30" s="2"/>
      <c r="H30" s="2"/>
      <c r="I30" s="2"/>
      <c r="J30" s="2"/>
      <c r="K30" s="2"/>
      <c r="L30" s="2"/>
      <c r="M30" s="2"/>
      <c r="P30" s="56">
        <v>151</v>
      </c>
      <c r="Q30" s="55" t="s">
        <v>31</v>
      </c>
      <c r="R30" s="14">
        <f>VLOOKUP(P30, 'Sok242'!D:G, 4, 0)</f>
        <v>1.4489799999999999</v>
      </c>
      <c r="S30" s="2">
        <f>IF(P30="н","",R29-R30)</f>
        <v>-1.17266</v>
      </c>
    </row>
    <row r="31" spans="1:21" ht="12.75" customHeight="1" thickBot="1">
      <c r="G31" s="2">
        <f>SUM(E9:E29)</f>
        <v>2.6850000000000023</v>
      </c>
      <c r="H31" s="53">
        <f>SUM(E9:E29)+I33</f>
        <v>2.6833400000000021</v>
      </c>
      <c r="I31" s="2"/>
      <c r="J31" s="2"/>
      <c r="K31" s="2"/>
      <c r="L31" s="53">
        <f>SUM(S9:S31)</f>
        <v>2.683110000000001</v>
      </c>
      <c r="P31" s="60" t="s">
        <v>2465</v>
      </c>
      <c r="Q31" s="54" t="s">
        <v>2</v>
      </c>
      <c r="S31">
        <v>2.0922000000000001</v>
      </c>
      <c r="U31" s="53">
        <f>SUM(S1:S31)</f>
        <v>2.5835500000000007</v>
      </c>
    </row>
    <row r="32" spans="1:21" ht="12.75" customHeight="1" thickBot="1">
      <c r="I32" s="2"/>
      <c r="J32" s="2"/>
      <c r="K32" s="2"/>
      <c r="L32" s="2"/>
      <c r="O32" s="56"/>
      <c r="P32" s="55"/>
      <c r="Q32" s="14"/>
      <c r="R32" s="2"/>
      <c r="S32" s="2"/>
    </row>
    <row r="33" spans="9:19" ht="12.75" customHeight="1">
      <c r="I33" s="53">
        <f>'Ф.Л - саларьево корр'!O4</f>
        <v>-1.6599999999999948E-3</v>
      </c>
      <c r="J33" s="53">
        <f>G31+I33-U31</f>
        <v>9.9790000000001378E-2</v>
      </c>
      <c r="S33" s="2"/>
    </row>
    <row r="34" spans="9:19" ht="12.75" customHeight="1">
      <c r="S34" s="2"/>
    </row>
    <row r="35" spans="9:19" ht="12.75" customHeight="1" thickBot="1"/>
    <row r="36" spans="9:19" ht="12.75" customHeight="1" thickBot="1">
      <c r="P36" s="55"/>
    </row>
    <row r="37" spans="9:19" ht="12.75" customHeight="1"/>
    <row r="38" spans="9:19" ht="12.75" customHeight="1"/>
    <row r="39" spans="9:19" ht="12.75" customHeight="1"/>
    <row r="40" spans="9:19" ht="12.75" customHeight="1"/>
    <row r="41" spans="9:19" ht="12.75" customHeight="1"/>
    <row r="42" spans="9:19" ht="12.75" customHeight="1"/>
    <row r="43" spans="9:19" ht="12.75" customHeight="1"/>
    <row r="44" spans="9:19" ht="12.75" customHeight="1"/>
    <row r="45" spans="9:19" ht="12.75" customHeight="1"/>
    <row r="46" spans="9:19" ht="12.75" customHeight="1"/>
    <row r="47" spans="9:19" ht="12.75" customHeight="1"/>
    <row r="48" spans="9:1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2.6640625" defaultRowHeight="15" customHeight="1"/>
  <cols>
    <col min="1" max="2" width="8.44140625" customWidth="1"/>
    <col min="3" max="3" width="14" customWidth="1"/>
    <col min="4" max="26" width="8.44140625" customWidth="1"/>
  </cols>
  <sheetData>
    <row r="1" spans="1:26" ht="15.75" customHeight="1">
      <c r="A1" s="14">
        <v>1</v>
      </c>
      <c r="B1" s="5">
        <v>833</v>
      </c>
      <c r="C1" s="6" t="s">
        <v>262</v>
      </c>
      <c r="D1" s="7" t="str">
        <f>SUBSTITUTE(VLOOKUP(B1,'Журнал наблюдений'!D:G,4,0),".",",")</f>
        <v>1,23369</v>
      </c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4">
        <v>3</v>
      </c>
      <c r="B2" s="5">
        <v>834</v>
      </c>
      <c r="C2" s="6" t="s">
        <v>263</v>
      </c>
      <c r="D2" s="7" t="str">
        <f>SUBSTITUTE(VLOOKUP(B2,'Журнал наблюдений'!D:G,4,0),".",",")</f>
        <v>1,37175</v>
      </c>
      <c r="E2" s="2">
        <f t="shared" ref="E2:E4" si="0">D1-D2</f>
        <v>-0.13806000000000007</v>
      </c>
      <c r="F2" s="2">
        <f t="shared" ref="F2:F3" si="1">IF(E2="","",IF(COUNTIF(C1,"*бол*"),E2+#REF!,E2))</f>
        <v>-0.13806000000000007</v>
      </c>
      <c r="G2" s="2">
        <f t="shared" ref="G2:G4" si="2">IF(COUNTIF(C2,"*бол*"),"",F2)</f>
        <v>-0.13806000000000007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>
        <v>4</v>
      </c>
      <c r="B3" s="5">
        <v>835</v>
      </c>
      <c r="C3" s="6" t="s">
        <v>263</v>
      </c>
      <c r="D3" s="7" t="str">
        <f>SUBSTITUTE(VLOOKUP(B3,'Журнал наблюдений'!D:G,4,0),".",",")</f>
        <v>1,36955</v>
      </c>
      <c r="E3" s="2">
        <f t="shared" si="0"/>
        <v>2.1999999999999797E-3</v>
      </c>
      <c r="F3" s="2">
        <f t="shared" si="1"/>
        <v>2.1999999999999797E-3</v>
      </c>
      <c r="G3" s="2">
        <f t="shared" si="2"/>
        <v>2.1999999999999797E-3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4">
        <v>2</v>
      </c>
      <c r="B4" s="5">
        <v>836</v>
      </c>
      <c r="C4" s="6" t="s">
        <v>262</v>
      </c>
      <c r="D4" s="7" t="str">
        <f>SUBSTITUTE(VLOOKUP(B4,'Журнал наблюдений'!D:G,4,0),".",",")</f>
        <v>1,23121</v>
      </c>
      <c r="E4" s="2">
        <f t="shared" si="0"/>
        <v>0.13834000000000013</v>
      </c>
      <c r="F4" s="2">
        <f>IF(E4="","",IF(COUNTIF(C3,"*бол*"),E4+F2,E4))</f>
        <v>0.13834000000000013</v>
      </c>
      <c r="G4" s="2">
        <f t="shared" si="2"/>
        <v>0.13834000000000013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">
        <v>3</v>
      </c>
      <c r="B6" s="5">
        <v>75</v>
      </c>
      <c r="C6" s="6" t="s">
        <v>264</v>
      </c>
      <c r="D6" s="7" t="str">
        <f>SUBSTITUTE(VLOOKUP(B6,'Журнал наблюдений'!D:G,4,0),".",",")</f>
        <v>1,47651</v>
      </c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">
        <v>4</v>
      </c>
      <c r="B7" s="5">
        <v>76</v>
      </c>
      <c r="C7" s="6" t="s">
        <v>265</v>
      </c>
      <c r="D7" s="7" t="str">
        <f>SUBSTITUTE(VLOOKUP(B7,'Журнал наблюдений'!D:G,4,0),".",",")</f>
        <v>1,53775</v>
      </c>
      <c r="E7" s="2">
        <f>D6-D7</f>
        <v>-6.1239999999999961E-2</v>
      </c>
      <c r="F7" s="2">
        <f>IF(E7="","",IF(COUNTIF(C6,"*бол*"),E7+F5,E7))</f>
        <v>-6.1239999999999961E-2</v>
      </c>
      <c r="G7" s="2">
        <f>IF(COUNTIF(C7,"*бол*"),"",F7)</f>
        <v>-6.1239999999999961E-2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5">
        <v>2</v>
      </c>
      <c r="B10" s="5">
        <v>221</v>
      </c>
      <c r="C10" s="6" t="s">
        <v>266</v>
      </c>
      <c r="D10" s="7" t="e">
        <f>SUBSTITUTE(VLOOKUP(B10,'Журнал наблюдений'!D:G,4,0),".",",")</f>
        <v>#N/A</v>
      </c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5">
        <v>1</v>
      </c>
      <c r="B11" s="5">
        <v>222</v>
      </c>
      <c r="C11" s="6" t="s">
        <v>266</v>
      </c>
      <c r="D11" s="7" t="e">
        <f>SUBSTITUTE(VLOOKUP(B11,'Журнал наблюдений'!D:G,4,0),".",",")</f>
        <v>#N/A</v>
      </c>
      <c r="E11" s="2" t="e">
        <f>D10-D11</f>
        <v>#N/A</v>
      </c>
      <c r="F11" s="2" t="e">
        <f>IF(E11="","",IF(COUNTIF(C10,"*бол*"),E11+F9,E11))</f>
        <v>#N/A</v>
      </c>
      <c r="G11" s="2" t="e">
        <f>IF(COUNTIF(C11,"*бол*"),"",F11)</f>
        <v>#N/A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5">
        <v>2</v>
      </c>
      <c r="B13" s="5">
        <v>421</v>
      </c>
      <c r="C13" s="6" t="s">
        <v>267</v>
      </c>
      <c r="D13" s="7" t="str">
        <f>SUBSTITUTE(VLOOKUP(B13,'Журнал наблюдений'!D:G,4,0),".",",")</f>
        <v>1,59975</v>
      </c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">
        <v>1</v>
      </c>
      <c r="B14" s="5">
        <v>422</v>
      </c>
      <c r="C14" s="6" t="s">
        <v>268</v>
      </c>
      <c r="D14" s="7" t="str">
        <f>SUBSTITUTE(VLOOKUP(B14,'Журнал наблюдений'!D:G,4,0),".",",")</f>
        <v>1,59075</v>
      </c>
      <c r="E14" s="2">
        <f>D13-D14</f>
        <v>8.999999999999897E-3</v>
      </c>
      <c r="F14" s="2">
        <f>IF(E14="","",IF(COUNTIF(C13,"*бол*"),E14+F12,E14))</f>
        <v>8.999999999999897E-3</v>
      </c>
      <c r="G14" s="2">
        <f>IF(COUNTIF(C14,"*бол*"),"",F14)</f>
        <v>8.999999999999897E-3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4"/>
      <c r="C15" s="1"/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">
        <v>1</v>
      </c>
      <c r="B16" s="5">
        <v>657</v>
      </c>
      <c r="C16" s="6" t="s">
        <v>269</v>
      </c>
      <c r="D16" s="7" t="str">
        <f>SUBSTITUTE(VLOOKUP(B16,Журнал2!D:G,4,0),".",",")</f>
        <v>1,28875</v>
      </c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">
        <v>2</v>
      </c>
      <c r="B17" s="5">
        <v>658</v>
      </c>
      <c r="C17" s="6" t="s">
        <v>269</v>
      </c>
      <c r="D17" s="7" t="str">
        <f>SUBSTITUTE(VLOOKUP(B17,Журнал2!D:G,4,0),".",",")</f>
        <v>1,28823</v>
      </c>
      <c r="E17" s="2">
        <f>D16-D17</f>
        <v>5.2000000000007596E-4</v>
      </c>
      <c r="F17" s="2">
        <f>IF(E17="","",IF(COUNTIF(C16,"*бол*"),E17+F15,E17))</f>
        <v>5.2000000000007596E-4</v>
      </c>
      <c r="G17" s="2">
        <f>IF(COUNTIF(C17,"*бол*"),"",F17)</f>
        <v>5.2000000000007596E-4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2"/>
      <c r="E18" s="2"/>
      <c r="F18" s="2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">
        <v>1</v>
      </c>
      <c r="B19" s="5">
        <v>669</v>
      </c>
      <c r="C19" s="6" t="s">
        <v>270</v>
      </c>
      <c r="D19" s="7" t="str">
        <f>SUBSTITUTE(VLOOKUP(B19,Журнал2!D:G,4,0),".",",")</f>
        <v>1,49855</v>
      </c>
      <c r="E19" s="2"/>
      <c r="F19" s="2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>
        <v>2</v>
      </c>
      <c r="B20" s="5">
        <v>670</v>
      </c>
      <c r="C20" s="6" t="s">
        <v>271</v>
      </c>
      <c r="D20" s="7" t="str">
        <f>SUBSTITUTE(VLOOKUP(B20,Журнал2!D:G,4,0),".",",")</f>
        <v>1,49339</v>
      </c>
      <c r="E20" s="2">
        <f>D19-D20</f>
        <v>5.1600000000000534E-3</v>
      </c>
      <c r="F20" s="2">
        <f>IF(E20="","",IF(COUNTIF(C19,"*бол*"),E20+F18,E20))</f>
        <v>5.1600000000000534E-3</v>
      </c>
      <c r="G20" s="2">
        <f>IF(COUNTIF(C20,"*бол*"),"",F20)</f>
        <v>5.1600000000000534E-3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2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2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5">
        <v>2</v>
      </c>
      <c r="B23" s="5">
        <v>900</v>
      </c>
      <c r="C23" s="6" t="s">
        <v>87</v>
      </c>
      <c r="D23" s="7" t="str">
        <f>SUBSTITUTE(VLOOKUP(B23,'Журнал наблюдений'!D:G,4,0),".",",")</f>
        <v>0,8062</v>
      </c>
      <c r="E23" s="2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5">
        <v>1</v>
      </c>
      <c r="B24" s="5">
        <v>901</v>
      </c>
      <c r="C24" s="6" t="s">
        <v>87</v>
      </c>
      <c r="D24" s="7" t="str">
        <f>SUBSTITUTE(VLOOKUP(B24,'Журнал наблюдений'!D:G,4,0),".",",")</f>
        <v>0,798</v>
      </c>
      <c r="E24" s="2">
        <f>D23-D24</f>
        <v>8.1999999999999851E-3</v>
      </c>
      <c r="F24" s="2">
        <f>IF(E24="","",IF(COUNTIF(C23,"*бол*"),E24+F22,E24))</f>
        <v>8.1999999999999851E-3</v>
      </c>
      <c r="G24" s="2">
        <f>IF(COUNTIF(C24,"*бол*"),"",F24)</f>
        <v>8.1999999999999851E-3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6"/>
      <c r="B25" s="6"/>
      <c r="C25" s="6"/>
      <c r="D25" s="2"/>
      <c r="E25" s="2"/>
      <c r="F25" s="2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"/>
      <c r="B26" s="5"/>
      <c r="C26" s="6"/>
      <c r="D26" s="7"/>
      <c r="E26" s="2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5"/>
      <c r="B27" s="5"/>
      <c r="C27" s="6"/>
      <c r="D27" s="7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2"/>
      <c r="E28" s="2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5">
        <v>1</v>
      </c>
      <c r="B29" s="5">
        <v>10047</v>
      </c>
      <c r="C29" s="6" t="s">
        <v>199</v>
      </c>
      <c r="D29" s="7" t="str">
        <f>SUBSTITUTE(VLOOKUP(B29,'Журнал наблюдений'!D:G,4,0),".",",")</f>
        <v>1,24795</v>
      </c>
      <c r="E29" s="2"/>
      <c r="F29" s="2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">
        <v>2</v>
      </c>
      <c r="B30" s="5">
        <v>10048</v>
      </c>
      <c r="C30" s="6" t="s">
        <v>199</v>
      </c>
      <c r="D30" s="7" t="str">
        <f>SUBSTITUTE(VLOOKUP(B30,'Журнал наблюдений'!D:G,4,0),".",",")</f>
        <v>1,24868</v>
      </c>
      <c r="E30" s="2">
        <f>D29-D30</f>
        <v>-7.3000000000011944E-4</v>
      </c>
      <c r="F30" s="2">
        <f>IF(E30="","",IF(COUNTIF(C29,"*бол*"),E30+F28,E30))</f>
        <v>-7.3000000000011944E-4</v>
      </c>
      <c r="G30" s="2">
        <f>IF(COUNTIF(C30,"*бол*"),"",F30)</f>
        <v>-7.3000000000011944E-4</v>
      </c>
      <c r="H30" s="1"/>
      <c r="I30" s="2">
        <f>'1й путь'!K1+перепички!G33-'2й путь'!N1+перепички!G24</f>
        <v>3.4245454545440701E-3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6"/>
      <c r="B31" s="6"/>
      <c r="C31" s="6"/>
      <c r="D31" s="2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>
        <v>1</v>
      </c>
      <c r="B32" s="5">
        <v>10081</v>
      </c>
      <c r="C32" s="6" t="s">
        <v>2</v>
      </c>
      <c r="D32" s="7" t="str">
        <f>SUBSTITUTE(VLOOKUP(B32,'Журнал наблюдений'!D:G,4,0),".",",")</f>
        <v>1,54446</v>
      </c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">
        <v>2</v>
      </c>
      <c r="B33" s="5">
        <v>10082</v>
      </c>
      <c r="C33" s="6" t="s">
        <v>2</v>
      </c>
      <c r="D33" s="7" t="str">
        <f>SUBSTITUTE(VLOOKUP(B33,'Журнал наблюдений'!D:G,4,0),".",",")</f>
        <v>1,54672</v>
      </c>
      <c r="E33" s="2">
        <f>D32-D33</f>
        <v>-2.2600000000001508E-3</v>
      </c>
      <c r="F33" s="2">
        <f>IF(E33="","",IF(COUNTIF(C32,"*бол*"),E33+F31,E33))</f>
        <v>-2.2600000000001508E-3</v>
      </c>
      <c r="G33" s="2">
        <f>IF(COUNTIF(C33,"*бол*"),"",F33)</f>
        <v>-2.2600000000001508E-3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6"/>
      <c r="B34" s="6"/>
      <c r="C34" s="6"/>
      <c r="D34" s="2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">
        <v>2</v>
      </c>
      <c r="B35" s="5">
        <v>20003</v>
      </c>
      <c r="C35" s="6" t="s">
        <v>144</v>
      </c>
      <c r="D35" s="7" t="str">
        <f>SUBSTITUTE(VLOOKUP(B35,'Журнал наблюдений'!D:G,4,0),".",",")</f>
        <v>1,05055</v>
      </c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">
        <v>1</v>
      </c>
      <c r="B36" s="5">
        <v>20002</v>
      </c>
      <c r="C36" s="6" t="s">
        <v>130</v>
      </c>
      <c r="D36" s="7" t="str">
        <f>SUBSTITUTE(VLOOKUP(B36,'Журнал наблюдений'!D:G,4,0),".",",")</f>
        <v>1,05474</v>
      </c>
      <c r="E36" s="2">
        <f>D35-D36</f>
        <v>-4.189999999999916E-3</v>
      </c>
      <c r="F36" s="2">
        <f>IF(E36="","",IF(COUNTIF(C35,"*бол*"),E36+F34,E36))</f>
        <v>-4.189999999999916E-3</v>
      </c>
      <c r="G36" s="2">
        <f>IF(COUNTIF(C36,"*бол*"),"",F36)</f>
        <v>-4.189999999999916E-3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Ведомость превышений</vt:lpstr>
      <vt:lpstr>1й путь</vt:lpstr>
      <vt:lpstr>2й путь</vt:lpstr>
      <vt:lpstr>ФЛ-Саларьево корр2</vt:lpstr>
      <vt:lpstr>Ф.Л - саларьево корр</vt:lpstr>
      <vt:lpstr>Ф.Л - саларьево</vt:lpstr>
      <vt:lpstr>тупики Саларьево</vt:lpstr>
      <vt:lpstr>Выноска Ф.Л.</vt:lpstr>
      <vt:lpstr>перепички</vt:lpstr>
      <vt:lpstr>Выноска Ф.Л корр</vt:lpstr>
      <vt:lpstr>Журнал наблюдений</vt:lpstr>
      <vt:lpstr>Журнал2</vt:lpstr>
      <vt:lpstr>Sok242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dcterms:created xsi:type="dcterms:W3CDTF">2024-03-20T11:32:37Z</dcterms:created>
  <dcterms:modified xsi:type="dcterms:W3CDTF">2024-07-05T11:19:43Z</dcterms:modified>
</cp:coreProperties>
</file>