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mameihui/Downloads/CS5233-main/Assignment1/result/"/>
    </mc:Choice>
  </mc:AlternateContent>
  <xr:revisionPtr revIDLastSave="0" documentId="13_ncr:1_{555F4061-8AF6-3A4E-AABD-C46586C226AA}" xr6:coauthVersionLast="47" xr6:coauthVersionMax="47" xr10:uidLastSave="{00000000-0000-0000-0000-000000000000}"/>
  <bookViews>
    <workbookView xWindow="0" yWindow="500" windowWidth="21000" windowHeight="172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C40" i="2"/>
  <c r="B40" i="2"/>
  <c r="C38" i="2"/>
  <c r="B38" i="2"/>
  <c r="C36" i="2"/>
  <c r="B36" i="2"/>
  <c r="C35" i="2"/>
  <c r="B35" i="2"/>
  <c r="C34" i="2"/>
  <c r="B34" i="2"/>
  <c r="R23" i="1"/>
  <c r="Q23" i="1"/>
  <c r="R22" i="1"/>
  <c r="Q22" i="1"/>
  <c r="R21" i="1"/>
  <c r="Q21" i="1"/>
  <c r="R20" i="1"/>
  <c r="Q20" i="1"/>
  <c r="R19" i="1"/>
  <c r="Q19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7" i="1"/>
  <c r="Q7" i="1"/>
  <c r="R6" i="1"/>
  <c r="Q6" i="1"/>
  <c r="R5" i="1"/>
  <c r="Q5" i="1"/>
  <c r="R4" i="1"/>
  <c r="Q4" i="1"/>
</calcChain>
</file>

<file path=xl/sharedStrings.xml><?xml version="1.0" encoding="utf-8"?>
<sst xmlns="http://schemas.openxmlformats.org/spreadsheetml/2006/main" count="87" uniqueCount="32">
  <si>
    <t>Part A</t>
  </si>
  <si>
    <t>Rep No.</t>
  </si>
  <si>
    <t>Mean InterArrival Time</t>
  </si>
  <si>
    <t>Mean Service Time</t>
  </si>
  <si>
    <t>Number of Terminals</t>
  </si>
  <si>
    <t>Replications</t>
  </si>
  <si>
    <t>Length</t>
  </si>
  <si>
    <t>Waiting Time (mins)</t>
  </si>
  <si>
    <t>Half Width (HW)</t>
  </si>
  <si>
    <t>Utilization</t>
  </si>
  <si>
    <t>HW</t>
  </si>
  <si>
    <t>Customer Arrived</t>
  </si>
  <si>
    <t>Customer Served</t>
  </si>
  <si>
    <t>&gt;6min</t>
  </si>
  <si>
    <t>&gt;6min percent</t>
  </si>
  <si>
    <t>6 mins</t>
  </si>
  <si>
    <t>8 mins</t>
  </si>
  <si>
    <t>9 hours</t>
  </si>
  <si>
    <t>4 mins</t>
  </si>
  <si>
    <t>10 mins</t>
  </si>
  <si>
    <t>12 mins</t>
  </si>
  <si>
    <t>18 mins</t>
  </si>
  <si>
    <t>11 mins</t>
  </si>
  <si>
    <t>Simulation Stop Time (min)</t>
  </si>
  <si>
    <t>Replication</t>
  </si>
  <si>
    <t>Rep1</t>
  </si>
  <si>
    <t>Rep2</t>
  </si>
  <si>
    <t>Mins</t>
  </si>
  <si>
    <t>Avg</t>
  </si>
  <si>
    <t>var</t>
  </si>
  <si>
    <t>std dev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</si>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</sst>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D3D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10" fontId="0" fillId="0" borderId="0" xfId="1" applyNumberFormat="1" applyFont="1"/>
    <xf numFmtId="0" fontId="0" fillId="0" borderId="0" xfId="0" applyAlignment="1"/>
    <xf numFmtId="0" fontId="2" fillId="0" borderId="1" xfId="2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1" xfId="0" applyNumberFormat="1" applyFill="1" applyBorder="1"/>
    <xf numFmtId="2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2" fontId="0" fillId="5" borderId="4" xfId="0" applyNumberFormat="1" applyFill="1" applyBorder="1"/>
    <xf numFmtId="2" fontId="0" fillId="0" borderId="4" xfId="0" applyNumberFormat="1" applyBorder="1"/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2" fontId="0" fillId="5" borderId="7" xfId="0" applyNumberFormat="1" applyFill="1" applyBorder="1"/>
    <xf numFmtId="2" fontId="0" fillId="0" borderId="7" xfId="0" applyNumberFormat="1" applyBorder="1"/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8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0" fontId="1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1" applyNumberFormat="1" applyFont="1" applyBorder="1"/>
    <xf numFmtId="0" fontId="0" fillId="0" borderId="1" xfId="0" applyBorder="1" applyAlignment="1"/>
    <xf numFmtId="10" fontId="0" fillId="0" borderId="4" xfId="1" applyNumberFormat="1" applyFont="1" applyBorder="1"/>
    <xf numFmtId="0" fontId="0" fillId="0" borderId="4" xfId="0" applyBorder="1"/>
    <xf numFmtId="0" fontId="0" fillId="0" borderId="4" xfId="0" applyBorder="1" applyAlignment="1"/>
    <xf numFmtId="10" fontId="0" fillId="0" borderId="7" xfId="1" applyNumberFormat="1" applyFont="1" applyBorder="1"/>
    <xf numFmtId="0" fontId="0" fillId="0" borderId="7" xfId="0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0" xfId="0" applyNumberFormat="1" applyAlignment="1">
      <alignment wrapText="1"/>
    </xf>
    <xf numFmtId="49" fontId="0" fillId="0" borderId="0" xfId="0" applyNumberFormat="1"/>
    <xf numFmtId="49" fontId="1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8" borderId="1" xfId="1" applyNumberFormat="1" applyFont="1" applyFill="1" applyBorder="1"/>
    <xf numFmtId="49" fontId="0" fillId="0" borderId="1" xfId="1" applyNumberFormat="1" applyFont="1" applyBorder="1"/>
    <xf numFmtId="49" fontId="0" fillId="8" borderId="4" xfId="1" applyNumberFormat="1" applyFont="1" applyFill="1" applyBorder="1"/>
    <xf numFmtId="49" fontId="0" fillId="0" borderId="4" xfId="1" applyNumberFormat="1" applyFont="1" applyBorder="1"/>
    <xf numFmtId="49" fontId="0" fillId="8" borderId="7" xfId="1" applyNumberFormat="1" applyFont="1" applyFill="1" applyBorder="1"/>
    <xf numFmtId="49" fontId="0" fillId="0" borderId="7" xfId="1" applyNumberFormat="1" applyFont="1" applyBorder="1"/>
    <xf numFmtId="2" fontId="0" fillId="0" borderId="0" xfId="1" applyNumberFormat="1" applyFont="1"/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1" applyNumberFormat="1" applyFont="1" applyBorder="1"/>
    <xf numFmtId="2" fontId="0" fillId="0" borderId="4" xfId="1" applyNumberFormat="1" applyFont="1" applyBorder="1"/>
    <xf numFmtId="2" fontId="0" fillId="0" borderId="7" xfId="1" applyNumberFormat="1" applyFont="1" applyBorder="1"/>
    <xf numFmtId="2" fontId="5" fillId="2" borderId="1" xfId="0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colors>
    <mruColors>
      <color rgb="FFFF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8"/>
  <sheetViews>
    <sheetView tabSelected="1" workbookViewId="0">
      <pane ySplit="3" topLeftCell="A4" activePane="bottomLeft" state="frozen"/>
      <selection pane="bottomLeft" activeCell="M28" sqref="M28"/>
    </sheetView>
  </sheetViews>
  <sheetFormatPr baseColWidth="10" defaultColWidth="8.83203125" defaultRowHeight="15" x14ac:dyDescent="0.2"/>
  <cols>
    <col min="1" max="1" width="10.33203125" style="8" customWidth="1"/>
    <col min="2" max="2" width="10.6640625" style="8" customWidth="1"/>
    <col min="3" max="3" width="9" style="8" customWidth="1"/>
    <col min="4" max="4" width="10" style="8" customWidth="1"/>
    <col min="5" max="5" width="10.83203125" style="8" customWidth="1"/>
    <col min="6" max="6" width="8" style="8" customWidth="1"/>
    <col min="7" max="7" width="8" style="9" customWidth="1"/>
    <col min="8" max="8" width="8" customWidth="1"/>
    <col min="9" max="9" width="9.5" style="10" customWidth="1"/>
    <col min="10" max="10" width="8" style="62" customWidth="1"/>
    <col min="11" max="11" width="8.83203125" style="62" customWidth="1"/>
    <col min="12" max="12" width="5.83203125" style="62" customWidth="1"/>
    <col min="13" max="13" width="9.1640625" customWidth="1"/>
    <col min="14" max="14" width="5" customWidth="1"/>
    <col min="15" max="15" width="8" style="11" customWidth="1"/>
    <col min="16" max="16" width="5" style="11" customWidth="1"/>
    <col min="17" max="17" width="12.1640625" style="53" customWidth="1"/>
    <col min="18" max="18" width="8" style="53" customWidth="1"/>
  </cols>
  <sheetData>
    <row r="2" spans="1:19" ht="23" x14ac:dyDescent="0.2">
      <c r="A2" s="12" t="s">
        <v>0</v>
      </c>
      <c r="Q2" s="52"/>
    </row>
    <row r="3" spans="1:19" s="7" customFormat="1" ht="48" x14ac:dyDescent="0.2">
      <c r="A3" s="13" t="s">
        <v>1</v>
      </c>
      <c r="B3" s="14" t="s">
        <v>2</v>
      </c>
      <c r="C3" s="14" t="s">
        <v>3</v>
      </c>
      <c r="D3" s="15" t="s">
        <v>4</v>
      </c>
      <c r="E3" s="14" t="s">
        <v>5</v>
      </c>
      <c r="F3" s="14" t="s">
        <v>6</v>
      </c>
      <c r="G3" s="16" t="s">
        <v>7</v>
      </c>
      <c r="H3" s="13" t="s">
        <v>8</v>
      </c>
      <c r="I3" s="41" t="s">
        <v>9</v>
      </c>
      <c r="J3" s="68" t="s">
        <v>10</v>
      </c>
      <c r="K3" s="63" t="s">
        <v>11</v>
      </c>
      <c r="L3" s="67" t="s">
        <v>10</v>
      </c>
      <c r="M3" s="13" t="s">
        <v>12</v>
      </c>
      <c r="N3" s="13" t="s">
        <v>10</v>
      </c>
      <c r="O3" s="42" t="s">
        <v>13</v>
      </c>
      <c r="P3" s="42" t="s">
        <v>10</v>
      </c>
      <c r="Q3" s="54" t="s">
        <v>14</v>
      </c>
      <c r="R3" s="55" t="s">
        <v>10</v>
      </c>
      <c r="S3" s="50"/>
    </row>
    <row r="4" spans="1:19" x14ac:dyDescent="0.2">
      <c r="A4" s="17">
        <v>1</v>
      </c>
      <c r="B4" s="18" t="s">
        <v>15</v>
      </c>
      <c r="C4" s="18" t="s">
        <v>16</v>
      </c>
      <c r="D4" s="19">
        <v>1</v>
      </c>
      <c r="E4" s="18">
        <v>30</v>
      </c>
      <c r="F4" s="18" t="s">
        <v>17</v>
      </c>
      <c r="G4" s="20">
        <v>75.290000000000006</v>
      </c>
      <c r="H4" s="21">
        <v>11.37</v>
      </c>
      <c r="I4" s="43">
        <v>0.95620000000000005</v>
      </c>
      <c r="J4" s="64">
        <v>0.02</v>
      </c>
      <c r="K4" s="64">
        <v>87.33</v>
      </c>
      <c r="L4" s="64">
        <v>3.74</v>
      </c>
      <c r="M4" s="3">
        <v>63.1</v>
      </c>
      <c r="N4" s="3">
        <v>2.5299999999999998</v>
      </c>
      <c r="O4" s="3">
        <v>55.77</v>
      </c>
      <c r="P4" s="3">
        <v>2.7</v>
      </c>
      <c r="Q4" s="56">
        <f>O4/M4</f>
        <v>0.88383518225039626</v>
      </c>
      <c r="R4" s="57">
        <f>P4/M4</f>
        <v>4.2789223454833603E-2</v>
      </c>
      <c r="S4" s="43"/>
    </row>
    <row r="5" spans="1:19" x14ac:dyDescent="0.2">
      <c r="A5" s="17">
        <v>2</v>
      </c>
      <c r="B5" s="18" t="s">
        <v>15</v>
      </c>
      <c r="C5" s="18" t="s">
        <v>16</v>
      </c>
      <c r="D5" s="19">
        <v>2</v>
      </c>
      <c r="E5" s="18">
        <v>30</v>
      </c>
      <c r="F5" s="18" t="s">
        <v>17</v>
      </c>
      <c r="G5" s="20">
        <v>5.64</v>
      </c>
      <c r="H5" s="21">
        <v>1.6</v>
      </c>
      <c r="I5" s="43">
        <v>0.66110000000000002</v>
      </c>
      <c r="J5" s="64">
        <v>0.04</v>
      </c>
      <c r="K5" s="64">
        <v>89.23</v>
      </c>
      <c r="L5" s="64">
        <v>3.69</v>
      </c>
      <c r="M5" s="3">
        <v>87.1</v>
      </c>
      <c r="N5" s="3">
        <v>3.58</v>
      </c>
      <c r="O5" s="44">
        <v>27.93</v>
      </c>
      <c r="P5" s="44">
        <v>6.68</v>
      </c>
      <c r="Q5" s="56">
        <f>O5/M5</f>
        <v>0.32066590126291622</v>
      </c>
      <c r="R5" s="57">
        <f>P5/M5</f>
        <v>7.6693455797933408E-2</v>
      </c>
      <c r="S5" s="43"/>
    </row>
    <row r="6" spans="1:19" x14ac:dyDescent="0.2">
      <c r="A6" s="17">
        <v>3</v>
      </c>
      <c r="B6" s="18" t="s">
        <v>15</v>
      </c>
      <c r="C6" s="18" t="s">
        <v>16</v>
      </c>
      <c r="D6" s="19">
        <v>3</v>
      </c>
      <c r="E6" s="18">
        <v>30</v>
      </c>
      <c r="F6" s="18" t="s">
        <v>17</v>
      </c>
      <c r="G6" s="20">
        <v>0.79</v>
      </c>
      <c r="H6" s="21">
        <v>0.22</v>
      </c>
      <c r="I6" s="43">
        <v>0.4516</v>
      </c>
      <c r="J6" s="64">
        <v>0.02</v>
      </c>
      <c r="K6" s="64">
        <v>89.27</v>
      </c>
      <c r="L6" s="64">
        <v>3.53</v>
      </c>
      <c r="M6" s="3">
        <v>88.23</v>
      </c>
      <c r="N6" s="3">
        <v>3.58</v>
      </c>
      <c r="O6" s="44">
        <v>4.43</v>
      </c>
      <c r="P6" s="44">
        <v>1.78</v>
      </c>
      <c r="Q6" s="56">
        <f t="shared" ref="Q6:Q7" si="0">O6/M6</f>
        <v>5.0209679247421507E-2</v>
      </c>
      <c r="R6" s="57">
        <f t="shared" ref="R6:R7" si="1">P6/M6</f>
        <v>2.0174543805961689E-2</v>
      </c>
      <c r="S6" s="43"/>
    </row>
    <row r="7" spans="1:19" x14ac:dyDescent="0.2">
      <c r="A7" s="17">
        <v>4</v>
      </c>
      <c r="B7" s="18" t="s">
        <v>15</v>
      </c>
      <c r="C7" s="18" t="s">
        <v>16</v>
      </c>
      <c r="D7" s="19">
        <v>4</v>
      </c>
      <c r="E7" s="18">
        <v>30</v>
      </c>
      <c r="F7" s="18" t="s">
        <v>17</v>
      </c>
      <c r="G7" s="20">
        <v>0.16</v>
      </c>
      <c r="H7" s="21">
        <v>0.12</v>
      </c>
      <c r="I7" s="43">
        <v>0.3397</v>
      </c>
      <c r="J7" s="64">
        <v>0.02</v>
      </c>
      <c r="K7" s="64">
        <v>89.4</v>
      </c>
      <c r="L7" s="64">
        <v>3.35</v>
      </c>
      <c r="M7" s="3">
        <v>88.47</v>
      </c>
      <c r="N7" s="3">
        <v>3.42</v>
      </c>
      <c r="O7" s="44">
        <v>0.7</v>
      </c>
      <c r="P7" s="44">
        <v>0.76</v>
      </c>
      <c r="Q7" s="56">
        <f t="shared" si="0"/>
        <v>7.912286650842093E-3</v>
      </c>
      <c r="R7" s="57">
        <f t="shared" si="1"/>
        <v>8.5904826494857013E-3</v>
      </c>
      <c r="S7" s="43"/>
    </row>
    <row r="8" spans="1:19" x14ac:dyDescent="0.2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1"/>
      <c r="S8" s="43"/>
    </row>
    <row r="9" spans="1:19" x14ac:dyDescent="0.2">
      <c r="A9" s="72">
        <v>6</v>
      </c>
      <c r="B9" s="18" t="s">
        <v>15</v>
      </c>
      <c r="C9" s="22" t="s">
        <v>18</v>
      </c>
      <c r="D9" s="22">
        <v>1</v>
      </c>
      <c r="E9" s="18">
        <v>30</v>
      </c>
      <c r="F9" s="18" t="s">
        <v>17</v>
      </c>
      <c r="G9" s="20">
        <v>7.08</v>
      </c>
      <c r="H9" s="21">
        <v>1.22</v>
      </c>
      <c r="I9" s="43">
        <v>0.68679999999999997</v>
      </c>
      <c r="J9" s="64">
        <v>0.04</v>
      </c>
      <c r="K9" s="64">
        <v>90.6</v>
      </c>
      <c r="L9" s="64">
        <v>3.69</v>
      </c>
      <c r="M9" s="21">
        <v>88.07</v>
      </c>
      <c r="N9" s="3">
        <v>3.29</v>
      </c>
      <c r="O9" s="44">
        <v>35.700000000000003</v>
      </c>
      <c r="P9" s="44">
        <v>4.67</v>
      </c>
      <c r="Q9" s="56">
        <f>O9/M9</f>
        <v>0.40535937322584314</v>
      </c>
      <c r="R9" s="57">
        <f>P9/M9</f>
        <v>5.3026002043828777E-2</v>
      </c>
      <c r="S9" s="43"/>
    </row>
    <row r="10" spans="1:19" x14ac:dyDescent="0.2">
      <c r="A10" s="75"/>
      <c r="B10" s="18" t="s">
        <v>15</v>
      </c>
      <c r="C10" s="22" t="s">
        <v>18</v>
      </c>
      <c r="D10" s="22">
        <v>2</v>
      </c>
      <c r="E10" s="18">
        <v>30</v>
      </c>
      <c r="F10" s="18" t="s">
        <v>17</v>
      </c>
      <c r="G10" s="20">
        <v>0.49</v>
      </c>
      <c r="H10" s="21">
        <v>0.09</v>
      </c>
      <c r="I10" s="43">
        <v>0.34420000000000001</v>
      </c>
      <c r="J10" s="64">
        <v>0.02</v>
      </c>
      <c r="K10" s="64">
        <v>89.73</v>
      </c>
      <c r="L10" s="64">
        <v>2.99</v>
      </c>
      <c r="M10" s="21">
        <v>89.17</v>
      </c>
      <c r="N10" s="3">
        <v>2.97</v>
      </c>
      <c r="O10" s="44">
        <v>1.83</v>
      </c>
      <c r="P10" s="44">
        <v>0.78</v>
      </c>
      <c r="Q10" s="56">
        <f>O10/M10</f>
        <v>2.0522597286082765E-2</v>
      </c>
      <c r="R10" s="57">
        <f>P10/M10</f>
        <v>8.7473365481664234E-3</v>
      </c>
      <c r="S10" s="43"/>
    </row>
    <row r="11" spans="1:19" x14ac:dyDescent="0.2">
      <c r="A11" s="75"/>
      <c r="B11" s="18" t="s">
        <v>15</v>
      </c>
      <c r="C11" s="19" t="s">
        <v>15</v>
      </c>
      <c r="D11" s="19">
        <v>1</v>
      </c>
      <c r="E11" s="18">
        <v>30</v>
      </c>
      <c r="F11" s="18" t="s">
        <v>17</v>
      </c>
      <c r="G11" s="20">
        <v>37.369999999999997</v>
      </c>
      <c r="H11" s="21">
        <v>7.73</v>
      </c>
      <c r="I11" s="43">
        <v>0.91259999999999997</v>
      </c>
      <c r="J11" s="64">
        <v>0.02</v>
      </c>
      <c r="K11" s="64">
        <v>89.9</v>
      </c>
      <c r="L11" s="64">
        <v>3.09</v>
      </c>
      <c r="M11" s="21">
        <v>78.16</v>
      </c>
      <c r="N11" s="3">
        <v>2.61</v>
      </c>
      <c r="O11" s="3">
        <v>61.37</v>
      </c>
      <c r="P11" s="3">
        <v>4.5</v>
      </c>
      <c r="Q11" s="56">
        <f>O11/M11</f>
        <v>0.78518423746161725</v>
      </c>
      <c r="R11" s="57">
        <f>P11/M11</f>
        <v>5.7574206755373593E-2</v>
      </c>
      <c r="S11" s="43"/>
    </row>
    <row r="12" spans="1:19" x14ac:dyDescent="0.2">
      <c r="A12" s="75"/>
      <c r="B12" s="18" t="s">
        <v>15</v>
      </c>
      <c r="C12" s="19" t="s">
        <v>15</v>
      </c>
      <c r="D12" s="19">
        <v>2</v>
      </c>
      <c r="E12" s="18">
        <v>30</v>
      </c>
      <c r="F12" s="18" t="s">
        <v>17</v>
      </c>
      <c r="G12" s="20">
        <v>2.2799999999999998</v>
      </c>
      <c r="H12" s="21">
        <v>0.62</v>
      </c>
      <c r="I12" s="43">
        <v>0.52159999999999995</v>
      </c>
      <c r="J12" s="64">
        <v>0.03</v>
      </c>
      <c r="K12" s="64">
        <v>90.6</v>
      </c>
      <c r="L12" s="64">
        <v>3.07</v>
      </c>
      <c r="M12" s="21">
        <v>89.47</v>
      </c>
      <c r="N12" s="3">
        <v>3.05</v>
      </c>
      <c r="O12" s="44">
        <v>11.5</v>
      </c>
      <c r="P12" s="44">
        <v>2.86</v>
      </c>
      <c r="Q12" s="56">
        <f>O12/M12</f>
        <v>0.12853470437017994</v>
      </c>
      <c r="R12" s="57">
        <f>P12/M12</f>
        <v>3.1966022130323013E-2</v>
      </c>
      <c r="S12" s="43"/>
    </row>
    <row r="13" spans="1:19" x14ac:dyDescent="0.2">
      <c r="A13" s="75"/>
      <c r="B13" s="18" t="s">
        <v>15</v>
      </c>
      <c r="C13" s="19" t="s">
        <v>15</v>
      </c>
      <c r="D13" s="19">
        <v>3</v>
      </c>
      <c r="E13" s="18">
        <v>30</v>
      </c>
      <c r="F13" s="18" t="s">
        <v>17</v>
      </c>
      <c r="G13" s="20">
        <v>0.26</v>
      </c>
      <c r="H13" s="21">
        <v>0.1</v>
      </c>
      <c r="I13" s="43">
        <v>0.34420000000000001</v>
      </c>
      <c r="J13" s="64">
        <v>0.02</v>
      </c>
      <c r="K13" s="64">
        <v>90.03</v>
      </c>
      <c r="L13" s="64">
        <v>3.51</v>
      </c>
      <c r="M13" s="21">
        <v>89.2</v>
      </c>
      <c r="N13" s="3">
        <v>3.48</v>
      </c>
      <c r="O13" s="44">
        <v>0.93</v>
      </c>
      <c r="P13" s="44">
        <v>0.77</v>
      </c>
      <c r="Q13" s="56">
        <f t="shared" ref="Q13" si="2">O13/M13</f>
        <v>1.0426008968609866E-2</v>
      </c>
      <c r="R13" s="57">
        <f t="shared" ref="R13" si="3">P13/M13</f>
        <v>8.6322869955156954E-3</v>
      </c>
      <c r="S13" s="43"/>
    </row>
    <row r="14" spans="1:19" x14ac:dyDescent="0.2">
      <c r="A14" s="75"/>
      <c r="B14" s="18" t="s">
        <v>15</v>
      </c>
      <c r="C14" s="23" t="s">
        <v>19</v>
      </c>
      <c r="D14" s="23">
        <v>3</v>
      </c>
      <c r="E14" s="18">
        <v>30</v>
      </c>
      <c r="F14" s="18" t="s">
        <v>17</v>
      </c>
      <c r="G14" s="20">
        <v>3.01</v>
      </c>
      <c r="H14" s="21">
        <v>0.99</v>
      </c>
      <c r="I14" s="43">
        <v>0.58909999999999996</v>
      </c>
      <c r="J14" s="64">
        <v>0.04</v>
      </c>
      <c r="K14" s="64">
        <v>92.1</v>
      </c>
      <c r="L14" s="64">
        <v>3.74</v>
      </c>
      <c r="M14" s="21">
        <v>89.83</v>
      </c>
      <c r="N14" s="3">
        <v>3.93</v>
      </c>
      <c r="O14" s="44">
        <v>14.53</v>
      </c>
      <c r="P14" s="44">
        <v>4.58</v>
      </c>
      <c r="Q14" s="56">
        <f t="shared" ref="Q14:Q17" si="4">O14/M14</f>
        <v>0.16174997216965378</v>
      </c>
      <c r="R14" s="57">
        <f t="shared" ref="R14:R17" si="5">P14/M14</f>
        <v>5.0985194255816546E-2</v>
      </c>
      <c r="S14" s="43"/>
    </row>
    <row r="15" spans="1:19" x14ac:dyDescent="0.2">
      <c r="A15" s="75"/>
      <c r="B15" s="18" t="s">
        <v>15</v>
      </c>
      <c r="C15" s="23" t="s">
        <v>19</v>
      </c>
      <c r="D15" s="23">
        <v>4</v>
      </c>
      <c r="E15" s="18">
        <v>30</v>
      </c>
      <c r="F15" s="18" t="s">
        <v>17</v>
      </c>
      <c r="G15" s="20">
        <v>0.41</v>
      </c>
      <c r="H15" s="21">
        <v>0.2</v>
      </c>
      <c r="I15" s="43">
        <v>0.42409999999999998</v>
      </c>
      <c r="J15" s="64">
        <v>0.02</v>
      </c>
      <c r="K15" s="64">
        <v>89.37</v>
      </c>
      <c r="L15" s="64">
        <v>3.63</v>
      </c>
      <c r="M15" s="21">
        <v>87.83</v>
      </c>
      <c r="N15" s="3">
        <v>3.62</v>
      </c>
      <c r="O15" s="44">
        <v>1.97</v>
      </c>
      <c r="P15" s="44">
        <v>1.1599999999999999</v>
      </c>
      <c r="Q15" s="56">
        <f t="shared" si="4"/>
        <v>2.2429693726517135E-2</v>
      </c>
      <c r="R15" s="57">
        <f t="shared" si="5"/>
        <v>1.3207332346578617E-2</v>
      </c>
      <c r="S15" s="43"/>
    </row>
    <row r="16" spans="1:19" x14ac:dyDescent="0.2">
      <c r="A16" s="75"/>
      <c r="B16" s="18" t="s">
        <v>15</v>
      </c>
      <c r="C16" s="23" t="s">
        <v>20</v>
      </c>
      <c r="D16" s="23">
        <v>4</v>
      </c>
      <c r="E16" s="18">
        <v>30</v>
      </c>
      <c r="F16" s="18" t="s">
        <v>17</v>
      </c>
      <c r="G16" s="20">
        <v>0.75</v>
      </c>
      <c r="H16" s="21">
        <v>0.21</v>
      </c>
      <c r="I16" s="43">
        <v>0.50590000000000002</v>
      </c>
      <c r="J16" s="64">
        <v>0.03</v>
      </c>
      <c r="K16" s="64">
        <v>89.7</v>
      </c>
      <c r="L16" s="64">
        <v>3.38</v>
      </c>
      <c r="M16" s="21">
        <v>87.73</v>
      </c>
      <c r="N16" s="3">
        <v>3.43</v>
      </c>
      <c r="O16" s="44">
        <v>3.93</v>
      </c>
      <c r="P16" s="44">
        <v>1.38</v>
      </c>
      <c r="Q16" s="56">
        <f t="shared" si="4"/>
        <v>4.4796534822751623E-2</v>
      </c>
      <c r="R16" s="57">
        <f t="shared" si="5"/>
        <v>1.5730080930126521E-2</v>
      </c>
      <c r="S16" s="43"/>
    </row>
    <row r="17" spans="1:19" x14ac:dyDescent="0.2">
      <c r="A17" s="75"/>
      <c r="B17" s="24" t="s">
        <v>15</v>
      </c>
      <c r="C17" s="25" t="s">
        <v>21</v>
      </c>
      <c r="D17" s="25">
        <v>4</v>
      </c>
      <c r="E17" s="24">
        <v>30</v>
      </c>
      <c r="F17" s="24" t="s">
        <v>17</v>
      </c>
      <c r="G17" s="26">
        <v>8.17</v>
      </c>
      <c r="H17" s="27">
        <v>3.05</v>
      </c>
      <c r="I17" s="45">
        <v>0.75039999999999996</v>
      </c>
      <c r="J17" s="65">
        <v>0.04</v>
      </c>
      <c r="K17" s="65">
        <v>90.23</v>
      </c>
      <c r="L17" s="65">
        <v>3.55</v>
      </c>
      <c r="M17" s="27">
        <v>86.3</v>
      </c>
      <c r="N17" s="46">
        <v>3.47</v>
      </c>
      <c r="O17" s="47">
        <v>31.63</v>
      </c>
      <c r="P17" s="47">
        <v>7.44</v>
      </c>
      <c r="Q17" s="58">
        <f t="shared" si="4"/>
        <v>0.36651216685979143</v>
      </c>
      <c r="R17" s="59">
        <f t="shared" si="5"/>
        <v>8.6210892236384715E-2</v>
      </c>
      <c r="S17" s="43"/>
    </row>
    <row r="18" spans="1:19" x14ac:dyDescent="0.2">
      <c r="A18" s="72"/>
      <c r="B18" s="73"/>
      <c r="C18" s="73"/>
      <c r="D18" s="73"/>
      <c r="E18" s="73"/>
      <c r="F18" s="74"/>
      <c r="G18" s="74"/>
      <c r="H18" s="73"/>
      <c r="I18" s="73"/>
      <c r="J18" s="73"/>
      <c r="K18" s="73"/>
      <c r="L18" s="73"/>
      <c r="M18" s="73"/>
      <c r="N18" s="73"/>
      <c r="O18" s="73"/>
      <c r="P18" s="73"/>
      <c r="Q18" s="74"/>
      <c r="R18" s="73"/>
      <c r="S18" s="51"/>
    </row>
    <row r="19" spans="1:19" x14ac:dyDescent="0.2">
      <c r="A19" s="72">
        <v>7</v>
      </c>
      <c r="B19" s="28" t="s">
        <v>16</v>
      </c>
      <c r="C19" s="29" t="s">
        <v>16</v>
      </c>
      <c r="D19" s="30">
        <v>2</v>
      </c>
      <c r="E19" s="18">
        <v>30</v>
      </c>
      <c r="F19" s="18" t="s">
        <v>17</v>
      </c>
      <c r="G19" s="31">
        <v>3.1</v>
      </c>
      <c r="H19" s="32">
        <v>0.93</v>
      </c>
      <c r="I19" s="48">
        <v>0.52980000000000005</v>
      </c>
      <c r="J19" s="66">
        <v>0.03</v>
      </c>
      <c r="K19" s="66">
        <v>68.47</v>
      </c>
      <c r="L19" s="66">
        <v>2.76</v>
      </c>
      <c r="M19" s="32">
        <v>67.37</v>
      </c>
      <c r="N19" s="49">
        <v>2.94</v>
      </c>
      <c r="O19" s="49">
        <v>11.7</v>
      </c>
      <c r="P19" s="49">
        <v>2.48</v>
      </c>
      <c r="Q19" s="60">
        <f>O19/M19</f>
        <v>0.17366780466082823</v>
      </c>
      <c r="R19" s="61">
        <f>P19/M19</f>
        <v>3.6811637227252482E-2</v>
      </c>
      <c r="S19" s="43"/>
    </row>
    <row r="20" spans="1:19" x14ac:dyDescent="0.2">
      <c r="A20" s="75"/>
      <c r="B20" s="33" t="s">
        <v>16</v>
      </c>
      <c r="C20" s="18" t="s">
        <v>16</v>
      </c>
      <c r="D20" s="19">
        <v>3</v>
      </c>
      <c r="E20" s="18">
        <v>30</v>
      </c>
      <c r="F20" s="18" t="s">
        <v>17</v>
      </c>
      <c r="G20" s="20">
        <v>0.38</v>
      </c>
      <c r="H20" s="21">
        <v>0.16</v>
      </c>
      <c r="I20" s="43">
        <v>0.3503</v>
      </c>
      <c r="J20" s="64">
        <v>0.02</v>
      </c>
      <c r="K20" s="64">
        <v>68.069999999999993</v>
      </c>
      <c r="L20" s="64">
        <v>3.34</v>
      </c>
      <c r="M20" s="21">
        <v>66.97</v>
      </c>
      <c r="N20" s="3">
        <v>3.29</v>
      </c>
      <c r="O20" s="44">
        <v>1.53</v>
      </c>
      <c r="P20" s="44">
        <v>0.93</v>
      </c>
      <c r="Q20" s="56">
        <f>O20/M20</f>
        <v>2.2846050470359862E-2</v>
      </c>
      <c r="R20" s="57">
        <f>P20/M20</f>
        <v>1.3886814991787368E-2</v>
      </c>
      <c r="S20" s="43"/>
    </row>
    <row r="21" spans="1:19" x14ac:dyDescent="0.2">
      <c r="A21" s="75"/>
      <c r="B21" s="33" t="s">
        <v>19</v>
      </c>
      <c r="C21" s="18" t="s">
        <v>16</v>
      </c>
      <c r="D21" s="19">
        <v>2</v>
      </c>
      <c r="E21" s="18">
        <v>30</v>
      </c>
      <c r="F21" s="18" t="s">
        <v>17</v>
      </c>
      <c r="G21" s="20">
        <v>1.79</v>
      </c>
      <c r="H21" s="21">
        <v>0.56000000000000005</v>
      </c>
      <c r="I21" s="43">
        <v>0.41499999999999998</v>
      </c>
      <c r="J21" s="64">
        <v>0.03</v>
      </c>
      <c r="K21" s="64">
        <v>54.7</v>
      </c>
      <c r="L21" s="64">
        <v>2.88</v>
      </c>
      <c r="M21" s="21">
        <v>53.7</v>
      </c>
      <c r="N21" s="3">
        <v>2.86</v>
      </c>
      <c r="O21" s="44">
        <v>6.2</v>
      </c>
      <c r="P21" s="44">
        <v>1.83</v>
      </c>
      <c r="Q21" s="56">
        <f>O21/M21</f>
        <v>0.1154562383612663</v>
      </c>
      <c r="R21" s="57">
        <f>P21/M21</f>
        <v>3.4078212290502792E-2</v>
      </c>
      <c r="S21" s="43"/>
    </row>
    <row r="22" spans="1:19" x14ac:dyDescent="0.2">
      <c r="A22" s="75"/>
      <c r="B22" s="33" t="s">
        <v>22</v>
      </c>
      <c r="C22" s="18" t="s">
        <v>16</v>
      </c>
      <c r="D22" s="34">
        <v>2</v>
      </c>
      <c r="E22" s="24">
        <v>30</v>
      </c>
      <c r="F22" s="24" t="s">
        <v>17</v>
      </c>
      <c r="G22" s="26">
        <v>1.28</v>
      </c>
      <c r="H22" s="21">
        <v>0.26</v>
      </c>
      <c r="I22" s="43">
        <v>0.38329999999999997</v>
      </c>
      <c r="J22" s="64">
        <v>0.03</v>
      </c>
      <c r="K22" s="64">
        <v>50.13</v>
      </c>
      <c r="L22" s="64">
        <v>2.86</v>
      </c>
      <c r="M22" s="21">
        <v>49.2</v>
      </c>
      <c r="N22" s="3">
        <v>2.85</v>
      </c>
      <c r="O22" s="44">
        <v>4.17</v>
      </c>
      <c r="P22" s="44">
        <v>1.01</v>
      </c>
      <c r="Q22" s="56">
        <f>O22/M22</f>
        <v>8.4756097560975602E-2</v>
      </c>
      <c r="R22" s="57">
        <f>P22/M22</f>
        <v>2.0528455284552844E-2</v>
      </c>
      <c r="S22" s="43"/>
    </row>
    <row r="23" spans="1:19" x14ac:dyDescent="0.2">
      <c r="A23" s="76"/>
      <c r="B23" s="33" t="s">
        <v>20</v>
      </c>
      <c r="C23" s="35" t="s">
        <v>16</v>
      </c>
      <c r="D23" s="19">
        <v>2</v>
      </c>
      <c r="E23" s="18">
        <v>30</v>
      </c>
      <c r="F23" s="18" t="s">
        <v>17</v>
      </c>
      <c r="G23" s="20">
        <v>1.08</v>
      </c>
      <c r="H23" s="36">
        <v>0.28000000000000003</v>
      </c>
      <c r="I23" s="43">
        <v>0.35820000000000002</v>
      </c>
      <c r="J23" s="64">
        <v>0.02</v>
      </c>
      <c r="K23" s="64">
        <v>46.53</v>
      </c>
      <c r="L23" s="64">
        <v>2.4700000000000002</v>
      </c>
      <c r="M23" s="21">
        <v>45.73</v>
      </c>
      <c r="N23" s="3">
        <v>2.37</v>
      </c>
      <c r="O23" s="44">
        <v>3.27</v>
      </c>
      <c r="P23" s="44">
        <v>1.05</v>
      </c>
      <c r="Q23" s="56">
        <f>O23/M23</f>
        <v>7.1506669582331081E-2</v>
      </c>
      <c r="R23" s="57">
        <f>P23/M23</f>
        <v>2.296085720533567E-2</v>
      </c>
      <c r="S23" s="43"/>
    </row>
    <row r="24" spans="1:19" x14ac:dyDescent="0.2">
      <c r="D24" s="37"/>
      <c r="E24" s="38"/>
      <c r="F24" s="38"/>
      <c r="G24" s="39"/>
    </row>
    <row r="25" spans="1:19" x14ac:dyDescent="0.2">
      <c r="D25" s="37"/>
      <c r="E25" s="38"/>
      <c r="F25" s="38"/>
      <c r="G25" s="39"/>
    </row>
    <row r="26" spans="1:19" x14ac:dyDescent="0.2">
      <c r="D26" s="37"/>
      <c r="E26" s="38"/>
      <c r="F26" s="38"/>
      <c r="G26" s="39"/>
    </row>
    <row r="27" spans="1:19" x14ac:dyDescent="0.2">
      <c r="D27" s="37"/>
      <c r="E27" s="38"/>
      <c r="F27" s="38"/>
      <c r="G27" s="39"/>
    </row>
    <row r="28" spans="1:19" x14ac:dyDescent="0.2">
      <c r="D28" s="40"/>
      <c r="E28" s="40"/>
      <c r="F28" s="40"/>
      <c r="G28" s="39"/>
    </row>
  </sheetData>
  <mergeCells count="4">
    <mergeCell ref="A8:R8"/>
    <mergeCell ref="A18:R18"/>
    <mergeCell ref="A9:A17"/>
    <mergeCell ref="A19:A23"/>
  </mergeCells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0.1640625" customWidth="1"/>
    <col min="2" max="2" width="12" customWidth="1"/>
  </cols>
  <sheetData>
    <row r="1" spans="1:3" x14ac:dyDescent="0.2">
      <c r="A1" s="1" t="s">
        <v>23</v>
      </c>
    </row>
    <row r="2" spans="1:3" x14ac:dyDescent="0.2">
      <c r="A2" t="s">
        <v>24</v>
      </c>
      <c r="B2" t="s">
        <v>25</v>
      </c>
      <c r="C2" t="s">
        <v>26</v>
      </c>
    </row>
    <row r="3" spans="1:3" x14ac:dyDescent="0.2">
      <c r="A3">
        <v>1</v>
      </c>
      <c r="B3">
        <v>854.48</v>
      </c>
      <c r="C3">
        <v>742.39</v>
      </c>
    </row>
    <row r="4" spans="1:3" x14ac:dyDescent="0.2">
      <c r="A4">
        <v>2</v>
      </c>
      <c r="B4">
        <v>947.08</v>
      </c>
      <c r="C4">
        <v>735.63</v>
      </c>
    </row>
    <row r="5" spans="1:3" x14ac:dyDescent="0.2">
      <c r="A5">
        <v>3</v>
      </c>
      <c r="B5" s="2">
        <v>1264.26</v>
      </c>
      <c r="C5">
        <v>730.68</v>
      </c>
    </row>
    <row r="6" spans="1:3" x14ac:dyDescent="0.2">
      <c r="A6">
        <v>4</v>
      </c>
      <c r="B6">
        <v>953.13</v>
      </c>
      <c r="C6">
        <v>729.18</v>
      </c>
    </row>
    <row r="7" spans="1:3" x14ac:dyDescent="0.2">
      <c r="A7">
        <v>5</v>
      </c>
      <c r="B7">
        <v>970.29</v>
      </c>
      <c r="C7">
        <v>746.87</v>
      </c>
    </row>
    <row r="8" spans="1:3" x14ac:dyDescent="0.2">
      <c r="A8">
        <v>6</v>
      </c>
      <c r="B8" s="2">
        <v>1014.13</v>
      </c>
      <c r="C8">
        <v>751.89</v>
      </c>
    </row>
    <row r="9" spans="1:3" x14ac:dyDescent="0.2">
      <c r="A9">
        <v>7</v>
      </c>
      <c r="B9">
        <v>986.57</v>
      </c>
      <c r="C9">
        <v>727.56</v>
      </c>
    </row>
    <row r="10" spans="1:3" x14ac:dyDescent="0.2">
      <c r="A10">
        <v>8</v>
      </c>
      <c r="B10">
        <v>927.52</v>
      </c>
      <c r="C10">
        <v>720.02</v>
      </c>
    </row>
    <row r="11" spans="1:3" x14ac:dyDescent="0.2">
      <c r="A11">
        <v>9</v>
      </c>
      <c r="B11">
        <v>769.86</v>
      </c>
      <c r="C11">
        <v>740.81</v>
      </c>
    </row>
    <row r="12" spans="1:3" x14ac:dyDescent="0.2">
      <c r="A12">
        <v>10</v>
      </c>
      <c r="B12">
        <v>974.99</v>
      </c>
      <c r="C12">
        <v>725.71</v>
      </c>
    </row>
    <row r="13" spans="1:3" x14ac:dyDescent="0.2">
      <c r="A13">
        <v>11</v>
      </c>
      <c r="B13">
        <v>834.6</v>
      </c>
      <c r="C13">
        <v>741.62</v>
      </c>
    </row>
    <row r="14" spans="1:3" x14ac:dyDescent="0.2">
      <c r="A14">
        <v>12</v>
      </c>
      <c r="B14" s="2">
        <v>1035.8800000000001</v>
      </c>
      <c r="C14">
        <v>742.75</v>
      </c>
    </row>
    <row r="15" spans="1:3" x14ac:dyDescent="0.2">
      <c r="A15">
        <v>13</v>
      </c>
      <c r="B15">
        <v>819.69</v>
      </c>
      <c r="C15">
        <v>726.67</v>
      </c>
    </row>
    <row r="16" spans="1:3" x14ac:dyDescent="0.2">
      <c r="A16">
        <v>14</v>
      </c>
      <c r="B16" s="2">
        <v>1066.06</v>
      </c>
      <c r="C16">
        <v>722.55</v>
      </c>
    </row>
    <row r="17" spans="1:3" x14ac:dyDescent="0.2">
      <c r="A17">
        <v>15</v>
      </c>
      <c r="B17">
        <v>825.65</v>
      </c>
      <c r="C17">
        <v>729.76</v>
      </c>
    </row>
    <row r="18" spans="1:3" x14ac:dyDescent="0.2">
      <c r="A18">
        <v>16</v>
      </c>
      <c r="B18" s="2">
        <v>1226.32</v>
      </c>
      <c r="C18">
        <v>736.06</v>
      </c>
    </row>
    <row r="19" spans="1:3" x14ac:dyDescent="0.2">
      <c r="A19">
        <v>17</v>
      </c>
      <c r="B19">
        <v>985.72</v>
      </c>
      <c r="C19">
        <v>724.96</v>
      </c>
    </row>
    <row r="20" spans="1:3" x14ac:dyDescent="0.2">
      <c r="A20">
        <v>18</v>
      </c>
      <c r="B20" s="2">
        <v>1016</v>
      </c>
      <c r="C20">
        <v>732.68</v>
      </c>
    </row>
    <row r="21" spans="1:3" x14ac:dyDescent="0.2">
      <c r="A21">
        <v>19</v>
      </c>
      <c r="B21" s="2">
        <v>1051.74</v>
      </c>
      <c r="C21">
        <v>728.69</v>
      </c>
    </row>
    <row r="22" spans="1:3" x14ac:dyDescent="0.2">
      <c r="A22">
        <v>20</v>
      </c>
      <c r="B22" s="2">
        <v>1102.1099999999999</v>
      </c>
      <c r="C22">
        <v>734.3</v>
      </c>
    </row>
    <row r="23" spans="1:3" x14ac:dyDescent="0.2">
      <c r="A23">
        <v>21</v>
      </c>
      <c r="B23">
        <v>977.51</v>
      </c>
      <c r="C23">
        <v>730.86</v>
      </c>
    </row>
    <row r="24" spans="1:3" x14ac:dyDescent="0.2">
      <c r="A24">
        <v>22</v>
      </c>
      <c r="B24">
        <v>917.58</v>
      </c>
      <c r="C24">
        <v>724.36</v>
      </c>
    </row>
    <row r="25" spans="1:3" x14ac:dyDescent="0.2">
      <c r="A25">
        <v>23</v>
      </c>
      <c r="B25" s="2">
        <v>1007.56</v>
      </c>
      <c r="C25">
        <v>726.5</v>
      </c>
    </row>
    <row r="26" spans="1:3" x14ac:dyDescent="0.2">
      <c r="A26">
        <v>24</v>
      </c>
      <c r="B26" s="2">
        <v>1123.58</v>
      </c>
      <c r="C26">
        <v>756.45</v>
      </c>
    </row>
    <row r="27" spans="1:3" x14ac:dyDescent="0.2">
      <c r="A27">
        <v>25</v>
      </c>
      <c r="B27" s="2">
        <v>1019.8</v>
      </c>
      <c r="C27">
        <v>721.48</v>
      </c>
    </row>
    <row r="28" spans="1:3" x14ac:dyDescent="0.2">
      <c r="A28">
        <v>26</v>
      </c>
      <c r="B28">
        <v>886.54</v>
      </c>
      <c r="C28">
        <v>735.73</v>
      </c>
    </row>
    <row r="29" spans="1:3" x14ac:dyDescent="0.2">
      <c r="A29">
        <v>27</v>
      </c>
      <c r="B29">
        <v>945.37</v>
      </c>
      <c r="C29">
        <v>764.52</v>
      </c>
    </row>
    <row r="30" spans="1:3" x14ac:dyDescent="0.2">
      <c r="A30">
        <v>28</v>
      </c>
      <c r="B30" s="2">
        <v>1094.4000000000001</v>
      </c>
      <c r="C30">
        <v>723.04</v>
      </c>
    </row>
    <row r="31" spans="1:3" x14ac:dyDescent="0.2">
      <c r="A31">
        <v>29</v>
      </c>
      <c r="B31" s="2">
        <v>1066.0899999999999</v>
      </c>
      <c r="C31">
        <v>738.61</v>
      </c>
    </row>
    <row r="32" spans="1:3" x14ac:dyDescent="0.2">
      <c r="A32">
        <v>30</v>
      </c>
      <c r="B32">
        <v>722.7</v>
      </c>
      <c r="C32">
        <v>727.91</v>
      </c>
    </row>
    <row r="33" spans="1:3" x14ac:dyDescent="0.2">
      <c r="A33" s="3"/>
      <c r="B33" s="4" t="s">
        <v>27</v>
      </c>
      <c r="C33" s="4" t="s">
        <v>27</v>
      </c>
    </row>
    <row r="34" spans="1:3" x14ac:dyDescent="0.2">
      <c r="A34" s="5" t="s">
        <v>28</v>
      </c>
      <c r="B34" s="6">
        <f>AVERAGE(B3:B32)</f>
        <v>979.57366666666701</v>
      </c>
      <c r="C34" s="6">
        <f>AVERAGE(C3:C32)</f>
        <v>734.00800000000004</v>
      </c>
    </row>
    <row r="35" spans="1:3" x14ac:dyDescent="0.2">
      <c r="A35" s="5" t="s">
        <v>29</v>
      </c>
      <c r="B35" s="6">
        <f>_xlfn.VAR.P(B3:B32)</f>
        <v>14445.0031565556</v>
      </c>
      <c r="C35" s="6">
        <f>_xlfn.VAR.P(C3:C32)</f>
        <v>111.03839600000001</v>
      </c>
    </row>
    <row r="36" spans="1:3" x14ac:dyDescent="0.2">
      <c r="A36" s="5" t="s">
        <v>30</v>
      </c>
      <c r="B36" s="6">
        <f>_xludf.STDEV.P(B3:B32)</f>
        <v>120.187366875872</v>
      </c>
      <c r="C36" s="6">
        <f>_xludf.STDEV.P(C3:C32)</f>
        <v>10.537475788821499</v>
      </c>
    </row>
    <row r="37" spans="1:3" x14ac:dyDescent="0.2">
      <c r="A37" s="3"/>
      <c r="B37" s="4" t="s">
        <v>31</v>
      </c>
      <c r="C37" s="4" t="s">
        <v>31</v>
      </c>
    </row>
    <row r="38" spans="1:3" x14ac:dyDescent="0.2">
      <c r="A38" s="5" t="s">
        <v>28</v>
      </c>
      <c r="B38" s="6">
        <f>B34/60</f>
        <v>16.326227777777799</v>
      </c>
      <c r="C38" s="6">
        <f>C34/60</f>
        <v>12.2334666666667</v>
      </c>
    </row>
    <row r="39" spans="1:3" x14ac:dyDescent="0.2">
      <c r="A39" s="5"/>
      <c r="B39" s="6"/>
      <c r="C39" s="6"/>
    </row>
    <row r="40" spans="1:3" x14ac:dyDescent="0.2">
      <c r="A40" s="5" t="s">
        <v>30</v>
      </c>
      <c r="B40" s="6">
        <f t="shared" ref="B40:C40" si="0">B36/60</f>
        <v>2.00312278126454</v>
      </c>
      <c r="C40" s="6">
        <f t="shared" si="0"/>
        <v>0.175624596480359</v>
      </c>
    </row>
    <row r="41" spans="1:3" x14ac:dyDescent="0.2">
      <c r="C41" t="s">
        <v>27</v>
      </c>
    </row>
    <row r="42" spans="1:3" x14ac:dyDescent="0.2">
      <c r="C42">
        <f>C34-720</f>
        <v>14.007999999999999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zhongh</dc:creator>
  <cp:lastModifiedBy>ma meihui</cp:lastModifiedBy>
  <dcterms:created xsi:type="dcterms:W3CDTF">2018-02-23T09:35:00Z</dcterms:created>
  <dcterms:modified xsi:type="dcterms:W3CDTF">2025-02-16T19:17:39Z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6A8E797B3474469DB910CE4D401C16DB_13</vt:lpwstr>
  </property>
  <property fmtid="{D5CDD505-2E9C-101B-9397-08002B2CF9AE}" pid="3" name="KSOProductBuildVer">
    <vt:lpwstr>2052-12.1.0.19770</vt:lpwstr>
  </property>
</Properties>
</file>