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G175\Desktop\客户里程和实际里程 数据\"/>
    </mc:Choice>
  </mc:AlternateContent>
  <xr:revisionPtr revIDLastSave="0" documentId="8_{6D89534C-1184-4BAF-A6C5-5089F5DD20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ort - 2024-06-24T112352.932" sheetId="1" r:id="rId1"/>
    <sheet name="客户明细" sheetId="5" r:id="rId2"/>
    <sheet name="客户加油时间" sheetId="3" r:id="rId3"/>
    <sheet name="Sheet2" sheetId="4" r:id="rId4"/>
  </sheets>
  <externalReferences>
    <externalReference r:id="rId5"/>
  </externalReferences>
  <definedNames>
    <definedName name="_xlnm._FilterDatabase" localSheetId="0" hidden="1">'export - 2024-06-24T112352.932'!$A$1:$AT$25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AU62" i="1"/>
  <c r="AU42" i="1"/>
  <c r="AA63" i="1"/>
  <c r="AS62" i="1"/>
  <c r="AS42" i="1"/>
  <c r="R67" i="1"/>
  <c r="V67" i="1"/>
  <c r="V64" i="1"/>
  <c r="U199" i="1"/>
  <c r="T199" i="1"/>
  <c r="AR42" i="1"/>
  <c r="AR62" i="1"/>
  <c r="AO62" i="1"/>
  <c r="AQ62" i="1" s="1"/>
  <c r="AT62" i="1" s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O42" i="1"/>
  <c r="AQ42" i="1" s="1"/>
  <c r="AT42" i="1" s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V227" i="1"/>
  <c r="T227" i="1"/>
  <c r="Z222" i="1"/>
  <c r="Y222" i="1"/>
  <c r="Y225" i="1"/>
  <c r="X225" i="1"/>
  <c r="F19" i="3"/>
  <c r="Q12" i="4"/>
  <c r="P12" i="4"/>
  <c r="P11" i="4"/>
  <c r="N10" i="4"/>
  <c r="N9" i="4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</calcChain>
</file>

<file path=xl/sharedStrings.xml><?xml version="1.0" encoding="utf-8"?>
<sst xmlns="http://schemas.openxmlformats.org/spreadsheetml/2006/main" count="845" uniqueCount="327">
  <si>
    <t>hb_fuel</t>
  </si>
  <si>
    <t>trip</t>
  </si>
  <si>
    <t>planed_mile</t>
  </si>
  <si>
    <t>s_time</t>
  </si>
  <si>
    <t>s_oct_bj</t>
  </si>
  <si>
    <t>e_time</t>
  </si>
  <si>
    <t>e_oct_bj</t>
  </si>
  <si>
    <t>hb_mile</t>
  </si>
  <si>
    <t>fuel_100km_by_trip</t>
  </si>
  <si>
    <t>null</t>
  </si>
  <si>
    <t>2024-04-01T03:18:25Z</t>
  </si>
  <si>
    <t>2024-04-30T23:59:09Z</t>
  </si>
  <si>
    <t>2024-03-31T02:56:00.000Z</t>
  </si>
  <si>
    <t>2024-04-01T00:00:06Z</t>
  </si>
  <si>
    <t>2024-04-01T03:18:00.000Z</t>
  </si>
  <si>
    <t>2024-04-01T03:17:54Z</t>
  </si>
  <si>
    <t>2024-04-01T04:30:00.000Z</t>
  </si>
  <si>
    <t>2024-04-01T04:30:23Z</t>
  </si>
  <si>
    <t>2024-04-01T08:51:00.000Z</t>
  </si>
  <si>
    <t>2024-04-01T08:50:24Z</t>
  </si>
  <si>
    <t>2024-04-02T01:35:00.000Z</t>
  </si>
  <si>
    <t>2024-04-02T01:35:30Z</t>
  </si>
  <si>
    <t>2024-04-03T02:52:00.000Z</t>
  </si>
  <si>
    <t>2024-04-03T02:51:38Z</t>
  </si>
  <si>
    <t>2024-04-04T02:57:00.000Z</t>
  </si>
  <si>
    <t>2024-04-04T02:57:12Z</t>
  </si>
  <si>
    <t>2024-04-05T03:33:00.000Z</t>
  </si>
  <si>
    <t>2024-04-05T03:32:42Z</t>
  </si>
  <si>
    <t>2024-04-05T05:26:00.000Z</t>
  </si>
  <si>
    <t>2024-04-05T05:26:14Z</t>
  </si>
  <si>
    <t>2024-04-05T09:40:00.000Z</t>
  </si>
  <si>
    <t>2024-04-05T09:39:40Z</t>
  </si>
  <si>
    <t>2024-04-06T01:32:00.000Z</t>
  </si>
  <si>
    <t>2024-04-06T01:32:28Z</t>
  </si>
  <si>
    <t>2024-04-07T02:57:00.000Z</t>
  </si>
  <si>
    <t>2024-04-07T02:56:41Z</t>
  </si>
  <si>
    <t>2024-04-08T02:57:00.000Z</t>
  </si>
  <si>
    <t>2024-04-08T02:57:35Z</t>
  </si>
  <si>
    <t>2024-04-09T03:28:00.000Z</t>
  </si>
  <si>
    <t>2024-04-09T03:27:49Z</t>
  </si>
  <si>
    <t>2024-04-09T06:03:00.000Z</t>
  </si>
  <si>
    <t>2024-04-09T06:03:20Z</t>
  </si>
  <si>
    <t>2024-04-09T10:07:00.000Z</t>
  </si>
  <si>
    <t>2024-04-09T10:07:00Z</t>
  </si>
  <si>
    <t>2024-04-10T01:31:00.000Z</t>
  </si>
  <si>
    <t>2024-04-10T01:31:09Z</t>
  </si>
  <si>
    <t>2024-04-11T02:34:00.000Z</t>
  </si>
  <si>
    <t>2024-04-11T02:34:00Z</t>
  </si>
  <si>
    <t>2024-04-12T02:57:00.000Z</t>
  </si>
  <si>
    <t>2024-04-12T02:57:10Z</t>
  </si>
  <si>
    <t>2024-04-13T03:10:00.000Z</t>
  </si>
  <si>
    <t>2024-04-13T03:09:55Z</t>
  </si>
  <si>
    <t>2024-04-13T05:57:00.000Z</t>
  </si>
  <si>
    <t>2024-04-13T05:57:07Z</t>
  </si>
  <si>
    <t>2024-04-13T10:13:00.000Z</t>
  </si>
  <si>
    <t>2024-04-13T10:12:54Z</t>
  </si>
  <si>
    <t>2024-04-14T01:41:00.000Z</t>
  </si>
  <si>
    <t>2024-04-14T01:41:15Z</t>
  </si>
  <si>
    <t>2024-04-15T02:51:00.000Z</t>
  </si>
  <si>
    <t>2024-04-15T02:50:53Z</t>
  </si>
  <si>
    <t>2024-04-16T02:57:00.000Z</t>
  </si>
  <si>
    <t>2024-04-16T02:57:23Z</t>
  </si>
  <si>
    <t>2024-04-17T03:30:00.000Z</t>
  </si>
  <si>
    <t>2024-04-17T03:29:36Z</t>
  </si>
  <si>
    <t>2024-04-17T05:23:00.000Z</t>
  </si>
  <si>
    <t>2024-04-17T05:23:29Z</t>
  </si>
  <si>
    <t>2024-04-17T09:35:00.000Z</t>
  </si>
  <si>
    <t>2024-04-17T09:34:58Z</t>
  </si>
  <si>
    <t>2024-04-18T01:28:00.000Z</t>
  </si>
  <si>
    <t>2024-04-18T01:28:00Z</t>
  </si>
  <si>
    <t>2024-04-19T02:47:00.000Z</t>
  </si>
  <si>
    <t>2024-04-19T02:46:56Z</t>
  </si>
  <si>
    <t>2024-04-20T02:57:00.000Z</t>
  </si>
  <si>
    <t>2024-04-20T02:57:30Z</t>
  </si>
  <si>
    <t>2024-04-21T03:29:00.000Z</t>
  </si>
  <si>
    <t>2024-04-21T03:28:26Z</t>
  </si>
  <si>
    <t>2024-04-21T06:06:00.000Z</t>
  </si>
  <si>
    <t>2024-04-21T06:06:03Z</t>
  </si>
  <si>
    <t>2024-04-21T10:16:00.000Z</t>
  </si>
  <si>
    <t>2024-04-21T10:15:50Z</t>
  </si>
  <si>
    <t>2024-04-22T01:25:00.000Z</t>
  </si>
  <si>
    <t>2024-04-22T01:25:20Z</t>
  </si>
  <si>
    <t>2024-04-23T02:53:00.000Z</t>
  </si>
  <si>
    <t>2024-04-23T02:52:59Z</t>
  </si>
  <si>
    <t>2024-04-24T02:57:00.000Z</t>
  </si>
  <si>
    <t>2024-04-24T02:57:23Z</t>
  </si>
  <si>
    <t>2024-04-25T03:23:00.000Z</t>
  </si>
  <si>
    <t>2024-04-25T03:22:48Z</t>
  </si>
  <si>
    <t>2024-04-25T04:55:00.000Z</t>
  </si>
  <si>
    <t>2024-04-25T04:55:16Z</t>
  </si>
  <si>
    <t>2024-04-25T09:18:00.000Z</t>
  </si>
  <si>
    <t>2024-04-25T09:17:30Z</t>
  </si>
  <si>
    <t>2024-04-26T01:43:00.000Z</t>
  </si>
  <si>
    <t>2024-04-26T01:43:03Z</t>
  </si>
  <si>
    <t>2024-04-27T02:56:00.000Z</t>
  </si>
  <si>
    <t>2024-04-27T02:55:37Z</t>
  </si>
  <si>
    <t>2024-04-28T02:57:00.000Z</t>
  </si>
  <si>
    <t>2024-04-28T02:57:11Z</t>
  </si>
  <si>
    <t>2024-04-29T03:32:00.000Z</t>
  </si>
  <si>
    <t>2024-04-29T03:31:18Z</t>
  </si>
  <si>
    <t>2024-04-29T05:41:00.000Z</t>
  </si>
  <si>
    <t>2024-04-29T05:41:16Z</t>
  </si>
  <si>
    <t>2024-04-29T10:14:00.000Z</t>
  </si>
  <si>
    <t>2024-04-29T10:13:57Z</t>
  </si>
  <si>
    <t>delta_km</t>
    <phoneticPr fontId="18" type="noConversion"/>
  </si>
  <si>
    <t>加油时间</t>
  </si>
  <si>
    <t>车品牌</t>
  </si>
  <si>
    <t>车型</t>
  </si>
  <si>
    <t>车牌号</t>
  </si>
  <si>
    <t>加油站地点（市）</t>
  </si>
  <si>
    <t>加油升数</t>
  </si>
  <si>
    <t>发改委价格</t>
  </si>
  <si>
    <t>加油次数</t>
  </si>
  <si>
    <t>车次</t>
  </si>
  <si>
    <t>上次加油时间</t>
  </si>
  <si>
    <t>加油站里程</t>
  </si>
  <si>
    <t>任务单里程</t>
  </si>
  <si>
    <t>固定绕路里程</t>
  </si>
  <si>
    <t>放空里程</t>
  </si>
  <si>
    <t>累计里程</t>
  </si>
  <si>
    <t>核算升数</t>
  </si>
  <si>
    <t>欧曼自动挡520</t>
  </si>
  <si>
    <t>苏K84260</t>
  </si>
  <si>
    <t>台州市</t>
  </si>
  <si>
    <t>苏K842601</t>
  </si>
  <si>
    <t>重庆市</t>
  </si>
  <si>
    <t>苏K842602</t>
  </si>
  <si>
    <t>苏K842603</t>
  </si>
  <si>
    <t>苏K842604</t>
  </si>
  <si>
    <t>苏K842605</t>
  </si>
  <si>
    <t>苏K842606</t>
  </si>
  <si>
    <t>苏K842607</t>
  </si>
  <si>
    <t>苏K842608</t>
  </si>
  <si>
    <t>苏K842609</t>
  </si>
  <si>
    <t>苏K8426010</t>
  </si>
  <si>
    <t>苏K8426011</t>
  </si>
  <si>
    <t>苏K8426012</t>
  </si>
  <si>
    <t>苏K8426013</t>
  </si>
  <si>
    <t>客户总里程</t>
    <phoneticPr fontId="18" type="noConversion"/>
  </si>
  <si>
    <t>hb总里程</t>
    <phoneticPr fontId="18" type="noConversion"/>
  </si>
  <si>
    <t>hb对应trip的总里程</t>
    <phoneticPr fontId="18" type="noConversion"/>
  </si>
  <si>
    <t>77585391</t>
  </si>
  <si>
    <t>2024-04-01T04:30:23.000Z</t>
  </si>
  <si>
    <t>2024-03-31T20:30:23.000Z</t>
  </si>
  <si>
    <t>20.8</t>
  </si>
  <si>
    <t>1913.45</t>
  </si>
  <si>
    <t>126248835</t>
  </si>
  <si>
    <t>33998.0</t>
  </si>
  <si>
    <t>30.3335</t>
  </si>
  <si>
    <t>120.3531</t>
  </si>
  <si>
    <t>浙江省</t>
  </si>
  <si>
    <t>杭州市</t>
  </si>
  <si>
    <t>262</t>
  </si>
  <si>
    <t>24</t>
  </si>
  <si>
    <t>2024-04-29T10:13:57.000Z</t>
  </si>
  <si>
    <t>2024-04-29T02:13:57.000Z</t>
  </si>
  <si>
    <t>37.2</t>
  </si>
  <si>
    <t>2297.6</t>
  </si>
  <si>
    <t>152338350</t>
  </si>
  <si>
    <t>40701.0</t>
  </si>
  <si>
    <t>28.5546</t>
  </si>
  <si>
    <t>121.2364</t>
  </si>
  <si>
    <t>45</t>
  </si>
  <si>
    <t>hb总油耗</t>
    <phoneticPr fontId="18" type="noConversion"/>
  </si>
  <si>
    <t>hb对应trip的总油耗</t>
    <phoneticPr fontId="18" type="noConversion"/>
  </si>
  <si>
    <t>客户开始时油箱液位</t>
    <phoneticPr fontId="18" type="noConversion"/>
  </si>
  <si>
    <t>客户结束时油箱液位</t>
    <phoneticPr fontId="18" type="noConversion"/>
  </si>
  <si>
    <t>左</t>
    <phoneticPr fontId="18" type="noConversion"/>
  </si>
  <si>
    <t>右</t>
    <phoneticPr fontId="18" type="noConversion"/>
  </si>
  <si>
    <t>油箱</t>
    <phoneticPr fontId="18" type="noConversion"/>
  </si>
  <si>
    <t>hb百公里油耗</t>
    <phoneticPr fontId="18" type="noConversion"/>
  </si>
  <si>
    <t>客户总油耗</t>
    <phoneticPr fontId="18" type="noConversion"/>
  </si>
  <si>
    <t>客户百公里油耗</t>
    <phoneticPr fontId="18" type="noConversion"/>
  </si>
  <si>
    <t>减去邮箱偏差</t>
    <phoneticPr fontId="18" type="noConversion"/>
  </si>
  <si>
    <t>偏差</t>
    <phoneticPr fontId="18" type="noConversion"/>
  </si>
  <si>
    <t>跑的更多，油用的更少</t>
    <phoneticPr fontId="18" type="noConversion"/>
  </si>
  <si>
    <t>esn</t>
  </si>
  <si>
    <t>occurrence_date_time_beijing</t>
  </si>
  <si>
    <t>fuel_tank_level</t>
  </si>
  <si>
    <t>油箱液位变化</t>
    <phoneticPr fontId="18" type="noConversion"/>
  </si>
  <si>
    <t>engine_total_hours_of_operation</t>
  </si>
  <si>
    <t>high_resolution_total_vehicle_distance</t>
  </si>
  <si>
    <t>engine_total_fuel_used</t>
  </si>
  <si>
    <t>推测油箱</t>
    <phoneticPr fontId="18" type="noConversion"/>
  </si>
  <si>
    <t>2024-04-01T15:09:25.000Z</t>
  </si>
  <si>
    <t>84.4</t>
  </si>
  <si>
    <t>1917.5</t>
  </si>
  <si>
    <t>126502160</t>
  </si>
  <si>
    <t>34050.0</t>
  </si>
  <si>
    <t>2024-04-03T09:49:30.000Z</t>
  </si>
  <si>
    <t>100.0</t>
  </si>
  <si>
    <t>1942.85</t>
  </si>
  <si>
    <t>128284960</t>
  </si>
  <si>
    <t>34493.0</t>
  </si>
  <si>
    <t>2024-04-05T17:56:41.000Z</t>
  </si>
  <si>
    <t>92.4</t>
  </si>
  <si>
    <t>1972.5</t>
  </si>
  <si>
    <t>130197550</t>
  </si>
  <si>
    <t>35039.5</t>
  </si>
  <si>
    <t>2024-04-07T13:30:08.000Z</t>
  </si>
  <si>
    <t>1997.65</t>
  </si>
  <si>
    <t>131979715</t>
  </si>
  <si>
    <t>35481.0</t>
  </si>
  <si>
    <t>2024-04-09T16:04:08.000Z</t>
  </si>
  <si>
    <t>2025.55</t>
  </si>
  <si>
    <t>133886640</t>
  </si>
  <si>
    <t>36009.0</t>
  </si>
  <si>
    <t>2024-04-11T11:58:14.000Z</t>
  </si>
  <si>
    <t>2050.45</t>
  </si>
  <si>
    <t>135668585</t>
  </si>
  <si>
    <t>36426.5</t>
  </si>
  <si>
    <t>2024-04-13T17:02:28.000Z</t>
  </si>
  <si>
    <t>2078.5</t>
  </si>
  <si>
    <t>137577840</t>
  </si>
  <si>
    <t>36925.0</t>
  </si>
  <si>
    <t>2024-04-15T04:42:55.000Z</t>
  </si>
  <si>
    <t>2103.3</t>
  </si>
  <si>
    <t>139359335</t>
  </si>
  <si>
    <t>37348.5</t>
  </si>
  <si>
    <t>2024-04-17T13:46:31.000Z</t>
  </si>
  <si>
    <t>96.8</t>
  </si>
  <si>
    <t>2136.6</t>
  </si>
  <si>
    <t>141269685</t>
  </si>
  <si>
    <t>37887.0</t>
  </si>
  <si>
    <t>2024-04-19T11:03:52.000Z</t>
  </si>
  <si>
    <t>2162.25</t>
  </si>
  <si>
    <t>143054295</t>
  </si>
  <si>
    <t>38315.0</t>
  </si>
  <si>
    <t>2024-04-21T17:40:16.000Z</t>
  </si>
  <si>
    <t>92.8</t>
  </si>
  <si>
    <t>2190.8</t>
  </si>
  <si>
    <t>144962460</t>
  </si>
  <si>
    <t>38834.0</t>
  </si>
  <si>
    <t>2024-04-23T11:49:43.000Z</t>
  </si>
  <si>
    <t>2216.1</t>
  </si>
  <si>
    <t>146745240</t>
  </si>
  <si>
    <t>39274.5</t>
  </si>
  <si>
    <t>2024-04-27T12:37:49.000Z</t>
  </si>
  <si>
    <t>2269.5</t>
  </si>
  <si>
    <t>150435140</t>
  </si>
  <si>
    <t>40200.5</t>
  </si>
  <si>
    <t>上时刻邮箱液位</t>
    <phoneticPr fontId="18" type="noConversion"/>
  </si>
  <si>
    <t>加油升数</t>
    <phoneticPr fontId="18" type="noConversion"/>
  </si>
  <si>
    <t>delta</t>
    <phoneticPr fontId="18" type="noConversion"/>
  </si>
  <si>
    <t>里程</t>
    <phoneticPr fontId="18" type="noConversion"/>
  </si>
  <si>
    <t>hb油耗</t>
    <phoneticPr fontId="18" type="noConversion"/>
  </si>
  <si>
    <t>客户油耗</t>
    <phoneticPr fontId="18" type="noConversion"/>
  </si>
  <si>
    <t>百公里相差油耗</t>
    <phoneticPr fontId="18" type="noConversion"/>
  </si>
  <si>
    <t>绝对里程下对比油耗</t>
    <phoneticPr fontId="18" type="noConversion"/>
  </si>
  <si>
    <t>里程偏差</t>
    <phoneticPr fontId="18" type="noConversion"/>
  </si>
  <si>
    <t>trip里程262km</t>
    <phoneticPr fontId="18" type="noConversion"/>
  </si>
  <si>
    <t>trip里程1730km</t>
    <phoneticPr fontId="18" type="noConversion"/>
  </si>
  <si>
    <t>trip里程1611km</t>
    <phoneticPr fontId="18" type="noConversion"/>
  </si>
  <si>
    <t>里程呈现规律变化，与客户时间严格对齐时，hb比客户里程多514公里，客户未纳入统计接近100公里</t>
    <phoneticPr fontId="18" type="noConversion"/>
  </si>
  <si>
    <t>开始时间</t>
    <phoneticPr fontId="18" type="noConversion"/>
  </si>
  <si>
    <t>结束时间</t>
    <phoneticPr fontId="18" type="noConversion"/>
  </si>
  <si>
    <t>任务单号</t>
  </si>
  <si>
    <t>任务名称</t>
  </si>
  <si>
    <t>所属部门</t>
  </si>
  <si>
    <t>挂车号</t>
  </si>
  <si>
    <t>计划发车时间</t>
  </si>
  <si>
    <t>实际发车时间</t>
  </si>
  <si>
    <t>计划到车时间</t>
  </si>
  <si>
    <t>实际到车时间</t>
  </si>
  <si>
    <t>计划里程</t>
  </si>
  <si>
    <t>绕路里程</t>
  </si>
  <si>
    <t>车辆轴数</t>
  </si>
  <si>
    <t>始发山地</t>
  </si>
  <si>
    <t>目的山地</t>
  </si>
  <si>
    <t>DKGX24030102736</t>
  </si>
  <si>
    <t>台州-重庆0200(1班)</t>
  </si>
  <si>
    <t>武汉车队</t>
  </si>
  <si>
    <t>皖CDA17挂</t>
  </si>
  <si>
    <t>16.5米</t>
  </si>
  <si>
    <t>五轴</t>
  </si>
  <si>
    <t>是</t>
  </si>
  <si>
    <t>DKGX24030300744</t>
  </si>
  <si>
    <t>重庆-杭州A1-台州0300(1班)</t>
  </si>
  <si>
    <t>DKGX24030502731</t>
  </si>
  <si>
    <t>皖CCY17挂</t>
  </si>
  <si>
    <t>DKGX24030700723</t>
  </si>
  <si>
    <t>DKGX24030902759</t>
  </si>
  <si>
    <t>DKGX24031100663</t>
  </si>
  <si>
    <t>DKGX24031302798</t>
  </si>
  <si>
    <t>DKGX24031500633</t>
  </si>
  <si>
    <t>DKGX24031702845</t>
  </si>
  <si>
    <t>DKGX24031900602</t>
  </si>
  <si>
    <t>DKGX24032102757</t>
  </si>
  <si>
    <t>DKGX24032300570</t>
  </si>
  <si>
    <t>DKGX24032502623</t>
  </si>
  <si>
    <t>DKGX24032700560</t>
  </si>
  <si>
    <t>DKGX24032902559</t>
  </si>
  <si>
    <t>DKGX24033100534</t>
  </si>
  <si>
    <t>DKGX24040202422</t>
  </si>
  <si>
    <t>DKGX24040400512</t>
  </si>
  <si>
    <t>DKGX24040602327</t>
  </si>
  <si>
    <t>DKGX24040800501</t>
  </si>
  <si>
    <t>DKGX24041002270</t>
  </si>
  <si>
    <t>DKGX24041200478</t>
  </si>
  <si>
    <t>DKGX24041402134</t>
  </si>
  <si>
    <t>DKGX24041600456</t>
  </si>
  <si>
    <t>DKGX24041802075</t>
  </si>
  <si>
    <t>DKGX24042000429</t>
  </si>
  <si>
    <t>DKGX24042201925</t>
  </si>
  <si>
    <t>DKGX24042400417</t>
  </si>
  <si>
    <t>DKGX24042601833</t>
  </si>
  <si>
    <t>DKGX24042800393</t>
  </si>
  <si>
    <t>delta(us - cs)</t>
    <phoneticPr fontId="18" type="noConversion"/>
  </si>
  <si>
    <t>如果客户加油数据准确，那么油耗整体与ECM消耗之间有gap，百公里油耗gap在1.5左右</t>
    <phoneticPr fontId="18" type="noConversion"/>
  </si>
  <si>
    <t>里程百公里差个2-3公里</t>
    <phoneticPr fontId="18" type="noConversion"/>
  </si>
  <si>
    <t>hb里程</t>
    <phoneticPr fontId="18" type="noConversion"/>
  </si>
  <si>
    <t>减去油箱偏差</t>
    <phoneticPr fontId="18" type="noConversion"/>
  </si>
  <si>
    <t>油耗</t>
    <phoneticPr fontId="18" type="noConversion"/>
  </si>
  <si>
    <t>百公里油耗</t>
    <phoneticPr fontId="18" type="noConversion"/>
  </si>
  <si>
    <t>跑的更远，油用的更少</t>
    <phoneticPr fontId="18" type="noConversion"/>
  </si>
  <si>
    <t>客户油除以hb里程</t>
    <phoneticPr fontId="18" type="noConversion"/>
  </si>
  <si>
    <t>结论：</t>
    <phoneticPr fontId="18" type="noConversion"/>
  </si>
  <si>
    <t>百公里里程偏差2-3公里</t>
    <phoneticPr fontId="18" type="noConversion"/>
  </si>
  <si>
    <t>百公里耗油量偏差1.5L左右</t>
    <phoneticPr fontId="18" type="noConversion"/>
  </si>
  <si>
    <t>1.油耗差给大家发邮件</t>
    <phoneticPr fontId="18" type="noConversion"/>
  </si>
  <si>
    <t>2.里程差</t>
    <phoneticPr fontId="18" type="noConversion"/>
  </si>
  <si>
    <t>导航GPS轨迹对比一下</t>
    <phoneticPr fontId="18" type="noConversion"/>
  </si>
  <si>
    <t>6%调查，加油还是ECM的偏差，什么导致，最好有A到B点的油</t>
    <phoneticPr fontId="18" type="noConversion"/>
  </si>
  <si>
    <t>里程偏差，出发到达地点，理想A到B点，分析轨迹</t>
    <phoneticPr fontId="18" type="noConversion"/>
  </si>
  <si>
    <t>geodesic_estimate</t>
    <phoneticPr fontId="18" type="noConversion"/>
  </si>
  <si>
    <t>delta_km_with_geo</t>
    <phoneticPr fontId="18" type="noConversion"/>
  </si>
  <si>
    <t>fuel_100km_by_trip_WITH_GEO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</si>
</sst>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_ "/>
    <numFmt numFmtId="178" formatCode="0.00_ "/>
    <numFmt numFmtId="179" formatCode="#,##0.00_ "/>
  </numFmts>
  <fonts count="3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微软雅黑"/>
      <family val="2"/>
    </font>
    <font>
      <sz val="9"/>
      <color theme="0"/>
      <name val="微软雅黑"/>
      <family val="2"/>
    </font>
    <font>
      <sz val="9"/>
      <color indexed="8"/>
      <name val="微软雅黑"/>
      <family val="2"/>
    </font>
    <font>
      <sz val="9"/>
      <color theme="1"/>
      <name val="微软雅黑"/>
      <family val="2"/>
    </font>
    <font>
      <sz val="9"/>
      <color rgb="FFFF0000"/>
      <name val="微软雅黑"/>
      <family val="2"/>
    </font>
    <font>
      <b/>
      <sz val="11"/>
      <color theme="1"/>
      <name val="等线"/>
      <scheme val="minor"/>
    </font>
    <font>
      <b/>
      <sz val="9"/>
      <color indexed="8"/>
      <name val="微软雅黑"/>
      <family val="2"/>
    </font>
    <font>
      <b/>
      <sz val="9"/>
      <color indexed="8"/>
      <name val="微软雅黑"/>
    </font>
    <font>
      <sz val="10"/>
      <color indexed="8"/>
      <name val="微软雅黑"/>
      <family val="2"/>
    </font>
    <font>
      <b/>
      <sz val="10"/>
      <name val="微软雅黑"/>
      <family val="2"/>
    </font>
    <font>
      <sz val="10"/>
      <color theme="1"/>
      <name val="微软雅黑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176" fontId="19" fillId="37" borderId="10" xfId="0" applyNumberFormat="1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177" fontId="19" fillId="36" borderId="10" xfId="0" applyNumberFormat="1" applyFont="1" applyFill="1" applyBorder="1" applyAlignment="1">
      <alignment horizontal="center" vertical="center" wrapText="1"/>
    </xf>
    <xf numFmtId="177" fontId="20" fillId="38" borderId="10" xfId="0" applyNumberFormat="1" applyFont="1" applyFill="1" applyBorder="1" applyAlignment="1">
      <alignment horizontal="center" vertical="center" wrapText="1"/>
    </xf>
    <xf numFmtId="178" fontId="19" fillId="36" borderId="10" xfId="0" applyNumberFormat="1" applyFont="1" applyFill="1" applyBorder="1" applyAlignment="1">
      <alignment horizontal="center" vertical="center" wrapText="1"/>
    </xf>
    <xf numFmtId="22" fontId="21" fillId="39" borderId="0" xfId="0" applyNumberFormat="1" applyFont="1" applyFill="1" applyAlignment="1">
      <alignment horizontal="center" vertical="center"/>
    </xf>
    <xf numFmtId="0" fontId="22" fillId="39" borderId="0" xfId="0" applyFont="1" applyFill="1" applyAlignment="1">
      <alignment horizontal="center" vertical="center"/>
    </xf>
    <xf numFmtId="0" fontId="21" fillId="39" borderId="0" xfId="0" applyFont="1" applyFill="1" applyAlignment="1">
      <alignment horizontal="center" vertical="center"/>
    </xf>
    <xf numFmtId="179" fontId="21" fillId="39" borderId="0" xfId="0" applyNumberFormat="1" applyFont="1" applyFill="1" applyAlignment="1">
      <alignment horizontal="center" vertical="center"/>
    </xf>
    <xf numFmtId="178" fontId="19" fillId="39" borderId="0" xfId="0" applyNumberFormat="1" applyFont="1" applyFill="1" applyAlignment="1">
      <alignment horizontal="center" vertical="center"/>
    </xf>
    <xf numFmtId="22" fontId="23" fillId="39" borderId="0" xfId="0" applyNumberFormat="1" applyFont="1" applyFill="1" applyAlignment="1">
      <alignment horizontal="center" vertical="center"/>
    </xf>
    <xf numFmtId="177" fontId="22" fillId="39" borderId="0" xfId="0" applyNumberFormat="1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22" fontId="19" fillId="39" borderId="0" xfId="0" applyNumberFormat="1" applyFont="1" applyFill="1" applyAlignment="1">
      <alignment horizontal="center" vertical="center"/>
    </xf>
    <xf numFmtId="0" fontId="0" fillId="40" borderId="11" xfId="0" applyFill="1" applyBorder="1">
      <alignment vertical="center"/>
    </xf>
    <xf numFmtId="0" fontId="0" fillId="40" borderId="12" xfId="0" applyFill="1" applyBorder="1">
      <alignment vertical="center"/>
    </xf>
    <xf numFmtId="0" fontId="0" fillId="40" borderId="13" xfId="0" applyFill="1" applyBorder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0" xfId="0" applyFont="1">
      <alignment vertical="center"/>
    </xf>
    <xf numFmtId="0" fontId="13" fillId="43" borderId="11" xfId="0" applyFont="1" applyFill="1" applyBorder="1">
      <alignment vertical="center"/>
    </xf>
    <xf numFmtId="0" fontId="13" fillId="43" borderId="12" xfId="0" applyFont="1" applyFill="1" applyBorder="1">
      <alignment vertical="center"/>
    </xf>
    <xf numFmtId="0" fontId="13" fillId="43" borderId="0" xfId="0" applyFont="1" applyFill="1">
      <alignment vertical="center"/>
    </xf>
    <xf numFmtId="0" fontId="0" fillId="44" borderId="11" xfId="0" applyFill="1" applyBorder="1">
      <alignment vertical="center"/>
    </xf>
    <xf numFmtId="0" fontId="0" fillId="44" borderId="12" xfId="0" applyFill="1" applyBorder="1">
      <alignment vertical="center"/>
    </xf>
    <xf numFmtId="0" fontId="0" fillId="44" borderId="0" xfId="0" applyFill="1">
      <alignment vertical="center"/>
    </xf>
    <xf numFmtId="0" fontId="24" fillId="44" borderId="0" xfId="0" applyFont="1" applyFill="1">
      <alignment vertical="center"/>
    </xf>
    <xf numFmtId="0" fontId="0" fillId="44" borderId="14" xfId="0" applyFill="1" applyBorder="1">
      <alignment vertical="center"/>
    </xf>
    <xf numFmtId="0" fontId="0" fillId="44" borderId="15" xfId="0" applyFill="1" applyBorder="1">
      <alignment vertical="center"/>
    </xf>
    <xf numFmtId="0" fontId="0" fillId="44" borderId="16" xfId="0" applyFill="1" applyBorder="1">
      <alignment vertical="center"/>
    </xf>
    <xf numFmtId="0" fontId="0" fillId="44" borderId="17" xfId="0" applyFill="1" applyBorder="1">
      <alignment vertical="center"/>
    </xf>
    <xf numFmtId="0" fontId="24" fillId="44" borderId="10" xfId="0" applyFont="1" applyFill="1" applyBorder="1">
      <alignment vertical="center"/>
    </xf>
    <xf numFmtId="0" fontId="25" fillId="39" borderId="10" xfId="0" applyFont="1" applyFill="1" applyBorder="1" applyAlignment="1">
      <alignment horizontal="center" vertical="center"/>
    </xf>
    <xf numFmtId="0" fontId="16" fillId="44" borderId="10" xfId="0" applyFont="1" applyFill="1" applyBorder="1">
      <alignment vertical="center"/>
    </xf>
    <xf numFmtId="0" fontId="16" fillId="0" borderId="10" xfId="0" applyFont="1" applyBorder="1">
      <alignment vertical="center"/>
    </xf>
    <xf numFmtId="0" fontId="25" fillId="42" borderId="10" xfId="0" applyFont="1" applyFill="1" applyBorder="1" applyAlignment="1">
      <alignment horizontal="center" vertical="center"/>
    </xf>
    <xf numFmtId="0" fontId="26" fillId="42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45" borderId="10" xfId="0" applyFont="1" applyFill="1" applyBorder="1" applyAlignment="1">
      <alignment horizontal="center" vertical="center"/>
    </xf>
    <xf numFmtId="22" fontId="27" fillId="45" borderId="10" xfId="0" applyNumberFormat="1" applyFont="1" applyFill="1" applyBorder="1" applyAlignment="1">
      <alignment horizontal="center" vertical="center"/>
    </xf>
    <xf numFmtId="0" fontId="28" fillId="37" borderId="1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22" fontId="27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42" borderId="0" xfId="0" applyFont="1" applyFill="1" applyAlignment="1">
      <alignment horizontal="center" vertical="center"/>
    </xf>
    <xf numFmtId="22" fontId="27" fillId="42" borderId="0" xfId="0" applyNumberFormat="1" applyFont="1" applyFill="1" applyAlignment="1">
      <alignment horizontal="center" vertical="center"/>
    </xf>
    <xf numFmtId="0" fontId="29" fillId="4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24" fillId="46" borderId="0" xfId="0" applyFont="1" applyFill="1">
      <alignment vertical="center"/>
    </xf>
    <xf numFmtId="0" fontId="0" fillId="46" borderId="0" xfId="0" applyFill="1">
      <alignment vertical="center"/>
    </xf>
    <xf numFmtId="0" fontId="0" fillId="0" borderId="10" xfId="0" applyBorder="1">
      <alignment vertical="center"/>
    </xf>
    <xf numFmtId="9" fontId="0" fillId="0" borderId="0" xfId="42" applyFo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客户里程</a:t>
            </a:r>
            <a:r>
              <a:rPr lang="en-US"/>
              <a:t>-hb</a:t>
            </a:r>
            <a:r>
              <a:rPr lang="zh-CN"/>
              <a:t>里程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EFC-49F0-B2B2-A93D86CF0D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EFC-49F0-B2B2-A93D86CF0D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EFC-49F0-B2B2-A93D86CF0D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EFC-49F0-B2B2-A93D86CF0D0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5EFC-49F0-B2B2-A93D86CF0D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5EFC-49F0-B2B2-A93D86CF0D0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5EFC-49F0-B2B2-A93D86CF0D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5EFC-49F0-B2B2-A93D86CF0D0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5EFC-49F0-B2B2-A93D86CF0D0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5EFC-49F0-B2B2-A93D86CF0D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5EFC-49F0-B2B2-A93D86CF0D0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5EFC-49F0-B2B2-A93D86CF0D0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5EFC-49F0-B2B2-A93D86CF0D0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5EFC-49F0-B2B2-A93D86CF0D0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5EFC-49F0-B2B2-A93D86CF0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'export - 2024-06-24T112352.932'!$J$4:$J$25</c:f>
              <c:numCache>
                <c:formatCode>General</c:formatCode>
                <c:ptCount val="22"/>
                <c:pt idx="0">
                  <c:v>10.875</c:v>
                </c:pt>
                <c:pt idx="1">
                  <c:v>-47.545000000000073</c:v>
                </c:pt>
                <c:pt idx="2">
                  <c:v>-39.980000000000018</c:v>
                </c:pt>
                <c:pt idx="3">
                  <c:v>10.330000000000013</c:v>
                </c:pt>
                <c:pt idx="4">
                  <c:v>-46.349999999999909</c:v>
                </c:pt>
                <c:pt idx="5">
                  <c:v>-39.115000000000009</c:v>
                </c:pt>
                <c:pt idx="6">
                  <c:v>11.139999999999986</c:v>
                </c:pt>
                <c:pt idx="7">
                  <c:v>-45.825000000000045</c:v>
                </c:pt>
                <c:pt idx="8">
                  <c:v>-39.400000000000091</c:v>
                </c:pt>
                <c:pt idx="9">
                  <c:v>11.330000000000013</c:v>
                </c:pt>
                <c:pt idx="10">
                  <c:v>-45.900000000000091</c:v>
                </c:pt>
                <c:pt idx="11">
                  <c:v>-40.180000000000064</c:v>
                </c:pt>
                <c:pt idx="12">
                  <c:v>10.754999999999995</c:v>
                </c:pt>
                <c:pt idx="13">
                  <c:v>-46.605000000000018</c:v>
                </c:pt>
                <c:pt idx="14">
                  <c:v>-39.345000000000027</c:v>
                </c:pt>
                <c:pt idx="15">
                  <c:v>10.544999999999987</c:v>
                </c:pt>
                <c:pt idx="16">
                  <c:v>-47.5150000000001</c:v>
                </c:pt>
                <c:pt idx="17">
                  <c:v>-38.930000000000064</c:v>
                </c:pt>
                <c:pt idx="18">
                  <c:v>10.680000000000007</c:v>
                </c:pt>
                <c:pt idx="19">
                  <c:v>-46.220000000000027</c:v>
                </c:pt>
                <c:pt idx="20">
                  <c:v>-38.599999999999909</c:v>
                </c:pt>
                <c:pt idx="21">
                  <c:v>11.289999999999992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FC-49F0-B2B2-A93D86CF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17010752"/>
        <c:axId val="1417011232"/>
      </c:barChart>
      <c:catAx>
        <c:axId val="14170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262 VS 1730 VS 1611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11232"/>
        <c:crosses val="autoZero"/>
        <c:auto val="1"/>
        <c:lblAlgn val="ctr"/>
        <c:lblOffset val="100"/>
        <c:noMultiLvlLbl val="0"/>
      </c:catAx>
      <c:valAx>
        <c:axId val="141701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422170</xdr:colOff>
      <xdr:row>32</xdr:row>
      <xdr:rowOff>141886</xdr:rowOff>
    </xdr:from>
    <xdr:to>
      <xdr:col>24</xdr:col>
      <xdr:colOff>731733</xdr:colOff>
      <xdr:row>47</xdr:row>
      <xdr:rowOff>74758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E643E-7C02-4529-8436-AD1C5E013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x050\Downloads\fuel_cmp_hb.xlsx" TargetMode="External"/><Relationship Id="rId1" Type="http://schemas.openxmlformats.org/officeDocument/2006/relationships/externalLinkPath" Target="/Users/px050/Downloads/fuel_cmp_h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 - 2024-06-24T133942 041"/>
      <sheetName val="两次加油"/>
      <sheetName val="Sheet1"/>
      <sheetName val="fuel_cmp_hb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29"/>
  <sheetViews>
    <sheetView tabSelected="1" topLeftCell="E1" zoomScale="98" zoomScaleNormal="55" workbookViewId="0">
      <selection activeCell="N9" sqref="N9"/>
    </sheetView>
  </sheetViews>
  <sheetFormatPr defaultRowHeight="14"/>
  <cols>
    <col min="1" max="1" width="11.08203125" customWidth="1"/>
    <col min="2" max="2" width="24.08203125" customWidth="1"/>
    <col min="3" max="3" width="19.58203125" customWidth="1"/>
    <col min="4" max="4" width="24.25" customWidth="1"/>
    <col min="5" max="5" width="22.58203125" customWidth="1"/>
    <col min="6" max="6" width="13.83203125" customWidth="1"/>
    <col min="7" max="7" width="17" customWidth="1"/>
    <col min="8" max="8" width="11.08203125" customWidth="1"/>
    <col min="9" max="9" width="19.75" customWidth="1"/>
    <col min="10" max="10" width="9.08203125" bestFit="1" customWidth="1"/>
    <col min="11" max="11" width="18.4140625" customWidth="1"/>
    <col min="12" max="12" width="16.9140625" bestFit="1" customWidth="1"/>
    <col min="13" max="13" width="27.33203125" bestFit="1" customWidth="1"/>
    <col min="15" max="15" width="11" customWidth="1"/>
    <col min="16" max="16" width="26.83203125" customWidth="1"/>
    <col min="17" max="17" width="10.5" bestFit="1" customWidth="1"/>
    <col min="18" max="18" width="28" customWidth="1"/>
    <col min="19" max="19" width="12.33203125" customWidth="1"/>
    <col min="20" max="20" width="32" customWidth="1"/>
    <col min="21" max="21" width="9.08203125" bestFit="1" customWidth="1"/>
    <col min="22" max="22" width="52.75" customWidth="1"/>
    <col min="23" max="23" width="17.33203125" customWidth="1"/>
    <col min="24" max="24" width="13" customWidth="1"/>
    <col min="25" max="25" width="10.33203125" customWidth="1"/>
    <col min="26" max="26" width="15.33203125" customWidth="1"/>
    <col min="30" max="30" width="16.08203125" customWidth="1"/>
    <col min="31" max="31" width="22.25" customWidth="1"/>
    <col min="32" max="32" width="19.33203125" customWidth="1"/>
    <col min="33" max="33" width="19.25" customWidth="1"/>
    <col min="34" max="34" width="22" customWidth="1"/>
    <col min="35" max="35" width="23.75" customWidth="1"/>
    <col min="36" max="36" width="19.33203125" customWidth="1"/>
    <col min="37" max="37" width="7.33203125" customWidth="1"/>
    <col min="45" max="45" width="14.08203125" customWidth="1"/>
    <col min="46" max="46" width="16.33203125" customWidth="1"/>
    <col min="47" max="47" width="11.58203125" bestFit="1" customWidth="1"/>
  </cols>
  <sheetData>
    <row r="1" spans="1:62">
      <c r="A1" t="s">
        <v>1</v>
      </c>
      <c r="B1" s="2" t="s">
        <v>3</v>
      </c>
      <c r="C1" s="3" t="s">
        <v>4</v>
      </c>
      <c r="D1" s="2" t="s">
        <v>5</v>
      </c>
      <c r="E1" s="3" t="s">
        <v>6</v>
      </c>
      <c r="F1" s="2" t="s">
        <v>2</v>
      </c>
      <c r="G1" s="3" t="s">
        <v>7</v>
      </c>
      <c r="H1" s="3" t="s">
        <v>0</v>
      </c>
      <c r="I1" s="3" t="s">
        <v>8</v>
      </c>
      <c r="J1" s="4" t="s">
        <v>104</v>
      </c>
      <c r="K1" s="3" t="s">
        <v>324</v>
      </c>
      <c r="L1" s="3" t="s">
        <v>325</v>
      </c>
      <c r="M1" s="3" t="s">
        <v>326</v>
      </c>
    </row>
    <row r="2" spans="1:62">
      <c r="A2" s="1" t="s">
        <v>9</v>
      </c>
      <c r="B2" s="1" t="s">
        <v>9</v>
      </c>
      <c r="C2" s="1" t="s">
        <v>10</v>
      </c>
      <c r="D2" s="1" t="s">
        <v>9</v>
      </c>
      <c r="E2" s="1" t="s">
        <v>11</v>
      </c>
      <c r="F2" s="1" t="s">
        <v>9</v>
      </c>
      <c r="G2" s="1">
        <v>27660.105</v>
      </c>
      <c r="H2" s="1">
        <v>7114.5</v>
      </c>
      <c r="I2" s="1">
        <v>25.721160494509999</v>
      </c>
    </row>
    <row r="3" spans="1:62" s="1" customFormat="1">
      <c r="A3" s="1">
        <v>23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1611</v>
      </c>
      <c r="G3" s="1">
        <v>244.65</v>
      </c>
      <c r="H3" s="1">
        <v>65</v>
      </c>
      <c r="I3" s="1">
        <v>26.568567341099499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</row>
    <row r="4" spans="1:62">
      <c r="A4">
        <v>24</v>
      </c>
      <c r="B4" t="s">
        <v>16</v>
      </c>
      <c r="C4" t="s">
        <v>17</v>
      </c>
      <c r="D4" t="s">
        <v>18</v>
      </c>
      <c r="E4" t="s">
        <v>19</v>
      </c>
      <c r="F4">
        <v>262</v>
      </c>
      <c r="G4">
        <v>251.125</v>
      </c>
      <c r="H4">
        <v>51</v>
      </c>
      <c r="I4">
        <v>20.308611249377801</v>
      </c>
      <c r="J4">
        <f>F4-G4</f>
        <v>10.875</v>
      </c>
      <c r="K4">
        <v>253.67758074682601</v>
      </c>
      <c r="L4">
        <f>F4-K4</f>
        <v>8.3224192531739902</v>
      </c>
      <c r="M4">
        <f>(H4/K4)*100</f>
        <v>20.1042598442701</v>
      </c>
    </row>
    <row r="5" spans="1:62">
      <c r="A5">
        <v>25</v>
      </c>
      <c r="B5" t="s">
        <v>20</v>
      </c>
      <c r="C5" t="s">
        <v>21</v>
      </c>
      <c r="D5" t="s">
        <v>22</v>
      </c>
      <c r="E5" t="s">
        <v>23</v>
      </c>
      <c r="F5">
        <v>1730</v>
      </c>
      <c r="G5">
        <v>1777.5450000000001</v>
      </c>
      <c r="H5">
        <v>438.5</v>
      </c>
      <c r="I5">
        <v>24.668855078211799</v>
      </c>
      <c r="J5">
        <f t="shared" ref="J5:J25" si="0">F5-G5</f>
        <v>-47.545000000000073</v>
      </c>
      <c r="K5">
        <v>1784.5803763167401</v>
      </c>
      <c r="L5">
        <f t="shared" ref="L5:L25" si="1">F5-K5</f>
        <v>-54.580376316740058</v>
      </c>
      <c r="M5">
        <f t="shared" ref="M5:M25" si="2">(H5/K5)*100</f>
        <v>24.571602703882466</v>
      </c>
    </row>
    <row r="6" spans="1:62">
      <c r="A6">
        <v>26</v>
      </c>
      <c r="B6" t="s">
        <v>24</v>
      </c>
      <c r="C6" t="s">
        <v>25</v>
      </c>
      <c r="D6" t="s">
        <v>26</v>
      </c>
      <c r="E6" t="s">
        <v>27</v>
      </c>
      <c r="F6">
        <v>1611</v>
      </c>
      <c r="G6">
        <v>1650.98</v>
      </c>
      <c r="H6">
        <v>481.5</v>
      </c>
      <c r="I6">
        <v>29.1644962385976</v>
      </c>
      <c r="J6">
        <f t="shared" si="0"/>
        <v>-39.980000000000018</v>
      </c>
      <c r="K6">
        <v>1646.92103985262</v>
      </c>
      <c r="L6">
        <f t="shared" si="1"/>
        <v>-35.92103985261997</v>
      </c>
      <c r="M6">
        <f t="shared" si="2"/>
        <v>29.236374322055454</v>
      </c>
    </row>
    <row r="7" spans="1:62">
      <c r="A7">
        <v>27</v>
      </c>
      <c r="B7" t="s">
        <v>28</v>
      </c>
      <c r="C7" t="s">
        <v>29</v>
      </c>
      <c r="D7" t="s">
        <v>30</v>
      </c>
      <c r="E7" t="s">
        <v>31</v>
      </c>
      <c r="F7">
        <v>262</v>
      </c>
      <c r="G7">
        <v>251.67</v>
      </c>
      <c r="H7">
        <v>55.5</v>
      </c>
      <c r="I7">
        <v>22.052688043866901</v>
      </c>
      <c r="J7">
        <f t="shared" si="0"/>
        <v>10.330000000000013</v>
      </c>
      <c r="K7">
        <v>253.345869001376</v>
      </c>
      <c r="L7">
        <f t="shared" si="1"/>
        <v>8.654130998623998</v>
      </c>
      <c r="M7">
        <f t="shared" si="2"/>
        <v>21.906810724314024</v>
      </c>
    </row>
    <row r="8" spans="1:62">
      <c r="A8">
        <v>28</v>
      </c>
      <c r="B8" t="s">
        <v>32</v>
      </c>
      <c r="C8" t="s">
        <v>33</v>
      </c>
      <c r="D8" t="s">
        <v>34</v>
      </c>
      <c r="E8" t="s">
        <v>35</v>
      </c>
      <c r="F8">
        <v>1730</v>
      </c>
      <c r="G8">
        <v>1776.35</v>
      </c>
      <c r="H8">
        <v>436.5</v>
      </c>
      <c r="I8">
        <v>24.572860078250301</v>
      </c>
      <c r="J8">
        <f t="shared" si="0"/>
        <v>-46.349999999999909</v>
      </c>
      <c r="K8">
        <v>1784.2711108481501</v>
      </c>
      <c r="L8">
        <f t="shared" si="1"/>
        <v>-54.271110848150101</v>
      </c>
      <c r="M8">
        <f t="shared" si="2"/>
        <v>24.463771079749787</v>
      </c>
    </row>
    <row r="9" spans="1:62">
      <c r="A9">
        <v>29</v>
      </c>
      <c r="B9" t="s">
        <v>36</v>
      </c>
      <c r="C9" t="s">
        <v>37</v>
      </c>
      <c r="D9" t="s">
        <v>38</v>
      </c>
      <c r="E9" t="s">
        <v>39</v>
      </c>
      <c r="F9">
        <v>1611</v>
      </c>
      <c r="G9">
        <v>1650.115</v>
      </c>
      <c r="H9">
        <v>467.5</v>
      </c>
      <c r="I9">
        <v>28.3313587234829</v>
      </c>
      <c r="J9">
        <f t="shared" si="0"/>
        <v>-39.115000000000009</v>
      </c>
      <c r="K9">
        <v>1629.9060248532501</v>
      </c>
      <c r="L9">
        <f t="shared" si="1"/>
        <v>-18.906024853250074</v>
      </c>
      <c r="M9">
        <f t="shared" si="2"/>
        <v>28.682635248378308</v>
      </c>
    </row>
    <row r="10" spans="1:62">
      <c r="A10">
        <v>30</v>
      </c>
      <c r="B10" t="s">
        <v>40</v>
      </c>
      <c r="C10" t="s">
        <v>41</v>
      </c>
      <c r="D10" t="s">
        <v>42</v>
      </c>
      <c r="E10" t="s">
        <v>43</v>
      </c>
      <c r="F10">
        <v>262</v>
      </c>
      <c r="G10">
        <v>250.86</v>
      </c>
      <c r="H10">
        <v>55</v>
      </c>
      <c r="I10">
        <v>21.924579446703301</v>
      </c>
      <c r="J10">
        <f t="shared" si="0"/>
        <v>11.139999999999986</v>
      </c>
      <c r="K10">
        <v>253.43301012041201</v>
      </c>
      <c r="L10">
        <f t="shared" si="1"/>
        <v>8.5669898795879931</v>
      </c>
      <c r="M10">
        <f t="shared" si="2"/>
        <v>21.701987430077953</v>
      </c>
    </row>
    <row r="11" spans="1:62">
      <c r="A11">
        <v>31</v>
      </c>
      <c r="B11" t="s">
        <v>44</v>
      </c>
      <c r="C11" t="s">
        <v>45</v>
      </c>
      <c r="D11" t="s">
        <v>46</v>
      </c>
      <c r="E11" t="s">
        <v>47</v>
      </c>
      <c r="F11">
        <v>1730</v>
      </c>
      <c r="G11">
        <v>1775.825</v>
      </c>
      <c r="H11">
        <v>413.5</v>
      </c>
      <c r="I11">
        <v>23.2849520645333</v>
      </c>
      <c r="J11">
        <f t="shared" si="0"/>
        <v>-45.825000000000045</v>
      </c>
      <c r="K11">
        <v>1754.99135815862</v>
      </c>
      <c r="L11">
        <f t="shared" si="1"/>
        <v>-24.99135815861996</v>
      </c>
      <c r="M11">
        <f t="shared" si="2"/>
        <v>23.561369580409462</v>
      </c>
    </row>
    <row r="12" spans="1:62">
      <c r="A12">
        <v>32</v>
      </c>
      <c r="B12" t="s">
        <v>48</v>
      </c>
      <c r="C12" t="s">
        <v>49</v>
      </c>
      <c r="D12" t="s">
        <v>50</v>
      </c>
      <c r="E12" t="s">
        <v>51</v>
      </c>
      <c r="F12">
        <v>1611</v>
      </c>
      <c r="G12">
        <v>1650.4</v>
      </c>
      <c r="H12">
        <v>440.5</v>
      </c>
      <c r="I12">
        <v>26.690499272903502</v>
      </c>
      <c r="J12">
        <f t="shared" si="0"/>
        <v>-39.400000000000091</v>
      </c>
      <c r="K12">
        <v>1656.20715350407</v>
      </c>
      <c r="L12">
        <f t="shared" si="1"/>
        <v>-45.207153504069993</v>
      </c>
      <c r="M12">
        <f t="shared" si="2"/>
        <v>26.596914466165995</v>
      </c>
      <c r="V12" t="s">
        <v>322</v>
      </c>
    </row>
    <row r="13" spans="1:62">
      <c r="A13">
        <v>33</v>
      </c>
      <c r="B13" t="s">
        <v>52</v>
      </c>
      <c r="C13" t="s">
        <v>53</v>
      </c>
      <c r="D13" t="s">
        <v>54</v>
      </c>
      <c r="E13" t="s">
        <v>55</v>
      </c>
      <c r="F13">
        <v>262</v>
      </c>
      <c r="G13">
        <v>250.67</v>
      </c>
      <c r="H13">
        <v>53</v>
      </c>
      <c r="I13">
        <v>21.143335859895402</v>
      </c>
      <c r="J13">
        <f t="shared" si="0"/>
        <v>11.330000000000013</v>
      </c>
      <c r="K13">
        <v>253.19754221965201</v>
      </c>
      <c r="L13">
        <f t="shared" si="1"/>
        <v>8.8024577803479929</v>
      </c>
      <c r="M13">
        <f t="shared" si="2"/>
        <v>20.932272697189866</v>
      </c>
      <c r="V13" t="s">
        <v>323</v>
      </c>
    </row>
    <row r="14" spans="1:62">
      <c r="A14">
        <v>34</v>
      </c>
      <c r="B14" t="s">
        <v>56</v>
      </c>
      <c r="C14" t="s">
        <v>57</v>
      </c>
      <c r="D14" t="s">
        <v>58</v>
      </c>
      <c r="E14" t="s">
        <v>59</v>
      </c>
      <c r="F14">
        <v>1730</v>
      </c>
      <c r="G14">
        <v>1775.9</v>
      </c>
      <c r="H14">
        <v>420</v>
      </c>
      <c r="I14">
        <v>23.649980291683001</v>
      </c>
      <c r="J14">
        <f t="shared" si="0"/>
        <v>-45.900000000000091</v>
      </c>
      <c r="K14">
        <v>1787.8351953640899</v>
      </c>
      <c r="L14">
        <f t="shared" si="1"/>
        <v>-57.835195364089941</v>
      </c>
      <c r="M14">
        <f t="shared" si="2"/>
        <v>23.492098214034076</v>
      </c>
    </row>
    <row r="15" spans="1:62">
      <c r="A15">
        <v>35</v>
      </c>
      <c r="B15" t="s">
        <v>60</v>
      </c>
      <c r="C15" t="s">
        <v>61</v>
      </c>
      <c r="D15" t="s">
        <v>62</v>
      </c>
      <c r="E15" t="s">
        <v>63</v>
      </c>
      <c r="F15">
        <v>1611</v>
      </c>
      <c r="G15">
        <v>1651.18</v>
      </c>
      <c r="H15">
        <v>472.5</v>
      </c>
      <c r="I15">
        <v>28.615898932884299</v>
      </c>
      <c r="J15">
        <f t="shared" si="0"/>
        <v>-40.180000000000064</v>
      </c>
      <c r="K15">
        <v>1659.9460498836499</v>
      </c>
      <c r="L15">
        <f t="shared" si="1"/>
        <v>-48.946049883649948</v>
      </c>
      <c r="M15">
        <f t="shared" si="2"/>
        <v>28.464780529049051</v>
      </c>
    </row>
    <row r="16" spans="1:62">
      <c r="A16">
        <v>36</v>
      </c>
      <c r="B16" t="s">
        <v>64</v>
      </c>
      <c r="C16" t="s">
        <v>65</v>
      </c>
      <c r="D16" t="s">
        <v>66</v>
      </c>
      <c r="E16" t="s">
        <v>67</v>
      </c>
      <c r="F16">
        <v>262</v>
      </c>
      <c r="G16">
        <v>251.245</v>
      </c>
      <c r="H16">
        <v>52</v>
      </c>
      <c r="I16">
        <v>20.696929292125201</v>
      </c>
      <c r="J16">
        <f t="shared" si="0"/>
        <v>10.754999999999995</v>
      </c>
      <c r="K16">
        <v>253.61530669522099</v>
      </c>
      <c r="L16">
        <f t="shared" si="1"/>
        <v>8.384693304779006</v>
      </c>
      <c r="M16">
        <f t="shared" si="2"/>
        <v>20.503494318854479</v>
      </c>
    </row>
    <row r="17" spans="1:31">
      <c r="A17">
        <v>37</v>
      </c>
      <c r="B17" t="s">
        <v>68</v>
      </c>
      <c r="C17" t="s">
        <v>69</v>
      </c>
      <c r="D17" t="s">
        <v>70</v>
      </c>
      <c r="E17" t="s">
        <v>71</v>
      </c>
      <c r="F17">
        <v>1730</v>
      </c>
      <c r="G17">
        <v>1776.605</v>
      </c>
      <c r="H17">
        <v>422</v>
      </c>
      <c r="I17">
        <v>23.753169669116001</v>
      </c>
      <c r="J17">
        <f t="shared" si="0"/>
        <v>-46.605000000000018</v>
      </c>
      <c r="K17">
        <v>1781.7713897481001</v>
      </c>
      <c r="L17">
        <f t="shared" si="1"/>
        <v>-51.771389748100091</v>
      </c>
      <c r="M17">
        <f t="shared" si="2"/>
        <v>23.684295439251649</v>
      </c>
    </row>
    <row r="18" spans="1:31">
      <c r="A18">
        <v>38</v>
      </c>
      <c r="B18" t="s">
        <v>72</v>
      </c>
      <c r="C18" t="s">
        <v>73</v>
      </c>
      <c r="D18" t="s">
        <v>74</v>
      </c>
      <c r="E18" t="s">
        <v>75</v>
      </c>
      <c r="F18">
        <v>1611</v>
      </c>
      <c r="G18">
        <v>1650.345</v>
      </c>
      <c r="H18">
        <v>460</v>
      </c>
      <c r="I18">
        <v>27.872959896264099</v>
      </c>
      <c r="J18">
        <f t="shared" si="0"/>
        <v>-39.345000000000027</v>
      </c>
      <c r="K18">
        <v>1661.4559467634799</v>
      </c>
      <c r="L18">
        <f t="shared" si="1"/>
        <v>-50.455946763479915</v>
      </c>
      <c r="M18">
        <f t="shared" si="2"/>
        <v>27.686560146002133</v>
      </c>
    </row>
    <row r="19" spans="1:31">
      <c r="A19">
        <v>39</v>
      </c>
      <c r="B19" t="s">
        <v>76</v>
      </c>
      <c r="C19" t="s">
        <v>77</v>
      </c>
      <c r="D19" t="s">
        <v>78</v>
      </c>
      <c r="E19" t="s">
        <v>79</v>
      </c>
      <c r="F19">
        <v>262</v>
      </c>
      <c r="G19">
        <v>251.45500000000001</v>
      </c>
      <c r="H19">
        <v>53.5</v>
      </c>
      <c r="I19">
        <v>21.276172675031301</v>
      </c>
      <c r="J19">
        <f t="shared" si="0"/>
        <v>10.544999999999987</v>
      </c>
      <c r="K19">
        <v>253.64939358826601</v>
      </c>
      <c r="L19">
        <f t="shared" si="1"/>
        <v>8.3506064117339918</v>
      </c>
      <c r="M19">
        <f t="shared" si="2"/>
        <v>21.09210640844006</v>
      </c>
      <c r="S19" s="57" t="s">
        <v>316</v>
      </c>
      <c r="T19" s="55" t="s">
        <v>314</v>
      </c>
      <c r="V19" t="s">
        <v>319</v>
      </c>
    </row>
    <row r="20" spans="1:31">
      <c r="A20">
        <v>40</v>
      </c>
      <c r="B20" t="s">
        <v>80</v>
      </c>
      <c r="C20" t="s">
        <v>81</v>
      </c>
      <c r="D20" t="s">
        <v>82</v>
      </c>
      <c r="E20" t="s">
        <v>83</v>
      </c>
      <c r="F20">
        <v>1730</v>
      </c>
      <c r="G20">
        <v>1777.5150000000001</v>
      </c>
      <c r="H20">
        <v>436.5</v>
      </c>
      <c r="I20">
        <v>24.556754795318099</v>
      </c>
      <c r="J20">
        <f t="shared" si="0"/>
        <v>-47.5150000000001</v>
      </c>
      <c r="K20">
        <v>1788.2750560709801</v>
      </c>
      <c r="L20">
        <f t="shared" si="1"/>
        <v>-58.275056070980099</v>
      </c>
      <c r="M20">
        <f t="shared" si="2"/>
        <v>24.408996732249587</v>
      </c>
      <c r="S20" s="58"/>
      <c r="T20" s="55" t="s">
        <v>317</v>
      </c>
      <c r="V20" t="s">
        <v>320</v>
      </c>
      <c r="W20" t="s">
        <v>321</v>
      </c>
    </row>
    <row r="21" spans="1:31">
      <c r="A21">
        <v>41</v>
      </c>
      <c r="B21" t="s">
        <v>84</v>
      </c>
      <c r="C21" t="s">
        <v>85</v>
      </c>
      <c r="D21" t="s">
        <v>86</v>
      </c>
      <c r="E21" t="s">
        <v>87</v>
      </c>
      <c r="F21">
        <v>1611</v>
      </c>
      <c r="G21">
        <v>1649.93</v>
      </c>
      <c r="H21">
        <v>450</v>
      </c>
      <c r="I21">
        <v>27.2738843466086</v>
      </c>
      <c r="J21">
        <f t="shared" si="0"/>
        <v>-38.930000000000064</v>
      </c>
      <c r="K21">
        <v>1659.7332753242899</v>
      </c>
      <c r="L21">
        <f t="shared" si="1"/>
        <v>-48.733275324289934</v>
      </c>
      <c r="M21">
        <f t="shared" si="2"/>
        <v>27.112790150699123</v>
      </c>
      <c r="S21" s="59"/>
      <c r="T21" s="55" t="s">
        <v>318</v>
      </c>
    </row>
    <row r="22" spans="1:31">
      <c r="A22">
        <v>42</v>
      </c>
      <c r="B22" t="s">
        <v>88</v>
      </c>
      <c r="C22" t="s">
        <v>89</v>
      </c>
      <c r="D22" t="s">
        <v>90</v>
      </c>
      <c r="E22" t="s">
        <v>91</v>
      </c>
      <c r="F22">
        <v>262</v>
      </c>
      <c r="G22">
        <v>251.32</v>
      </c>
      <c r="H22">
        <v>51.5</v>
      </c>
      <c r="I22">
        <v>20.491803278688501</v>
      </c>
      <c r="J22">
        <f t="shared" si="0"/>
        <v>10.680000000000007</v>
      </c>
      <c r="K22">
        <v>253.49495050682</v>
      </c>
      <c r="L22">
        <f t="shared" si="1"/>
        <v>8.505049493179996</v>
      </c>
      <c r="M22">
        <f t="shared" si="2"/>
        <v>20.315986530317275</v>
      </c>
    </row>
    <row r="23" spans="1:31">
      <c r="A23">
        <v>43</v>
      </c>
      <c r="B23" t="s">
        <v>92</v>
      </c>
      <c r="C23" t="s">
        <v>93</v>
      </c>
      <c r="D23" t="s">
        <v>94</v>
      </c>
      <c r="E23" t="s">
        <v>95</v>
      </c>
      <c r="F23">
        <v>1730</v>
      </c>
      <c r="G23">
        <v>1776.22</v>
      </c>
      <c r="H23">
        <v>415.5</v>
      </c>
      <c r="I23">
        <v>23.392372566461301</v>
      </c>
      <c r="J23">
        <f t="shared" si="0"/>
        <v>-46.220000000000027</v>
      </c>
      <c r="K23">
        <v>1788.22461612096</v>
      </c>
      <c r="L23">
        <f t="shared" si="1"/>
        <v>-58.224616120960036</v>
      </c>
      <c r="M23">
        <f t="shared" si="2"/>
        <v>23.235336112378764</v>
      </c>
    </row>
    <row r="24" spans="1:31">
      <c r="A24">
        <v>44</v>
      </c>
      <c r="B24" t="s">
        <v>96</v>
      </c>
      <c r="C24" t="s">
        <v>97</v>
      </c>
      <c r="D24" t="s">
        <v>98</v>
      </c>
      <c r="E24" t="s">
        <v>99</v>
      </c>
      <c r="F24">
        <v>1611</v>
      </c>
      <c r="G24">
        <v>1649.6</v>
      </c>
      <c r="H24">
        <v>446</v>
      </c>
      <c r="I24">
        <v>27.036857419980599</v>
      </c>
      <c r="J24">
        <f t="shared" si="0"/>
        <v>-38.599999999999909</v>
      </c>
      <c r="K24">
        <v>1656.88124668108</v>
      </c>
      <c r="L24">
        <f t="shared" si="1"/>
        <v>-45.881246681080029</v>
      </c>
      <c r="M24">
        <f t="shared" si="2"/>
        <v>26.918042611284804</v>
      </c>
    </row>
    <row r="25" spans="1:31">
      <c r="A25">
        <v>45</v>
      </c>
      <c r="B25" t="s">
        <v>100</v>
      </c>
      <c r="C25" t="s">
        <v>101</v>
      </c>
      <c r="D25" t="s">
        <v>102</v>
      </c>
      <c r="E25" t="s">
        <v>103</v>
      </c>
      <c r="F25">
        <v>262</v>
      </c>
      <c r="G25">
        <v>250.71</v>
      </c>
      <c r="H25">
        <v>52</v>
      </c>
      <c r="I25">
        <v>20.741095289378102</v>
      </c>
      <c r="J25">
        <f t="shared" si="0"/>
        <v>11.289999999999992</v>
      </c>
      <c r="K25">
        <v>253.48943236850499</v>
      </c>
      <c r="L25">
        <f t="shared" si="1"/>
        <v>8.5105676314950074</v>
      </c>
      <c r="M25">
        <f t="shared" si="2"/>
        <v>20.513675664556335</v>
      </c>
    </row>
    <row r="29" spans="1:31">
      <c r="P29" t="s">
        <v>254</v>
      </c>
      <c r="R29" t="s">
        <v>255</v>
      </c>
    </row>
    <row r="30" spans="1:31">
      <c r="P30" s="42" t="s">
        <v>16</v>
      </c>
      <c r="R30" s="42" t="s">
        <v>102</v>
      </c>
    </row>
    <row r="32" spans="1:31">
      <c r="AE32" t="s">
        <v>248</v>
      </c>
    </row>
    <row r="35" spans="31:47">
      <c r="AE35" s="25" t="s">
        <v>176</v>
      </c>
      <c r="AF35" s="26" t="s">
        <v>177</v>
      </c>
      <c r="AG35" s="26" t="s">
        <v>178</v>
      </c>
      <c r="AH35" s="26" t="s">
        <v>179</v>
      </c>
      <c r="AI35" s="26" t="s">
        <v>241</v>
      </c>
      <c r="AJ35" s="26" t="s">
        <v>242</v>
      </c>
      <c r="AK35" s="26" t="s">
        <v>180</v>
      </c>
      <c r="AL35" s="26" t="s">
        <v>181</v>
      </c>
      <c r="AM35" s="26" t="s">
        <v>182</v>
      </c>
      <c r="AN35" s="27" t="s">
        <v>183</v>
      </c>
    </row>
    <row r="36" spans="31:47">
      <c r="AE36" s="28" t="s">
        <v>141</v>
      </c>
      <c r="AF36" s="29" t="s">
        <v>184</v>
      </c>
      <c r="AG36" s="29" t="s">
        <v>185</v>
      </c>
      <c r="AH36" s="29">
        <v>66.800000000000011</v>
      </c>
      <c r="AI36" s="30">
        <f>AG36-AH36</f>
        <v>17.599999999999994</v>
      </c>
      <c r="AJ36" s="12">
        <v>527</v>
      </c>
      <c r="AK36" s="29" t="s">
        <v>186</v>
      </c>
      <c r="AL36" s="29" t="s">
        <v>187</v>
      </c>
      <c r="AM36" s="29" t="s">
        <v>188</v>
      </c>
      <c r="AN36">
        <v>788.92215568862264</v>
      </c>
    </row>
    <row r="37" spans="31:47">
      <c r="AE37" s="28" t="s">
        <v>141</v>
      </c>
      <c r="AF37" s="29" t="s">
        <v>189</v>
      </c>
      <c r="AG37" s="29" t="s">
        <v>190</v>
      </c>
      <c r="AH37" s="29">
        <v>76</v>
      </c>
      <c r="AI37" s="30">
        <f t="shared" ref="AI37:AI48" si="3">AG37-AH37</f>
        <v>24</v>
      </c>
      <c r="AJ37" s="12">
        <v>602</v>
      </c>
      <c r="AK37" s="29" t="s">
        <v>191</v>
      </c>
      <c r="AL37" s="29" t="s">
        <v>192</v>
      </c>
      <c r="AM37" s="29" t="s">
        <v>193</v>
      </c>
      <c r="AN37">
        <v>792.1052631578948</v>
      </c>
    </row>
    <row r="38" spans="31:47">
      <c r="AE38" s="28" t="s">
        <v>141</v>
      </c>
      <c r="AF38" s="29" t="s">
        <v>194</v>
      </c>
      <c r="AG38" s="29" t="s">
        <v>195</v>
      </c>
      <c r="AH38" s="29">
        <v>64</v>
      </c>
      <c r="AI38" s="30">
        <f t="shared" si="3"/>
        <v>28.400000000000006</v>
      </c>
      <c r="AJ38" s="12">
        <v>527</v>
      </c>
      <c r="AK38" s="29" t="s">
        <v>196</v>
      </c>
      <c r="AL38" s="29" t="s">
        <v>197</v>
      </c>
      <c r="AM38" s="29" t="s">
        <v>198</v>
      </c>
      <c r="AN38">
        <v>823.4375</v>
      </c>
    </row>
    <row r="39" spans="31:47">
      <c r="AE39" s="32" t="s">
        <v>141</v>
      </c>
      <c r="AF39" s="33" t="s">
        <v>199</v>
      </c>
      <c r="AG39" s="33" t="s">
        <v>190</v>
      </c>
      <c r="AH39" s="33">
        <v>62</v>
      </c>
      <c r="AI39" s="30">
        <f t="shared" si="3"/>
        <v>38</v>
      </c>
      <c r="AJ39" s="12">
        <v>514</v>
      </c>
      <c r="AK39" s="33" t="s">
        <v>200</v>
      </c>
      <c r="AL39" s="33" t="s">
        <v>201</v>
      </c>
      <c r="AM39" s="33" t="s">
        <v>202</v>
      </c>
      <c r="AN39">
        <v>829.03225806451621</v>
      </c>
    </row>
    <row r="40" spans="31:47">
      <c r="AE40" s="38" t="s">
        <v>141</v>
      </c>
      <c r="AF40" s="38" t="s">
        <v>203</v>
      </c>
      <c r="AG40" s="38" t="s">
        <v>190</v>
      </c>
      <c r="AH40" s="38">
        <v>68.8</v>
      </c>
      <c r="AI40" s="38">
        <f t="shared" si="3"/>
        <v>31.200000000000003</v>
      </c>
      <c r="AJ40" s="37">
        <v>520</v>
      </c>
      <c r="AK40" s="38" t="s">
        <v>204</v>
      </c>
      <c r="AL40" s="38" t="s">
        <v>205</v>
      </c>
      <c r="AM40" s="36" t="s">
        <v>206</v>
      </c>
      <c r="AN40" s="39">
        <v>755.81395348837214</v>
      </c>
    </row>
    <row r="41" spans="31:47">
      <c r="AE41" s="38" t="s">
        <v>141</v>
      </c>
      <c r="AF41" s="38" t="s">
        <v>207</v>
      </c>
      <c r="AG41" s="38" t="s">
        <v>190</v>
      </c>
      <c r="AH41" s="38">
        <v>54.8</v>
      </c>
      <c r="AI41" s="38">
        <f t="shared" si="3"/>
        <v>45.2</v>
      </c>
      <c r="AJ41" s="40">
        <v>443</v>
      </c>
      <c r="AK41" s="38" t="s">
        <v>208</v>
      </c>
      <c r="AL41" s="38" t="s">
        <v>209</v>
      </c>
      <c r="AM41" s="36" t="s">
        <v>210</v>
      </c>
      <c r="AN41" s="39">
        <v>808.3941605839417</v>
      </c>
      <c r="AO41" s="31" t="s">
        <v>245</v>
      </c>
      <c r="AP41" s="31" t="s">
        <v>246</v>
      </c>
      <c r="AQ41" s="31" t="s">
        <v>243</v>
      </c>
      <c r="AR41" s="31" t="s">
        <v>310</v>
      </c>
      <c r="AS41" s="31" t="s">
        <v>170</v>
      </c>
      <c r="AT41" s="31" t="s">
        <v>247</v>
      </c>
    </row>
    <row r="42" spans="31:47">
      <c r="AE42" s="36" t="s">
        <v>141</v>
      </c>
      <c r="AF42" s="36" t="s">
        <v>211</v>
      </c>
      <c r="AG42" s="36" t="s">
        <v>190</v>
      </c>
      <c r="AH42" s="36">
        <v>68.8</v>
      </c>
      <c r="AI42" s="36">
        <f t="shared" si="3"/>
        <v>31.200000000000003</v>
      </c>
      <c r="AJ42" s="41">
        <v>527</v>
      </c>
      <c r="AK42" s="38" t="s">
        <v>212</v>
      </c>
      <c r="AL42" s="38" t="s">
        <v>213</v>
      </c>
      <c r="AM42" s="36" t="s">
        <v>214</v>
      </c>
      <c r="AN42" s="39">
        <v>765.98837209302326</v>
      </c>
      <c r="AO42">
        <f>AM42-AM40</f>
        <v>916</v>
      </c>
      <c r="AP42">
        <v>970</v>
      </c>
      <c r="AQ42">
        <f>-(AP42-AO42)</f>
        <v>-54</v>
      </c>
      <c r="AR42">
        <f>(AL42-AL40)/1000</f>
        <v>3691.2</v>
      </c>
      <c r="AS42">
        <f>AO42/AR42*100</f>
        <v>24.81577806675336</v>
      </c>
      <c r="AT42">
        <f>AQ42/AR42*100</f>
        <v>-1.4629388816644995</v>
      </c>
      <c r="AU42" s="56">
        <f>AQ42/AP42</f>
        <v>-5.5670103092783509E-2</v>
      </c>
    </row>
    <row r="43" spans="31:47">
      <c r="AE43" s="34" t="s">
        <v>141</v>
      </c>
      <c r="AF43" s="35" t="s">
        <v>215</v>
      </c>
      <c r="AG43" s="35" t="s">
        <v>190</v>
      </c>
      <c r="AH43" s="35">
        <v>49.6</v>
      </c>
      <c r="AI43" s="30">
        <f t="shared" si="3"/>
        <v>50.4</v>
      </c>
      <c r="AJ43" s="12">
        <v>519.99</v>
      </c>
      <c r="AK43" s="35" t="s">
        <v>216</v>
      </c>
      <c r="AL43" s="35" t="s">
        <v>217</v>
      </c>
      <c r="AM43" s="35" t="s">
        <v>218</v>
      </c>
      <c r="AN43">
        <v>1048.366935483871</v>
      </c>
    </row>
    <row r="44" spans="31:47">
      <c r="AE44" s="28" t="s">
        <v>141</v>
      </c>
      <c r="AF44" s="29" t="s">
        <v>219</v>
      </c>
      <c r="AG44" s="29" t="s">
        <v>220</v>
      </c>
      <c r="AH44" s="29">
        <v>68.400000000000006</v>
      </c>
      <c r="AI44" s="30">
        <f t="shared" si="3"/>
        <v>28.399999999999991</v>
      </c>
      <c r="AJ44" s="12">
        <v>527</v>
      </c>
      <c r="AK44" s="29" t="s">
        <v>221</v>
      </c>
      <c r="AL44" s="29" t="s">
        <v>222</v>
      </c>
      <c r="AM44" s="29" t="s">
        <v>223</v>
      </c>
      <c r="AN44">
        <v>770.46783625730995</v>
      </c>
    </row>
    <row r="45" spans="31:47">
      <c r="AE45" s="28" t="s">
        <v>141</v>
      </c>
      <c r="AF45" s="29" t="s">
        <v>224</v>
      </c>
      <c r="AG45" s="29" t="s">
        <v>190</v>
      </c>
      <c r="AH45" s="29">
        <v>60.4</v>
      </c>
      <c r="AI45" s="30">
        <f t="shared" si="3"/>
        <v>39.6</v>
      </c>
      <c r="AJ45" s="12">
        <v>476</v>
      </c>
      <c r="AK45" s="29" t="s">
        <v>225</v>
      </c>
      <c r="AL45" s="29" t="s">
        <v>226</v>
      </c>
      <c r="AM45" s="29" t="s">
        <v>227</v>
      </c>
      <c r="AN45">
        <v>788.07947019867549</v>
      </c>
    </row>
    <row r="46" spans="31:47">
      <c r="AE46" s="28" t="s">
        <v>141</v>
      </c>
      <c r="AF46" s="29" t="s">
        <v>228</v>
      </c>
      <c r="AG46" s="29" t="s">
        <v>229</v>
      </c>
      <c r="AH46" s="29">
        <v>61.599999999999994</v>
      </c>
      <c r="AI46" s="30">
        <f t="shared" si="3"/>
        <v>31.200000000000003</v>
      </c>
      <c r="AJ46" s="12">
        <v>500</v>
      </c>
      <c r="AK46" s="29" t="s">
        <v>230</v>
      </c>
      <c r="AL46" s="29" t="s">
        <v>231</v>
      </c>
      <c r="AM46" s="29" t="s">
        <v>232</v>
      </c>
      <c r="AN46">
        <v>811.68831168831184</v>
      </c>
    </row>
    <row r="47" spans="31:47">
      <c r="AE47" s="28" t="s">
        <v>141</v>
      </c>
      <c r="AF47" s="29" t="s">
        <v>233</v>
      </c>
      <c r="AG47" s="29" t="s">
        <v>190</v>
      </c>
      <c r="AH47" s="29">
        <v>62</v>
      </c>
      <c r="AI47" s="30">
        <f t="shared" si="3"/>
        <v>38</v>
      </c>
      <c r="AJ47" s="12">
        <v>513</v>
      </c>
      <c r="AK47" s="29" t="s">
        <v>234</v>
      </c>
      <c r="AL47" s="29" t="s">
        <v>235</v>
      </c>
      <c r="AM47" s="29" t="s">
        <v>236</v>
      </c>
      <c r="AN47">
        <v>827.41935483870964</v>
      </c>
    </row>
    <row r="48" spans="31:47">
      <c r="AE48" s="28" t="s">
        <v>141</v>
      </c>
      <c r="AF48" s="29" t="s">
        <v>237</v>
      </c>
      <c r="AG48" s="29" t="s">
        <v>190</v>
      </c>
      <c r="AH48" s="29">
        <v>84.4</v>
      </c>
      <c r="AI48" s="30">
        <f t="shared" si="3"/>
        <v>15.599999999999994</v>
      </c>
      <c r="AJ48" s="12">
        <v>960</v>
      </c>
      <c r="AK48" s="29" t="s">
        <v>238</v>
      </c>
      <c r="AL48" s="29" t="s">
        <v>239</v>
      </c>
      <c r="AM48" s="29" t="s">
        <v>240</v>
      </c>
      <c r="AN48">
        <v>1137.4407582938386</v>
      </c>
    </row>
    <row r="52" spans="16:47">
      <c r="Q52" s="24"/>
      <c r="S52" t="s">
        <v>250</v>
      </c>
      <c r="T52" t="s">
        <v>252</v>
      </c>
      <c r="U52" t="s">
        <v>251</v>
      </c>
    </row>
    <row r="53" spans="16:47">
      <c r="R53" t="s">
        <v>249</v>
      </c>
      <c r="S53">
        <v>10.86</v>
      </c>
      <c r="T53">
        <v>-39.36</v>
      </c>
      <c r="U53">
        <v>-46.56</v>
      </c>
    </row>
    <row r="55" spans="16:47">
      <c r="R55" t="s">
        <v>253</v>
      </c>
      <c r="AE55" s="25" t="s">
        <v>176</v>
      </c>
      <c r="AF55" s="26" t="s">
        <v>177</v>
      </c>
      <c r="AG55" s="26" t="s">
        <v>178</v>
      </c>
      <c r="AH55" s="26" t="s">
        <v>179</v>
      </c>
      <c r="AI55" s="26" t="s">
        <v>241</v>
      </c>
      <c r="AJ55" s="26" t="s">
        <v>242</v>
      </c>
      <c r="AK55" s="26" t="s">
        <v>180</v>
      </c>
      <c r="AL55" s="26" t="s">
        <v>181</v>
      </c>
      <c r="AM55" s="26" t="s">
        <v>182</v>
      </c>
      <c r="AN55" s="27" t="s">
        <v>183</v>
      </c>
    </row>
    <row r="56" spans="16:47">
      <c r="AE56" s="28" t="s">
        <v>141</v>
      </c>
      <c r="AF56" s="29" t="s">
        <v>184</v>
      </c>
      <c r="AG56" s="29" t="s">
        <v>185</v>
      </c>
      <c r="AH56" s="29">
        <v>66.800000000000011</v>
      </c>
      <c r="AI56" s="30">
        <f>AG56-AH56</f>
        <v>17.599999999999994</v>
      </c>
      <c r="AJ56" s="12">
        <v>527</v>
      </c>
      <c r="AK56" s="29" t="s">
        <v>186</v>
      </c>
      <c r="AL56" s="29" t="s">
        <v>187</v>
      </c>
      <c r="AM56" s="29" t="s">
        <v>188</v>
      </c>
      <c r="AN56">
        <v>788.92215568862264</v>
      </c>
    </row>
    <row r="57" spans="16:47">
      <c r="AE57" s="28" t="s">
        <v>141</v>
      </c>
      <c r="AF57" s="29" t="s">
        <v>189</v>
      </c>
      <c r="AG57" s="29" t="s">
        <v>190</v>
      </c>
      <c r="AH57" s="29">
        <v>76</v>
      </c>
      <c r="AI57" s="30">
        <f t="shared" ref="AI57:AI68" si="4">AG57-AH57</f>
        <v>24</v>
      </c>
      <c r="AJ57" s="12">
        <v>602</v>
      </c>
      <c r="AK57" s="29" t="s">
        <v>191</v>
      </c>
      <c r="AL57" s="29" t="s">
        <v>192</v>
      </c>
      <c r="AM57" s="29" t="s">
        <v>193</v>
      </c>
      <c r="AN57">
        <v>792.1052631578948</v>
      </c>
    </row>
    <row r="58" spans="16:47">
      <c r="AE58" s="32" t="s">
        <v>141</v>
      </c>
      <c r="AF58" s="33" t="s">
        <v>194</v>
      </c>
      <c r="AG58" s="33" t="s">
        <v>195</v>
      </c>
      <c r="AH58" s="33">
        <v>64</v>
      </c>
      <c r="AI58" s="30">
        <f t="shared" si="4"/>
        <v>28.400000000000006</v>
      </c>
      <c r="AJ58" s="12">
        <v>527</v>
      </c>
      <c r="AK58" s="33" t="s">
        <v>196</v>
      </c>
      <c r="AL58" s="33" t="s">
        <v>197</v>
      </c>
      <c r="AM58" s="33" t="s">
        <v>198</v>
      </c>
      <c r="AN58">
        <v>823.4375</v>
      </c>
    </row>
    <row r="59" spans="16:47">
      <c r="AE59" s="36" t="s">
        <v>141</v>
      </c>
      <c r="AF59" s="36" t="s">
        <v>199</v>
      </c>
      <c r="AG59" s="36" t="s">
        <v>190</v>
      </c>
      <c r="AH59" s="36">
        <v>62</v>
      </c>
      <c r="AI59" s="36">
        <f t="shared" si="4"/>
        <v>38</v>
      </c>
      <c r="AJ59" s="37">
        <v>514</v>
      </c>
      <c r="AK59" s="38" t="s">
        <v>200</v>
      </c>
      <c r="AL59" s="38" t="s">
        <v>201</v>
      </c>
      <c r="AM59" s="38" t="s">
        <v>202</v>
      </c>
      <c r="AN59" s="39">
        <v>829.03225806451621</v>
      </c>
    </row>
    <row r="60" spans="16:47">
      <c r="AE60" s="36" t="s">
        <v>141</v>
      </c>
      <c r="AF60" s="36" t="s">
        <v>203</v>
      </c>
      <c r="AG60" s="36" t="s">
        <v>190</v>
      </c>
      <c r="AH60" s="36">
        <v>68.8</v>
      </c>
      <c r="AI60" s="36">
        <f t="shared" si="4"/>
        <v>31.200000000000003</v>
      </c>
      <c r="AJ60" s="40">
        <v>520</v>
      </c>
      <c r="AK60" s="38" t="s">
        <v>204</v>
      </c>
      <c r="AL60" s="38" t="s">
        <v>205</v>
      </c>
      <c r="AM60" s="36" t="s">
        <v>206</v>
      </c>
      <c r="AN60" s="39">
        <v>755.81395348837214</v>
      </c>
    </row>
    <row r="61" spans="16:47">
      <c r="AE61" s="36" t="s">
        <v>141</v>
      </c>
      <c r="AF61" s="36" t="s">
        <v>207</v>
      </c>
      <c r="AG61" s="36" t="s">
        <v>190</v>
      </c>
      <c r="AH61" s="36">
        <v>54.8</v>
      </c>
      <c r="AI61" s="36">
        <f t="shared" si="4"/>
        <v>45.2</v>
      </c>
      <c r="AJ61" s="40">
        <v>443</v>
      </c>
      <c r="AK61" s="38" t="s">
        <v>208</v>
      </c>
      <c r="AL61" s="38" t="s">
        <v>209</v>
      </c>
      <c r="AM61" s="36" t="s">
        <v>210</v>
      </c>
      <c r="AN61" s="39">
        <v>808.3941605839417</v>
      </c>
      <c r="AO61" s="31" t="s">
        <v>245</v>
      </c>
      <c r="AP61" s="31" t="s">
        <v>246</v>
      </c>
      <c r="AQ61" s="31" t="s">
        <v>243</v>
      </c>
      <c r="AR61" s="31" t="s">
        <v>310</v>
      </c>
      <c r="AS61" s="31" t="s">
        <v>170</v>
      </c>
      <c r="AT61" s="31" t="s">
        <v>247</v>
      </c>
    </row>
    <row r="62" spans="16:47">
      <c r="P62" s="53" t="s">
        <v>244</v>
      </c>
      <c r="Q62" s="54"/>
      <c r="R62" s="54" t="s">
        <v>307</v>
      </c>
      <c r="S62" s="54"/>
      <c r="T62" s="53" t="s">
        <v>312</v>
      </c>
      <c r="U62" s="54"/>
      <c r="V62" s="54" t="s">
        <v>307</v>
      </c>
      <c r="W62" s="54"/>
      <c r="X62" s="53" t="s">
        <v>313</v>
      </c>
      <c r="Y62" s="54"/>
      <c r="Z62" s="31" t="s">
        <v>309</v>
      </c>
      <c r="AA62" s="31" t="s">
        <v>315</v>
      </c>
      <c r="AE62" s="36" t="s">
        <v>141</v>
      </c>
      <c r="AF62" s="36" t="s">
        <v>211</v>
      </c>
      <c r="AG62" s="36" t="s">
        <v>190</v>
      </c>
      <c r="AH62" s="36">
        <v>68.8</v>
      </c>
      <c r="AI62" s="36">
        <f t="shared" si="4"/>
        <v>31.200000000000003</v>
      </c>
      <c r="AJ62" s="41">
        <v>527</v>
      </c>
      <c r="AK62" s="38" t="s">
        <v>212</v>
      </c>
      <c r="AL62" s="38" t="s">
        <v>213</v>
      </c>
      <c r="AM62" s="36" t="s">
        <v>214</v>
      </c>
      <c r="AN62" s="39">
        <v>765.98837209302326</v>
      </c>
      <c r="AO62">
        <f>AM67-AM59</f>
        <v>3793.5</v>
      </c>
      <c r="AP62">
        <v>4025</v>
      </c>
      <c r="AQ62">
        <f>-(AP62-AO62)</f>
        <v>-231.5</v>
      </c>
      <c r="AR62">
        <f>(AL67-AL59)/1000</f>
        <v>14765.525</v>
      </c>
      <c r="AS62">
        <f>AO62/AR62*100</f>
        <v>25.691602567467125</v>
      </c>
      <c r="AT62">
        <f>AQ62/AR62*100</f>
        <v>-1.5678413060151941</v>
      </c>
      <c r="AU62" s="56">
        <f>AQ62/AP62</f>
        <v>-5.7515527950310556E-2</v>
      </c>
    </row>
    <row r="63" spans="16:47">
      <c r="P63" s="22" t="s">
        <v>138</v>
      </c>
      <c r="Q63">
        <v>25483</v>
      </c>
      <c r="T63" s="22" t="s">
        <v>171</v>
      </c>
      <c r="U63">
        <v>7155.99</v>
      </c>
      <c r="X63" s="22" t="s">
        <v>172</v>
      </c>
      <c r="Y63">
        <v>28.081426833575325</v>
      </c>
      <c r="AA63">
        <f>U63/Q64*100</f>
        <v>27.428604939570551</v>
      </c>
      <c r="AE63" s="36" t="s">
        <v>141</v>
      </c>
      <c r="AF63" s="36" t="s">
        <v>215</v>
      </c>
      <c r="AG63" s="36" t="s">
        <v>190</v>
      </c>
      <c r="AH63" s="36">
        <v>49.6</v>
      </c>
      <c r="AI63" s="36">
        <f t="shared" si="4"/>
        <v>50.4</v>
      </c>
      <c r="AJ63" s="40">
        <v>519.99</v>
      </c>
      <c r="AK63" s="38" t="s">
        <v>216</v>
      </c>
      <c r="AL63" s="38" t="s">
        <v>217</v>
      </c>
      <c r="AM63" s="38" t="s">
        <v>218</v>
      </c>
      <c r="AN63" s="39">
        <v>1048.366935483871</v>
      </c>
    </row>
    <row r="64" spans="16:47">
      <c r="P64" s="23" t="s">
        <v>139</v>
      </c>
      <c r="Q64">
        <v>26089.514999999999</v>
      </c>
      <c r="R64">
        <v>606.51499999999942</v>
      </c>
      <c r="T64" s="23" t="s">
        <v>163</v>
      </c>
      <c r="U64">
        <v>6703</v>
      </c>
      <c r="V64">
        <f>U64-U63</f>
        <v>-452.98999999999978</v>
      </c>
      <c r="X64" s="22" t="s">
        <v>311</v>
      </c>
      <c r="Y64">
        <v>27.296589883451709</v>
      </c>
      <c r="AE64" s="36" t="s">
        <v>141</v>
      </c>
      <c r="AF64" s="36" t="s">
        <v>219</v>
      </c>
      <c r="AG64" s="36" t="s">
        <v>220</v>
      </c>
      <c r="AH64" s="36">
        <v>68.400000000000006</v>
      </c>
      <c r="AI64" s="36">
        <f t="shared" si="4"/>
        <v>28.399999999999991</v>
      </c>
      <c r="AJ64" s="40">
        <v>527</v>
      </c>
      <c r="AK64" s="38" t="s">
        <v>221</v>
      </c>
      <c r="AL64" s="38" t="s">
        <v>222</v>
      </c>
      <c r="AM64" s="38" t="s">
        <v>223</v>
      </c>
      <c r="AN64" s="39">
        <v>770.46783625730995</v>
      </c>
    </row>
    <row r="65" spans="16:40">
      <c r="P65" s="23" t="s">
        <v>140</v>
      </c>
      <c r="Q65">
        <v>25997.564999999999</v>
      </c>
      <c r="R65">
        <v>514.56499999999869</v>
      </c>
      <c r="T65" s="22" t="s">
        <v>165</v>
      </c>
      <c r="U65" s="52" t="s">
        <v>144</v>
      </c>
      <c r="X65" s="23" t="s">
        <v>170</v>
      </c>
      <c r="Y65">
        <v>25.692313559680969</v>
      </c>
      <c r="AE65" s="36" t="s">
        <v>141</v>
      </c>
      <c r="AF65" s="36" t="s">
        <v>224</v>
      </c>
      <c r="AG65" s="36" t="s">
        <v>190</v>
      </c>
      <c r="AH65" s="36">
        <v>60.4</v>
      </c>
      <c r="AI65" s="36">
        <f t="shared" si="4"/>
        <v>39.6</v>
      </c>
      <c r="AJ65" s="40">
        <v>476</v>
      </c>
      <c r="AK65" s="38" t="s">
        <v>225</v>
      </c>
      <c r="AL65" s="38" t="s">
        <v>226</v>
      </c>
      <c r="AM65" s="38" t="s">
        <v>227</v>
      </c>
      <c r="AN65" s="39">
        <v>788.07947019867549</v>
      </c>
    </row>
    <row r="66" spans="16:40">
      <c r="T66" s="22" t="s">
        <v>166</v>
      </c>
      <c r="U66" s="52" t="s">
        <v>156</v>
      </c>
      <c r="AE66" s="36" t="s">
        <v>141</v>
      </c>
      <c r="AF66" s="36" t="s">
        <v>228</v>
      </c>
      <c r="AG66" s="36" t="s">
        <v>229</v>
      </c>
      <c r="AH66" s="36">
        <v>61.599999999999994</v>
      </c>
      <c r="AI66" s="36">
        <f t="shared" si="4"/>
        <v>31.200000000000003</v>
      </c>
      <c r="AJ66" s="40">
        <v>500</v>
      </c>
      <c r="AK66" s="38" t="s">
        <v>230</v>
      </c>
      <c r="AL66" s="38" t="s">
        <v>231</v>
      </c>
      <c r="AM66" s="38" t="s">
        <v>232</v>
      </c>
      <c r="AN66" s="39">
        <v>811.68831168831184</v>
      </c>
    </row>
    <row r="67" spans="16:40">
      <c r="R67">
        <f>R64/100*30</f>
        <v>181.95449999999983</v>
      </c>
      <c r="T67" s="22" t="s">
        <v>169</v>
      </c>
      <c r="U67">
        <v>1320</v>
      </c>
      <c r="V67">
        <f>U67/100*16.4</f>
        <v>216.47999999999996</v>
      </c>
      <c r="AE67" s="36" t="s">
        <v>141</v>
      </c>
      <c r="AF67" s="36" t="s">
        <v>233</v>
      </c>
      <c r="AG67" s="36" t="s">
        <v>190</v>
      </c>
      <c r="AH67" s="36">
        <v>62</v>
      </c>
      <c r="AI67" s="36">
        <f t="shared" si="4"/>
        <v>38</v>
      </c>
      <c r="AJ67" s="40">
        <v>513</v>
      </c>
      <c r="AK67" s="38" t="s">
        <v>234</v>
      </c>
      <c r="AL67" s="38" t="s">
        <v>235</v>
      </c>
      <c r="AM67" s="38" t="s">
        <v>236</v>
      </c>
      <c r="AN67" s="39">
        <v>827.41935483870964</v>
      </c>
    </row>
    <row r="68" spans="16:40">
      <c r="AE68" s="34" t="s">
        <v>141</v>
      </c>
      <c r="AF68" s="35" t="s">
        <v>237</v>
      </c>
      <c r="AG68" s="35" t="s">
        <v>190</v>
      </c>
      <c r="AH68" s="35">
        <v>84.4</v>
      </c>
      <c r="AI68" s="30">
        <f t="shared" si="4"/>
        <v>15.599999999999994</v>
      </c>
      <c r="AJ68" s="12">
        <v>960</v>
      </c>
      <c r="AK68" s="35" t="s">
        <v>238</v>
      </c>
      <c r="AL68" s="35" t="s">
        <v>239</v>
      </c>
      <c r="AM68" s="35" t="s">
        <v>240</v>
      </c>
      <c r="AN68">
        <v>1137.4407582938386</v>
      </c>
    </row>
    <row r="74" spans="16:40">
      <c r="AE74" t="s">
        <v>308</v>
      </c>
    </row>
    <row r="197" spans="18:23">
      <c r="S197" s="22" t="s">
        <v>138</v>
      </c>
      <c r="T197" s="23" t="s">
        <v>139</v>
      </c>
      <c r="U197" s="23" t="s">
        <v>140</v>
      </c>
    </row>
    <row r="198" spans="18:23">
      <c r="S198">
        <v>25483</v>
      </c>
      <c r="T198">
        <v>26089.514999999999</v>
      </c>
      <c r="U198">
        <v>25997.564999999999</v>
      </c>
    </row>
    <row r="199" spans="18:23">
      <c r="R199" t="s">
        <v>243</v>
      </c>
      <c r="T199">
        <f>T198-S198</f>
        <v>606.51499999999942</v>
      </c>
      <c r="U199">
        <f>U198-S198</f>
        <v>514.56499999999869</v>
      </c>
    </row>
    <row r="202" spans="18:23">
      <c r="R202" s="22" t="s">
        <v>171</v>
      </c>
      <c r="S202" s="22" t="s">
        <v>165</v>
      </c>
      <c r="T202" s="22" t="s">
        <v>166</v>
      </c>
      <c r="U202" s="22" t="s">
        <v>169</v>
      </c>
      <c r="V202" s="23" t="s">
        <v>163</v>
      </c>
      <c r="W202" s="23" t="s">
        <v>164</v>
      </c>
    </row>
    <row r="203" spans="18:23">
      <c r="R203">
        <v>7155.99</v>
      </c>
      <c r="S203" t="s">
        <v>144</v>
      </c>
      <c r="T203" t="s">
        <v>156</v>
      </c>
      <c r="U203">
        <v>1320</v>
      </c>
      <c r="V203">
        <v>6703</v>
      </c>
      <c r="W203">
        <v>6624</v>
      </c>
    </row>
    <row r="216" spans="20:26">
      <c r="W216" t="s">
        <v>167</v>
      </c>
      <c r="X216" t="s">
        <v>168</v>
      </c>
    </row>
    <row r="217" spans="20:26">
      <c r="W217">
        <v>850</v>
      </c>
      <c r="X217">
        <v>470</v>
      </c>
    </row>
    <row r="221" spans="20:26">
      <c r="T221" s="22" t="s">
        <v>138</v>
      </c>
      <c r="U221" s="22" t="s">
        <v>171</v>
      </c>
      <c r="V221" s="22" t="s">
        <v>165</v>
      </c>
      <c r="W221" s="22" t="s">
        <v>166</v>
      </c>
      <c r="X221" s="22" t="s">
        <v>169</v>
      </c>
      <c r="Y221" s="22" t="s">
        <v>172</v>
      </c>
      <c r="Z221" s="22" t="s">
        <v>173</v>
      </c>
    </row>
    <row r="222" spans="20:26">
      <c r="T222">
        <v>25483</v>
      </c>
      <c r="U222">
        <v>7155.99</v>
      </c>
      <c r="V222" t="s">
        <v>144</v>
      </c>
      <c r="W222" t="s">
        <v>156</v>
      </c>
      <c r="X222">
        <v>1320</v>
      </c>
      <c r="Y222">
        <f>U222/T222*100</f>
        <v>28.081426833575325</v>
      </c>
      <c r="Z222" s="24">
        <f>(U222-200)/T222*100</f>
        <v>27.296589883451709</v>
      </c>
    </row>
    <row r="224" spans="20:26">
      <c r="T224" s="23" t="s">
        <v>139</v>
      </c>
      <c r="U224" s="23" t="s">
        <v>140</v>
      </c>
      <c r="V224" s="23" t="s">
        <v>163</v>
      </c>
      <c r="W224" s="23" t="s">
        <v>164</v>
      </c>
      <c r="X224" s="23" t="s">
        <v>170</v>
      </c>
      <c r="Y224" s="23" t="s">
        <v>164</v>
      </c>
    </row>
    <row r="225" spans="19:25">
      <c r="T225">
        <v>26089.514999999999</v>
      </c>
      <c r="U225">
        <v>25997.564999999999</v>
      </c>
      <c r="V225">
        <v>6703</v>
      </c>
      <c r="W225">
        <v>6624</v>
      </c>
      <c r="X225" s="24" t="e">
        <f>Z19/Z17*100</f>
        <v>#DIV/0!</v>
      </c>
      <c r="Y225" t="e">
        <f>Z18/Z16*100</f>
        <v>#DIV/0!</v>
      </c>
    </row>
    <row r="227" spans="19:25">
      <c r="S227" t="s">
        <v>174</v>
      </c>
      <c r="T227">
        <f>T225-T222</f>
        <v>606.51499999999942</v>
      </c>
      <c r="V227">
        <f>V225-U222</f>
        <v>-452.98999999999978</v>
      </c>
    </row>
    <row r="229" spans="19:25">
      <c r="T229" t="s">
        <v>175</v>
      </c>
    </row>
  </sheetData>
  <mergeCells count="1">
    <mergeCell ref="S19:S21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9D69-1AA0-4DAC-A955-6532A07D0A01}">
  <dimension ref="A1:O46"/>
  <sheetViews>
    <sheetView topLeftCell="A16" zoomScale="70" zoomScaleNormal="70" workbookViewId="0">
      <selection activeCell="B25" sqref="B25:O26"/>
    </sheetView>
  </sheetViews>
  <sheetFormatPr defaultColWidth="9" defaultRowHeight="14"/>
  <cols>
    <col min="1" max="1" width="17.58203125" customWidth="1"/>
    <col min="2" max="2" width="23.75" customWidth="1"/>
    <col min="5" max="5" width="10.08203125" customWidth="1"/>
    <col min="7" max="8" width="14.08203125" customWidth="1"/>
    <col min="9" max="10" width="15.25" customWidth="1"/>
  </cols>
  <sheetData>
    <row r="1" spans="1:15" ht="14.5">
      <c r="A1" s="43" t="s">
        <v>256</v>
      </c>
      <c r="B1" s="43" t="s">
        <v>257</v>
      </c>
      <c r="C1" s="43" t="s">
        <v>258</v>
      </c>
      <c r="D1" s="43" t="s">
        <v>108</v>
      </c>
      <c r="E1" s="43" t="s">
        <v>259</v>
      </c>
      <c r="F1" s="43" t="s">
        <v>107</v>
      </c>
      <c r="G1" s="44" t="s">
        <v>260</v>
      </c>
      <c r="H1" s="44" t="s">
        <v>261</v>
      </c>
      <c r="I1" s="44" t="s">
        <v>262</v>
      </c>
      <c r="J1" s="44" t="s">
        <v>263</v>
      </c>
      <c r="K1" s="43" t="s">
        <v>264</v>
      </c>
      <c r="L1" s="43" t="s">
        <v>265</v>
      </c>
      <c r="M1" s="43" t="s">
        <v>266</v>
      </c>
      <c r="N1" s="45" t="s">
        <v>267</v>
      </c>
      <c r="O1" s="45" t="s">
        <v>268</v>
      </c>
    </row>
    <row r="2" spans="1:15" ht="14.5">
      <c r="A2" s="46" t="s">
        <v>269</v>
      </c>
      <c r="B2" s="46" t="s">
        <v>270</v>
      </c>
      <c r="C2" s="46" t="s">
        <v>271</v>
      </c>
      <c r="D2" s="46" t="s">
        <v>122</v>
      </c>
      <c r="E2" s="46" t="s">
        <v>272</v>
      </c>
      <c r="F2" s="46" t="s">
        <v>273</v>
      </c>
      <c r="G2" s="47">
        <v>45352.083333333299</v>
      </c>
      <c r="H2" s="47">
        <v>45352.078182870398</v>
      </c>
      <c r="I2" s="47">
        <v>45353.152777777803</v>
      </c>
      <c r="J2" s="47">
        <v>45353.130185185197</v>
      </c>
      <c r="K2" s="46">
        <v>1730</v>
      </c>
      <c r="L2" s="46">
        <v>0</v>
      </c>
      <c r="M2" s="46" t="s">
        <v>274</v>
      </c>
      <c r="N2" s="48"/>
      <c r="O2" s="48" t="s">
        <v>275</v>
      </c>
    </row>
    <row r="3" spans="1:15" ht="14.5">
      <c r="A3" s="46" t="s">
        <v>276</v>
      </c>
      <c r="B3" s="46" t="s">
        <v>277</v>
      </c>
      <c r="C3" s="46" t="s">
        <v>271</v>
      </c>
      <c r="D3" s="46" t="s">
        <v>122</v>
      </c>
      <c r="E3" s="46" t="s">
        <v>272</v>
      </c>
      <c r="F3" s="46" t="s">
        <v>273</v>
      </c>
      <c r="G3" s="47">
        <v>45354.125</v>
      </c>
      <c r="H3" s="47">
        <v>45354.123564814799</v>
      </c>
      <c r="I3" s="47">
        <v>45355.159722222197</v>
      </c>
      <c r="J3" s="47">
        <v>45355.130405092597</v>
      </c>
      <c r="K3" s="46">
        <v>1611</v>
      </c>
      <c r="L3" s="46">
        <v>0</v>
      </c>
      <c r="M3" s="46" t="s">
        <v>274</v>
      </c>
      <c r="N3" s="48" t="s">
        <v>275</v>
      </c>
      <c r="O3" s="48"/>
    </row>
    <row r="4" spans="1:15" ht="14.5">
      <c r="A4" s="46" t="s">
        <v>276</v>
      </c>
      <c r="B4" s="46" t="s">
        <v>277</v>
      </c>
      <c r="C4" s="46" t="s">
        <v>271</v>
      </c>
      <c r="D4" s="46" t="s">
        <v>122</v>
      </c>
      <c r="E4" s="46" t="s">
        <v>272</v>
      </c>
      <c r="F4" s="46" t="s">
        <v>273</v>
      </c>
      <c r="G4" s="47">
        <v>45355.256944444402</v>
      </c>
      <c r="H4" s="47">
        <v>45355.178553240701</v>
      </c>
      <c r="I4" s="47">
        <v>45355.458333333299</v>
      </c>
      <c r="J4" s="47">
        <v>45355.3519675926</v>
      </c>
      <c r="K4" s="46">
        <v>262</v>
      </c>
      <c r="L4" s="46">
        <v>0</v>
      </c>
      <c r="M4" s="46" t="s">
        <v>274</v>
      </c>
      <c r="N4" s="48" t="s">
        <v>275</v>
      </c>
      <c r="O4" s="48"/>
    </row>
    <row r="5" spans="1:15" ht="14.5">
      <c r="A5" s="46" t="s">
        <v>278</v>
      </c>
      <c r="B5" s="46" t="s">
        <v>270</v>
      </c>
      <c r="C5" s="46" t="s">
        <v>271</v>
      </c>
      <c r="D5" s="46" t="s">
        <v>122</v>
      </c>
      <c r="E5" s="46" t="s">
        <v>279</v>
      </c>
      <c r="F5" s="46" t="s">
        <v>273</v>
      </c>
      <c r="G5" s="47">
        <v>45356.083333333299</v>
      </c>
      <c r="H5" s="47">
        <v>45356.079097222202</v>
      </c>
      <c r="I5" s="47">
        <v>45357.152777777803</v>
      </c>
      <c r="J5" s="47">
        <v>45357.135694444398</v>
      </c>
      <c r="K5" s="46">
        <v>1730</v>
      </c>
      <c r="L5" s="46">
        <v>0</v>
      </c>
      <c r="M5" s="46" t="s">
        <v>274</v>
      </c>
      <c r="N5" s="48"/>
      <c r="O5" s="48" t="s">
        <v>275</v>
      </c>
    </row>
    <row r="6" spans="1:15" ht="14.5">
      <c r="A6" s="46" t="s">
        <v>280</v>
      </c>
      <c r="B6" s="46" t="s">
        <v>277</v>
      </c>
      <c r="C6" s="46" t="s">
        <v>271</v>
      </c>
      <c r="D6" s="46" t="s">
        <v>122</v>
      </c>
      <c r="E6" s="46" t="s">
        <v>279</v>
      </c>
      <c r="F6" s="46" t="s">
        <v>273</v>
      </c>
      <c r="G6" s="47">
        <v>45358.125</v>
      </c>
      <c r="H6" s="47">
        <v>45358.121099536998</v>
      </c>
      <c r="I6" s="47">
        <v>45359.159722222197</v>
      </c>
      <c r="J6" s="47">
        <v>45359.140289351897</v>
      </c>
      <c r="K6" s="46">
        <v>1611</v>
      </c>
      <c r="L6" s="46">
        <v>0</v>
      </c>
      <c r="M6" s="46" t="s">
        <v>274</v>
      </c>
      <c r="N6" s="48" t="s">
        <v>275</v>
      </c>
      <c r="O6" s="48"/>
    </row>
    <row r="7" spans="1:15" ht="14.5">
      <c r="A7" s="46" t="s">
        <v>280</v>
      </c>
      <c r="B7" s="46" t="s">
        <v>277</v>
      </c>
      <c r="C7" s="46" t="s">
        <v>271</v>
      </c>
      <c r="D7" s="46" t="s">
        <v>122</v>
      </c>
      <c r="E7" s="46" t="s">
        <v>279</v>
      </c>
      <c r="F7" s="46" t="s">
        <v>273</v>
      </c>
      <c r="G7" s="47">
        <v>45359.256944444402</v>
      </c>
      <c r="H7" s="47">
        <v>45359.208425925899</v>
      </c>
      <c r="I7" s="47">
        <v>45359.458333333299</v>
      </c>
      <c r="J7" s="47">
        <v>45359.389965277798</v>
      </c>
      <c r="K7" s="46">
        <v>262</v>
      </c>
      <c r="L7" s="46">
        <v>0</v>
      </c>
      <c r="M7" s="46" t="s">
        <v>274</v>
      </c>
      <c r="N7" s="48" t="s">
        <v>275</v>
      </c>
      <c r="O7" s="48"/>
    </row>
    <row r="8" spans="1:15" ht="14.5">
      <c r="A8" s="46" t="s">
        <v>281</v>
      </c>
      <c r="B8" s="46" t="s">
        <v>270</v>
      </c>
      <c r="C8" s="46" t="s">
        <v>271</v>
      </c>
      <c r="D8" s="46" t="s">
        <v>122</v>
      </c>
      <c r="E8" s="46" t="s">
        <v>279</v>
      </c>
      <c r="F8" s="46" t="s">
        <v>273</v>
      </c>
      <c r="G8" s="47">
        <v>45360.083333333299</v>
      </c>
      <c r="H8" s="47">
        <v>45360.069027777798</v>
      </c>
      <c r="I8" s="47">
        <v>45361.152777777803</v>
      </c>
      <c r="J8" s="47">
        <v>45361.119675925896</v>
      </c>
      <c r="K8" s="46">
        <v>1730</v>
      </c>
      <c r="L8" s="46">
        <v>0</v>
      </c>
      <c r="M8" s="46" t="s">
        <v>274</v>
      </c>
      <c r="N8" s="48"/>
      <c r="O8" s="48" t="s">
        <v>275</v>
      </c>
    </row>
    <row r="9" spans="1:15" ht="14.5">
      <c r="A9" s="46" t="s">
        <v>282</v>
      </c>
      <c r="B9" s="46" t="s">
        <v>277</v>
      </c>
      <c r="C9" s="46" t="s">
        <v>271</v>
      </c>
      <c r="D9" s="46" t="s">
        <v>122</v>
      </c>
      <c r="E9" s="46" t="s">
        <v>279</v>
      </c>
      <c r="F9" s="46" t="s">
        <v>273</v>
      </c>
      <c r="G9" s="47">
        <v>45362.125</v>
      </c>
      <c r="H9" s="47">
        <v>45362.1225694444</v>
      </c>
      <c r="I9" s="47">
        <v>45363.159722222197</v>
      </c>
      <c r="J9" s="47">
        <v>45363.141770833303</v>
      </c>
      <c r="K9" s="46">
        <v>1611</v>
      </c>
      <c r="L9" s="46">
        <v>0</v>
      </c>
      <c r="M9" s="46" t="s">
        <v>274</v>
      </c>
      <c r="N9" s="48" t="s">
        <v>275</v>
      </c>
      <c r="O9" s="48"/>
    </row>
    <row r="10" spans="1:15" ht="14.5">
      <c r="A10" s="46" t="s">
        <v>282</v>
      </c>
      <c r="B10" s="46" t="s">
        <v>277</v>
      </c>
      <c r="C10" s="46" t="s">
        <v>271</v>
      </c>
      <c r="D10" s="46" t="s">
        <v>122</v>
      </c>
      <c r="E10" s="46" t="s">
        <v>279</v>
      </c>
      <c r="F10" s="46" t="s">
        <v>273</v>
      </c>
      <c r="G10" s="47">
        <v>45363.256944444402</v>
      </c>
      <c r="H10" s="47">
        <v>45363.200127314798</v>
      </c>
      <c r="I10" s="47">
        <v>45363.458333333299</v>
      </c>
      <c r="J10" s="47">
        <v>45363.394942129598</v>
      </c>
      <c r="K10" s="46">
        <v>262</v>
      </c>
      <c r="L10" s="46">
        <v>0</v>
      </c>
      <c r="M10" s="46" t="s">
        <v>274</v>
      </c>
      <c r="N10" s="48" t="s">
        <v>275</v>
      </c>
      <c r="O10" s="48"/>
    </row>
    <row r="11" spans="1:15" ht="14.5">
      <c r="A11" s="46" t="s">
        <v>283</v>
      </c>
      <c r="B11" s="46" t="s">
        <v>270</v>
      </c>
      <c r="C11" s="46" t="s">
        <v>271</v>
      </c>
      <c r="D11" s="46" t="s">
        <v>122</v>
      </c>
      <c r="E11" s="46" t="s">
        <v>272</v>
      </c>
      <c r="F11" s="46" t="s">
        <v>273</v>
      </c>
      <c r="G11" s="47">
        <v>45364.083333333299</v>
      </c>
      <c r="H11" s="47">
        <v>45364.064513888901</v>
      </c>
      <c r="I11" s="47">
        <v>45365.152777777803</v>
      </c>
      <c r="J11" s="47">
        <v>45365.127037036997</v>
      </c>
      <c r="K11" s="46">
        <v>1730</v>
      </c>
      <c r="L11" s="46">
        <v>0</v>
      </c>
      <c r="M11" s="46" t="s">
        <v>274</v>
      </c>
      <c r="N11" s="48"/>
      <c r="O11" s="48" t="s">
        <v>275</v>
      </c>
    </row>
    <row r="12" spans="1:15" ht="14.5">
      <c r="A12" s="46" t="s">
        <v>284</v>
      </c>
      <c r="B12" s="46" t="s">
        <v>277</v>
      </c>
      <c r="C12" s="46" t="s">
        <v>271</v>
      </c>
      <c r="D12" s="46" t="s">
        <v>122</v>
      </c>
      <c r="E12" s="46" t="s">
        <v>279</v>
      </c>
      <c r="F12" s="46" t="s">
        <v>273</v>
      </c>
      <c r="G12" s="47">
        <v>45366.125</v>
      </c>
      <c r="H12" s="47">
        <v>45366.122893518499</v>
      </c>
      <c r="I12" s="47">
        <v>45367.159722222197</v>
      </c>
      <c r="J12" s="47">
        <v>45367.147141203699</v>
      </c>
      <c r="K12" s="46">
        <v>1611</v>
      </c>
      <c r="L12" s="46">
        <v>0</v>
      </c>
      <c r="M12" s="46" t="s">
        <v>274</v>
      </c>
      <c r="N12" s="48" t="s">
        <v>275</v>
      </c>
      <c r="O12" s="48"/>
    </row>
    <row r="13" spans="1:15" ht="14.5">
      <c r="A13" s="46" t="s">
        <v>284</v>
      </c>
      <c r="B13" s="46" t="s">
        <v>277</v>
      </c>
      <c r="C13" s="46" t="s">
        <v>271</v>
      </c>
      <c r="D13" s="46" t="s">
        <v>122</v>
      </c>
      <c r="E13" s="46" t="s">
        <v>279</v>
      </c>
      <c r="F13" s="46" t="s">
        <v>273</v>
      </c>
      <c r="G13" s="47">
        <v>45367.256944444402</v>
      </c>
      <c r="H13" s="47">
        <v>45367.2208217593</v>
      </c>
      <c r="I13" s="47">
        <v>45367.458333333299</v>
      </c>
      <c r="J13" s="47">
        <v>45367.393113425896</v>
      </c>
      <c r="K13" s="46">
        <v>262</v>
      </c>
      <c r="L13" s="46">
        <v>0</v>
      </c>
      <c r="M13" s="46" t="s">
        <v>274</v>
      </c>
      <c r="N13" s="48" t="s">
        <v>275</v>
      </c>
      <c r="O13" s="48"/>
    </row>
    <row r="14" spans="1:15" ht="14.5">
      <c r="A14" s="46" t="s">
        <v>285</v>
      </c>
      <c r="B14" s="46" t="s">
        <v>270</v>
      </c>
      <c r="C14" s="46" t="s">
        <v>271</v>
      </c>
      <c r="D14" s="46" t="s">
        <v>122</v>
      </c>
      <c r="E14" s="46" t="s">
        <v>279</v>
      </c>
      <c r="F14" s="46" t="s">
        <v>273</v>
      </c>
      <c r="G14" s="47">
        <v>45368.083333333299</v>
      </c>
      <c r="H14" s="47">
        <v>45368.063726851899</v>
      </c>
      <c r="I14" s="47">
        <v>45369.152777777803</v>
      </c>
      <c r="J14" s="47">
        <v>45369.113553240699</v>
      </c>
      <c r="K14" s="46">
        <v>1730</v>
      </c>
      <c r="L14" s="46">
        <v>0</v>
      </c>
      <c r="M14" s="46" t="s">
        <v>274</v>
      </c>
      <c r="N14" s="48"/>
      <c r="O14" s="48" t="s">
        <v>275</v>
      </c>
    </row>
    <row r="15" spans="1:15" ht="14.5">
      <c r="A15" s="46" t="s">
        <v>286</v>
      </c>
      <c r="B15" s="46" t="s">
        <v>277</v>
      </c>
      <c r="C15" s="46" t="s">
        <v>271</v>
      </c>
      <c r="D15" s="46" t="s">
        <v>122</v>
      </c>
      <c r="E15" s="46" t="s">
        <v>279</v>
      </c>
      <c r="F15" s="46" t="s">
        <v>273</v>
      </c>
      <c r="G15" s="47">
        <v>45370.125</v>
      </c>
      <c r="H15" s="47">
        <v>45370.123356481497</v>
      </c>
      <c r="I15" s="47">
        <v>45371.159722222197</v>
      </c>
      <c r="J15" s="47">
        <v>45371.150081018503</v>
      </c>
      <c r="K15" s="46">
        <v>1611</v>
      </c>
      <c r="L15" s="46">
        <v>0</v>
      </c>
      <c r="M15" s="46" t="s">
        <v>274</v>
      </c>
      <c r="N15" s="48" t="s">
        <v>275</v>
      </c>
      <c r="O15" s="48"/>
    </row>
    <row r="16" spans="1:15" ht="14.5">
      <c r="A16" s="46" t="s">
        <v>286</v>
      </c>
      <c r="B16" s="46" t="s">
        <v>277</v>
      </c>
      <c r="C16" s="46" t="s">
        <v>271</v>
      </c>
      <c r="D16" s="46" t="s">
        <v>122</v>
      </c>
      <c r="E16" s="46" t="s">
        <v>279</v>
      </c>
      <c r="F16" s="46" t="s">
        <v>273</v>
      </c>
      <c r="G16" s="47">
        <v>45371.256944444402</v>
      </c>
      <c r="H16" s="47">
        <v>45371.241134259297</v>
      </c>
      <c r="I16" s="47">
        <v>45371.458333333299</v>
      </c>
      <c r="J16" s="47">
        <v>45371.419907407399</v>
      </c>
      <c r="K16" s="46">
        <v>262</v>
      </c>
      <c r="L16" s="46">
        <v>0</v>
      </c>
      <c r="M16" s="46" t="s">
        <v>274</v>
      </c>
      <c r="N16" s="48" t="s">
        <v>275</v>
      </c>
      <c r="O16" s="48"/>
    </row>
    <row r="17" spans="1:15" ht="14.5">
      <c r="A17" s="46" t="s">
        <v>287</v>
      </c>
      <c r="B17" s="46" t="s">
        <v>270</v>
      </c>
      <c r="C17" s="46" t="s">
        <v>271</v>
      </c>
      <c r="D17" s="46" t="s">
        <v>122</v>
      </c>
      <c r="E17" s="46" t="s">
        <v>279</v>
      </c>
      <c r="F17" s="46" t="s">
        <v>273</v>
      </c>
      <c r="G17" s="47">
        <v>45372.083333333299</v>
      </c>
      <c r="H17" s="47">
        <v>45372.061932870398</v>
      </c>
      <c r="I17" s="47">
        <v>45373.152777777803</v>
      </c>
      <c r="J17" s="47">
        <v>45373.113240740699</v>
      </c>
      <c r="K17" s="46">
        <v>1730</v>
      </c>
      <c r="L17" s="46">
        <v>0</v>
      </c>
      <c r="M17" s="46" t="s">
        <v>274</v>
      </c>
      <c r="N17" s="48"/>
      <c r="O17" s="48" t="s">
        <v>275</v>
      </c>
    </row>
    <row r="18" spans="1:15" ht="14.5">
      <c r="A18" s="46" t="s">
        <v>288</v>
      </c>
      <c r="B18" s="46" t="s">
        <v>277</v>
      </c>
      <c r="C18" s="46" t="s">
        <v>271</v>
      </c>
      <c r="D18" s="46" t="s">
        <v>122</v>
      </c>
      <c r="E18" s="46" t="s">
        <v>279</v>
      </c>
      <c r="F18" s="46" t="s">
        <v>273</v>
      </c>
      <c r="G18" s="47">
        <v>45374.125</v>
      </c>
      <c r="H18" s="47">
        <v>45374.123229166697</v>
      </c>
      <c r="I18" s="47">
        <v>45375.159722222197</v>
      </c>
      <c r="J18" s="47">
        <v>45375.144675925898</v>
      </c>
      <c r="K18" s="46">
        <v>1611</v>
      </c>
      <c r="L18" s="46">
        <v>0</v>
      </c>
      <c r="M18" s="46" t="s">
        <v>274</v>
      </c>
      <c r="N18" s="48" t="s">
        <v>275</v>
      </c>
      <c r="O18" s="48"/>
    </row>
    <row r="19" spans="1:15" ht="14.5">
      <c r="A19" s="46" t="s">
        <v>288</v>
      </c>
      <c r="B19" s="46" t="s">
        <v>277</v>
      </c>
      <c r="C19" s="46" t="s">
        <v>271</v>
      </c>
      <c r="D19" s="46" t="s">
        <v>122</v>
      </c>
      <c r="E19" s="46" t="s">
        <v>279</v>
      </c>
      <c r="F19" s="46" t="s">
        <v>273</v>
      </c>
      <c r="G19" s="47">
        <v>45375.256944444402</v>
      </c>
      <c r="H19" s="47">
        <v>45375.203298611101</v>
      </c>
      <c r="I19" s="47">
        <v>45375.458333333299</v>
      </c>
      <c r="J19" s="47">
        <v>45375.373854166697</v>
      </c>
      <c r="K19" s="46">
        <v>262</v>
      </c>
      <c r="L19" s="46">
        <v>0</v>
      </c>
      <c r="M19" s="46" t="s">
        <v>274</v>
      </c>
      <c r="N19" s="48" t="s">
        <v>275</v>
      </c>
      <c r="O19" s="48"/>
    </row>
    <row r="20" spans="1:15" ht="14.5">
      <c r="A20" s="46" t="s">
        <v>289</v>
      </c>
      <c r="B20" s="46" t="s">
        <v>270</v>
      </c>
      <c r="C20" s="46" t="s">
        <v>271</v>
      </c>
      <c r="D20" s="46" t="s">
        <v>122</v>
      </c>
      <c r="E20" s="46" t="s">
        <v>279</v>
      </c>
      <c r="F20" s="46" t="s">
        <v>273</v>
      </c>
      <c r="G20" s="47">
        <v>45376.083333333299</v>
      </c>
      <c r="H20" s="47">
        <v>45376.063946759299</v>
      </c>
      <c r="I20" s="47">
        <v>45377.152777777803</v>
      </c>
      <c r="J20" s="47">
        <v>45377.114456018498</v>
      </c>
      <c r="K20" s="46">
        <v>1730</v>
      </c>
      <c r="L20" s="46">
        <v>0</v>
      </c>
      <c r="M20" s="46" t="s">
        <v>274</v>
      </c>
      <c r="N20" s="48"/>
      <c r="O20" s="48" t="s">
        <v>275</v>
      </c>
    </row>
    <row r="21" spans="1:15" ht="14.5">
      <c r="A21" s="46" t="s">
        <v>290</v>
      </c>
      <c r="B21" s="46" t="s">
        <v>277</v>
      </c>
      <c r="C21" s="46" t="s">
        <v>271</v>
      </c>
      <c r="D21" s="46" t="s">
        <v>122</v>
      </c>
      <c r="E21" s="46" t="s">
        <v>279</v>
      </c>
      <c r="F21" s="46" t="s">
        <v>273</v>
      </c>
      <c r="G21" s="47">
        <v>45378.125</v>
      </c>
      <c r="H21" s="47">
        <v>45378.123148148101</v>
      </c>
      <c r="I21" s="47">
        <v>45379.159722222197</v>
      </c>
      <c r="J21" s="47">
        <v>45379.153009259302</v>
      </c>
      <c r="K21" s="46">
        <v>1611</v>
      </c>
      <c r="L21" s="46">
        <v>0</v>
      </c>
      <c r="M21" s="46" t="s">
        <v>274</v>
      </c>
      <c r="N21" s="48" t="s">
        <v>275</v>
      </c>
      <c r="O21" s="48"/>
    </row>
    <row r="22" spans="1:15" ht="14.5">
      <c r="A22" s="46" t="s">
        <v>290</v>
      </c>
      <c r="B22" s="46" t="s">
        <v>277</v>
      </c>
      <c r="C22" s="46" t="s">
        <v>271</v>
      </c>
      <c r="D22" s="46" t="s">
        <v>122</v>
      </c>
      <c r="E22" s="46" t="s">
        <v>279</v>
      </c>
      <c r="F22" s="46" t="s">
        <v>273</v>
      </c>
      <c r="G22" s="47">
        <v>45379.256944444402</v>
      </c>
      <c r="H22" s="47">
        <v>45379.237604166701</v>
      </c>
      <c r="I22" s="47">
        <v>45379.458333333299</v>
      </c>
      <c r="J22" s="47">
        <v>45379.417696759301</v>
      </c>
      <c r="K22" s="46">
        <v>262</v>
      </c>
      <c r="L22" s="46">
        <v>0</v>
      </c>
      <c r="M22" s="46" t="s">
        <v>274</v>
      </c>
      <c r="N22" s="48" t="s">
        <v>275</v>
      </c>
      <c r="O22" s="48"/>
    </row>
    <row r="23" spans="1:15" ht="14.5">
      <c r="A23" s="46" t="s">
        <v>291</v>
      </c>
      <c r="B23" s="46" t="s">
        <v>270</v>
      </c>
      <c r="C23" s="46" t="s">
        <v>271</v>
      </c>
      <c r="D23" s="46" t="s">
        <v>122</v>
      </c>
      <c r="E23" s="46" t="s">
        <v>279</v>
      </c>
      <c r="F23" s="46" t="s">
        <v>273</v>
      </c>
      <c r="G23" s="47">
        <v>45380.083333333299</v>
      </c>
      <c r="H23" s="47">
        <v>45380.067951388897</v>
      </c>
      <c r="I23" s="47">
        <v>45381.152777777803</v>
      </c>
      <c r="J23" s="47">
        <v>45381.126157407401</v>
      </c>
      <c r="K23" s="46">
        <v>1730</v>
      </c>
      <c r="L23" s="46"/>
      <c r="M23" s="46" t="s">
        <v>274</v>
      </c>
      <c r="N23" s="48"/>
      <c r="O23" s="48" t="s">
        <v>275</v>
      </c>
    </row>
    <row r="24" spans="1:15" ht="14.5">
      <c r="A24" s="46" t="s">
        <v>292</v>
      </c>
      <c r="B24" s="46" t="s">
        <v>277</v>
      </c>
      <c r="C24" s="46" t="s">
        <v>271</v>
      </c>
      <c r="D24" s="46" t="s">
        <v>122</v>
      </c>
      <c r="E24" s="46" t="s">
        <v>279</v>
      </c>
      <c r="F24" s="46" t="s">
        <v>273</v>
      </c>
      <c r="G24" s="47">
        <v>45382.125</v>
      </c>
      <c r="H24" s="47">
        <v>45382.122268518498</v>
      </c>
      <c r="I24" s="47">
        <v>45383.159722222197</v>
      </c>
      <c r="J24" s="47">
        <v>45383.137708333299</v>
      </c>
      <c r="K24" s="46">
        <v>1611</v>
      </c>
      <c r="L24" s="46">
        <v>0</v>
      </c>
      <c r="M24" s="46" t="s">
        <v>274</v>
      </c>
      <c r="N24" s="48" t="s">
        <v>275</v>
      </c>
      <c r="O24" s="48"/>
    </row>
    <row r="25" spans="1:15" s="23" customFormat="1" ht="14.5">
      <c r="A25" s="49" t="s">
        <v>292</v>
      </c>
      <c r="B25" s="49" t="s">
        <v>277</v>
      </c>
      <c r="C25" s="49" t="s">
        <v>271</v>
      </c>
      <c r="D25" s="49" t="s">
        <v>122</v>
      </c>
      <c r="E25" s="49" t="s">
        <v>279</v>
      </c>
      <c r="F25" s="49" t="s">
        <v>273</v>
      </c>
      <c r="G25" s="50">
        <v>45383.256944444402</v>
      </c>
      <c r="H25" s="50">
        <v>45383.188090277799</v>
      </c>
      <c r="I25" s="50">
        <v>45383.458333333299</v>
      </c>
      <c r="J25" s="50">
        <v>45383.369097222203</v>
      </c>
      <c r="K25" s="49">
        <v>262</v>
      </c>
      <c r="L25" s="49">
        <v>0</v>
      </c>
      <c r="M25" s="49" t="s">
        <v>274</v>
      </c>
      <c r="N25" s="51" t="s">
        <v>275</v>
      </c>
      <c r="O25" s="51"/>
    </row>
    <row r="26" spans="1:15" s="23" customFormat="1" ht="14.5">
      <c r="A26" s="49" t="s">
        <v>293</v>
      </c>
      <c r="B26" s="49" t="s">
        <v>270</v>
      </c>
      <c r="C26" s="49" t="s">
        <v>271</v>
      </c>
      <c r="D26" s="49" t="s">
        <v>122</v>
      </c>
      <c r="E26" s="49" t="s">
        <v>279</v>
      </c>
      <c r="F26" s="49" t="s">
        <v>273</v>
      </c>
      <c r="G26" s="50">
        <v>45384.083333333299</v>
      </c>
      <c r="H26" s="50">
        <v>45384.066631944399</v>
      </c>
      <c r="I26" s="50">
        <v>45385.152777777803</v>
      </c>
      <c r="J26" s="50">
        <v>45385.119675925896</v>
      </c>
      <c r="K26" s="49">
        <v>1730</v>
      </c>
      <c r="L26" s="49">
        <v>0</v>
      </c>
      <c r="M26" s="49" t="s">
        <v>274</v>
      </c>
      <c r="N26" s="51"/>
      <c r="O26" s="51" t="s">
        <v>275</v>
      </c>
    </row>
    <row r="27" spans="1:15" s="23" customFormat="1" ht="14.5">
      <c r="A27" s="49" t="s">
        <v>294</v>
      </c>
      <c r="B27" s="49" t="s">
        <v>277</v>
      </c>
      <c r="C27" s="49" t="s">
        <v>271</v>
      </c>
      <c r="D27" s="49" t="s">
        <v>122</v>
      </c>
      <c r="E27" s="49" t="s">
        <v>279</v>
      </c>
      <c r="F27" s="49" t="s">
        <v>273</v>
      </c>
      <c r="G27" s="50">
        <v>45386.125</v>
      </c>
      <c r="H27" s="50">
        <v>45386.123032407399</v>
      </c>
      <c r="I27" s="50">
        <v>45387.159722222197</v>
      </c>
      <c r="J27" s="50">
        <v>45387.148553240702</v>
      </c>
      <c r="K27" s="49">
        <v>1611</v>
      </c>
      <c r="L27" s="49">
        <v>0</v>
      </c>
      <c r="M27" s="49" t="s">
        <v>274</v>
      </c>
      <c r="N27" s="51" t="s">
        <v>275</v>
      </c>
      <c r="O27" s="51"/>
    </row>
    <row r="28" spans="1:15" s="23" customFormat="1" ht="14.5">
      <c r="A28" s="49" t="s">
        <v>294</v>
      </c>
      <c r="B28" s="49" t="s">
        <v>277</v>
      </c>
      <c r="C28" s="49" t="s">
        <v>271</v>
      </c>
      <c r="D28" s="49" t="s">
        <v>122</v>
      </c>
      <c r="E28" s="49" t="s">
        <v>279</v>
      </c>
      <c r="F28" s="49" t="s">
        <v>273</v>
      </c>
      <c r="G28" s="50">
        <v>45387.256944444402</v>
      </c>
      <c r="H28" s="50">
        <v>45387.2268287037</v>
      </c>
      <c r="I28" s="50">
        <v>45387.458333333299</v>
      </c>
      <c r="J28" s="50">
        <v>45387.403032407397</v>
      </c>
      <c r="K28" s="49">
        <v>262</v>
      </c>
      <c r="L28" s="49">
        <v>0</v>
      </c>
      <c r="M28" s="49" t="s">
        <v>274</v>
      </c>
      <c r="N28" s="51" t="s">
        <v>275</v>
      </c>
      <c r="O28" s="51"/>
    </row>
    <row r="29" spans="1:15" s="23" customFormat="1" ht="14.5">
      <c r="A29" s="49" t="s">
        <v>295</v>
      </c>
      <c r="B29" s="49" t="s">
        <v>270</v>
      </c>
      <c r="C29" s="49" t="s">
        <v>271</v>
      </c>
      <c r="D29" s="49" t="s">
        <v>122</v>
      </c>
      <c r="E29" s="49" t="s">
        <v>279</v>
      </c>
      <c r="F29" s="49" t="s">
        <v>273</v>
      </c>
      <c r="G29" s="50">
        <v>45388.083333333299</v>
      </c>
      <c r="H29" s="50">
        <v>45388.063923611102</v>
      </c>
      <c r="I29" s="50">
        <v>45389.152777777803</v>
      </c>
      <c r="J29" s="50">
        <v>45389.1233796296</v>
      </c>
      <c r="K29" s="49">
        <v>1730</v>
      </c>
      <c r="L29" s="49">
        <v>0</v>
      </c>
      <c r="M29" s="49" t="s">
        <v>274</v>
      </c>
      <c r="N29" s="51"/>
      <c r="O29" s="51" t="s">
        <v>275</v>
      </c>
    </row>
    <row r="30" spans="1:15" s="23" customFormat="1" ht="14.5">
      <c r="A30" s="49" t="s">
        <v>296</v>
      </c>
      <c r="B30" s="49" t="s">
        <v>277</v>
      </c>
      <c r="C30" s="49" t="s">
        <v>271</v>
      </c>
      <c r="D30" s="49" t="s">
        <v>122</v>
      </c>
      <c r="E30" s="49" t="s">
        <v>279</v>
      </c>
      <c r="F30" s="49" t="s">
        <v>273</v>
      </c>
      <c r="G30" s="50">
        <v>45390.125</v>
      </c>
      <c r="H30" s="50">
        <v>45390.123101851903</v>
      </c>
      <c r="I30" s="50">
        <v>45391.159722222197</v>
      </c>
      <c r="J30" s="50">
        <v>45391.144965277803</v>
      </c>
      <c r="K30" s="49">
        <v>1611</v>
      </c>
      <c r="L30" s="49">
        <v>0</v>
      </c>
      <c r="M30" s="49" t="s">
        <v>274</v>
      </c>
      <c r="N30" s="51" t="s">
        <v>275</v>
      </c>
      <c r="O30" s="51"/>
    </row>
    <row r="31" spans="1:15" s="23" customFormat="1" ht="14.5">
      <c r="A31" s="49" t="s">
        <v>296</v>
      </c>
      <c r="B31" s="49" t="s">
        <v>277</v>
      </c>
      <c r="C31" s="49" t="s">
        <v>271</v>
      </c>
      <c r="D31" s="49" t="s">
        <v>122</v>
      </c>
      <c r="E31" s="49" t="s">
        <v>279</v>
      </c>
      <c r="F31" s="49" t="s">
        <v>273</v>
      </c>
      <c r="G31" s="50">
        <v>45391.256944444402</v>
      </c>
      <c r="H31" s="50">
        <v>45391.252094907402</v>
      </c>
      <c r="I31" s="50">
        <v>45391.458333333299</v>
      </c>
      <c r="J31" s="50">
        <v>45391.421932870398</v>
      </c>
      <c r="K31" s="49">
        <v>262</v>
      </c>
      <c r="L31" s="49">
        <v>0</v>
      </c>
      <c r="M31" s="49" t="s">
        <v>274</v>
      </c>
      <c r="N31" s="51" t="s">
        <v>275</v>
      </c>
      <c r="O31" s="51"/>
    </row>
    <row r="32" spans="1:15" s="23" customFormat="1" ht="14.5">
      <c r="A32" s="49" t="s">
        <v>297</v>
      </c>
      <c r="B32" s="49" t="s">
        <v>270</v>
      </c>
      <c r="C32" s="49" t="s">
        <v>271</v>
      </c>
      <c r="D32" s="49" t="s">
        <v>122</v>
      </c>
      <c r="E32" s="49" t="s">
        <v>279</v>
      </c>
      <c r="F32" s="49" t="s">
        <v>273</v>
      </c>
      <c r="G32" s="50">
        <v>45392.083333333299</v>
      </c>
      <c r="H32" s="50">
        <v>45392.063275462999</v>
      </c>
      <c r="I32" s="50">
        <v>45393.152777777803</v>
      </c>
      <c r="J32" s="50">
        <v>45393.1074884259</v>
      </c>
      <c r="K32" s="49">
        <v>1730</v>
      </c>
      <c r="L32" s="49">
        <v>0</v>
      </c>
      <c r="M32" s="49" t="s">
        <v>274</v>
      </c>
      <c r="N32" s="51"/>
      <c r="O32" s="51" t="s">
        <v>275</v>
      </c>
    </row>
    <row r="33" spans="1:15" s="23" customFormat="1" ht="14.5">
      <c r="A33" s="49" t="s">
        <v>298</v>
      </c>
      <c r="B33" s="49" t="s">
        <v>277</v>
      </c>
      <c r="C33" s="49" t="s">
        <v>271</v>
      </c>
      <c r="D33" s="49" t="s">
        <v>122</v>
      </c>
      <c r="E33" s="49" t="s">
        <v>279</v>
      </c>
      <c r="F33" s="49" t="s">
        <v>273</v>
      </c>
      <c r="G33" s="50">
        <v>45394.125</v>
      </c>
      <c r="H33" s="50">
        <v>45394.122951388897</v>
      </c>
      <c r="I33" s="50">
        <v>45395.159722222197</v>
      </c>
      <c r="J33" s="50">
        <v>45395.131967592599</v>
      </c>
      <c r="K33" s="49">
        <v>1611</v>
      </c>
      <c r="L33" s="49">
        <v>0</v>
      </c>
      <c r="M33" s="49" t="s">
        <v>274</v>
      </c>
      <c r="N33" s="51" t="s">
        <v>275</v>
      </c>
      <c r="O33" s="51"/>
    </row>
    <row r="34" spans="1:15" s="23" customFormat="1" ht="14.5">
      <c r="A34" s="49" t="s">
        <v>298</v>
      </c>
      <c r="B34" s="49" t="s">
        <v>277</v>
      </c>
      <c r="C34" s="49" t="s">
        <v>271</v>
      </c>
      <c r="D34" s="49" t="s">
        <v>122</v>
      </c>
      <c r="E34" s="49" t="s">
        <v>279</v>
      </c>
      <c r="F34" s="49" t="s">
        <v>273</v>
      </c>
      <c r="G34" s="50">
        <v>45395.256944444402</v>
      </c>
      <c r="H34" s="50">
        <v>45395.247951388897</v>
      </c>
      <c r="I34" s="50">
        <v>45395.458333333299</v>
      </c>
      <c r="J34" s="50">
        <v>45395.426168981503</v>
      </c>
      <c r="K34" s="49">
        <v>262</v>
      </c>
      <c r="L34" s="49">
        <v>0</v>
      </c>
      <c r="M34" s="49" t="s">
        <v>274</v>
      </c>
      <c r="N34" s="51" t="s">
        <v>275</v>
      </c>
      <c r="O34" s="51"/>
    </row>
    <row r="35" spans="1:15" s="23" customFormat="1" ht="14.5">
      <c r="A35" s="49" t="s">
        <v>299</v>
      </c>
      <c r="B35" s="49" t="s">
        <v>270</v>
      </c>
      <c r="C35" s="49" t="s">
        <v>271</v>
      </c>
      <c r="D35" s="49" t="s">
        <v>122</v>
      </c>
      <c r="E35" s="49" t="s">
        <v>279</v>
      </c>
      <c r="F35" s="49" t="s">
        <v>273</v>
      </c>
      <c r="G35" s="50">
        <v>45396.083333333299</v>
      </c>
      <c r="H35" s="50">
        <v>45396.070543981499</v>
      </c>
      <c r="I35" s="50">
        <v>45397.152777777803</v>
      </c>
      <c r="J35" s="50">
        <v>45397.119189814803</v>
      </c>
      <c r="K35" s="49">
        <v>1730</v>
      </c>
      <c r="L35" s="49">
        <v>0</v>
      </c>
      <c r="M35" s="49" t="s">
        <v>274</v>
      </c>
      <c r="N35" s="51"/>
      <c r="O35" s="51" t="s">
        <v>275</v>
      </c>
    </row>
    <row r="36" spans="1:15" s="23" customFormat="1" ht="14.5">
      <c r="A36" s="49" t="s">
        <v>300</v>
      </c>
      <c r="B36" s="49" t="s">
        <v>277</v>
      </c>
      <c r="C36" s="49" t="s">
        <v>271</v>
      </c>
      <c r="D36" s="49" t="s">
        <v>122</v>
      </c>
      <c r="E36" s="49" t="s">
        <v>279</v>
      </c>
      <c r="F36" s="49" t="s">
        <v>273</v>
      </c>
      <c r="G36" s="50">
        <v>45398.125</v>
      </c>
      <c r="H36" s="50">
        <v>45398.1234722222</v>
      </c>
      <c r="I36" s="50">
        <v>45399.159722222197</v>
      </c>
      <c r="J36" s="50">
        <v>45399.145844907398</v>
      </c>
      <c r="K36" s="49">
        <v>1611</v>
      </c>
      <c r="L36" s="49">
        <v>0</v>
      </c>
      <c r="M36" s="49" t="s">
        <v>274</v>
      </c>
      <c r="N36" s="51" t="s">
        <v>275</v>
      </c>
      <c r="O36" s="51"/>
    </row>
    <row r="37" spans="1:15" s="23" customFormat="1" ht="14.5">
      <c r="A37" s="49" t="s">
        <v>300</v>
      </c>
      <c r="B37" s="49" t="s">
        <v>277</v>
      </c>
      <c r="C37" s="49" t="s">
        <v>271</v>
      </c>
      <c r="D37" s="49" t="s">
        <v>122</v>
      </c>
      <c r="E37" s="49" t="s">
        <v>279</v>
      </c>
      <c r="F37" s="49" t="s">
        <v>273</v>
      </c>
      <c r="G37" s="50">
        <v>45399.256944444402</v>
      </c>
      <c r="H37" s="50">
        <v>45399.224398148202</v>
      </c>
      <c r="I37" s="50">
        <v>45399.458333333299</v>
      </c>
      <c r="J37" s="50">
        <v>45399.3999189815</v>
      </c>
      <c r="K37" s="49">
        <v>262</v>
      </c>
      <c r="L37" s="49">
        <v>0</v>
      </c>
      <c r="M37" s="49" t="s">
        <v>274</v>
      </c>
      <c r="N37" s="51" t="s">
        <v>275</v>
      </c>
      <c r="O37" s="51"/>
    </row>
    <row r="38" spans="1:15" s="23" customFormat="1" ht="14.5">
      <c r="A38" s="49" t="s">
        <v>301</v>
      </c>
      <c r="B38" s="49" t="s">
        <v>270</v>
      </c>
      <c r="C38" s="49" t="s">
        <v>271</v>
      </c>
      <c r="D38" s="49" t="s">
        <v>122</v>
      </c>
      <c r="E38" s="49" t="s">
        <v>279</v>
      </c>
      <c r="F38" s="49" t="s">
        <v>273</v>
      </c>
      <c r="G38" s="50">
        <v>45400.083333333299</v>
      </c>
      <c r="H38" s="50">
        <v>45400.061724537001</v>
      </c>
      <c r="I38" s="50">
        <v>45401.152777777803</v>
      </c>
      <c r="J38" s="50">
        <v>45401.116655092599</v>
      </c>
      <c r="K38" s="49">
        <v>1730</v>
      </c>
      <c r="L38" s="49">
        <v>0</v>
      </c>
      <c r="M38" s="49" t="s">
        <v>274</v>
      </c>
      <c r="N38" s="51"/>
      <c r="O38" s="51" t="s">
        <v>275</v>
      </c>
    </row>
    <row r="39" spans="1:15" s="23" customFormat="1" ht="14.5">
      <c r="A39" s="49" t="s">
        <v>302</v>
      </c>
      <c r="B39" s="49" t="s">
        <v>277</v>
      </c>
      <c r="C39" s="49" t="s">
        <v>271</v>
      </c>
      <c r="D39" s="49" t="s">
        <v>122</v>
      </c>
      <c r="E39" s="49" t="s">
        <v>279</v>
      </c>
      <c r="F39" s="49" t="s">
        <v>273</v>
      </c>
      <c r="G39" s="50">
        <v>45402.125</v>
      </c>
      <c r="H39" s="50">
        <v>45402.122997685197</v>
      </c>
      <c r="I39" s="50">
        <v>45403.159722222197</v>
      </c>
      <c r="J39" s="50">
        <v>45403.145474536999</v>
      </c>
      <c r="K39" s="49">
        <v>1611</v>
      </c>
      <c r="L39" s="49">
        <v>0</v>
      </c>
      <c r="M39" s="49" t="s">
        <v>274</v>
      </c>
      <c r="N39" s="51" t="s">
        <v>275</v>
      </c>
      <c r="O39" s="51"/>
    </row>
    <row r="40" spans="1:15" s="23" customFormat="1" ht="14.5">
      <c r="A40" s="49" t="s">
        <v>302</v>
      </c>
      <c r="B40" s="49" t="s">
        <v>277</v>
      </c>
      <c r="C40" s="49" t="s">
        <v>271</v>
      </c>
      <c r="D40" s="49" t="s">
        <v>122</v>
      </c>
      <c r="E40" s="49" t="s">
        <v>279</v>
      </c>
      <c r="F40" s="49" t="s">
        <v>273</v>
      </c>
      <c r="G40" s="50">
        <v>45403.256944444402</v>
      </c>
      <c r="H40" s="50">
        <v>45403.254328703697</v>
      </c>
      <c r="I40" s="50">
        <v>45403.458333333299</v>
      </c>
      <c r="J40" s="50">
        <v>45403.428275462997</v>
      </c>
      <c r="K40" s="49">
        <v>262</v>
      </c>
      <c r="L40" s="49">
        <v>0</v>
      </c>
      <c r="M40" s="49" t="s">
        <v>274</v>
      </c>
      <c r="N40" s="51" t="s">
        <v>275</v>
      </c>
      <c r="O40" s="51"/>
    </row>
    <row r="41" spans="1:15" s="23" customFormat="1" ht="14.5">
      <c r="A41" s="49" t="s">
        <v>303</v>
      </c>
      <c r="B41" s="49" t="s">
        <v>270</v>
      </c>
      <c r="C41" s="49" t="s">
        <v>271</v>
      </c>
      <c r="D41" s="49" t="s">
        <v>122</v>
      </c>
      <c r="E41" s="49" t="s">
        <v>279</v>
      </c>
      <c r="F41" s="49" t="s">
        <v>273</v>
      </c>
      <c r="G41" s="50">
        <v>45404.083333333299</v>
      </c>
      <c r="H41" s="50">
        <v>45404.059247685203</v>
      </c>
      <c r="I41" s="50">
        <v>45405.152777777803</v>
      </c>
      <c r="J41" s="50">
        <v>45405.120150463001</v>
      </c>
      <c r="K41" s="49">
        <v>1730</v>
      </c>
      <c r="L41" s="49">
        <v>0</v>
      </c>
      <c r="M41" s="49" t="s">
        <v>274</v>
      </c>
      <c r="N41" s="51"/>
      <c r="O41" s="51" t="s">
        <v>275</v>
      </c>
    </row>
    <row r="42" spans="1:15" s="23" customFormat="1" ht="14.5">
      <c r="A42" s="49" t="s">
        <v>304</v>
      </c>
      <c r="B42" s="49" t="s">
        <v>277</v>
      </c>
      <c r="C42" s="49" t="s">
        <v>271</v>
      </c>
      <c r="D42" s="49" t="s">
        <v>122</v>
      </c>
      <c r="E42" s="49" t="s">
        <v>279</v>
      </c>
      <c r="F42" s="49" t="s">
        <v>273</v>
      </c>
      <c r="G42" s="50">
        <v>45406.125</v>
      </c>
      <c r="H42" s="50">
        <v>45406.1230671296</v>
      </c>
      <c r="I42" s="50">
        <v>45407.159722222197</v>
      </c>
      <c r="J42" s="50">
        <v>45407.141585648104</v>
      </c>
      <c r="K42" s="49">
        <v>1611</v>
      </c>
      <c r="L42" s="49">
        <v>0</v>
      </c>
      <c r="M42" s="49" t="s">
        <v>274</v>
      </c>
      <c r="N42" s="51" t="s">
        <v>275</v>
      </c>
      <c r="O42" s="51"/>
    </row>
    <row r="43" spans="1:15" s="23" customFormat="1" ht="14.5">
      <c r="A43" s="49" t="s">
        <v>304</v>
      </c>
      <c r="B43" s="49" t="s">
        <v>277</v>
      </c>
      <c r="C43" s="49" t="s">
        <v>271</v>
      </c>
      <c r="D43" s="49" t="s">
        <v>122</v>
      </c>
      <c r="E43" s="49" t="s">
        <v>279</v>
      </c>
      <c r="F43" s="49" t="s">
        <v>273</v>
      </c>
      <c r="G43" s="50">
        <v>45407.256944444402</v>
      </c>
      <c r="H43" s="50">
        <v>45407.205347222203</v>
      </c>
      <c r="I43" s="50">
        <v>45407.458333333299</v>
      </c>
      <c r="J43" s="50">
        <v>45407.388009259303</v>
      </c>
      <c r="K43" s="49">
        <v>262</v>
      </c>
      <c r="L43" s="49">
        <v>0</v>
      </c>
      <c r="M43" s="49" t="s">
        <v>274</v>
      </c>
      <c r="N43" s="51" t="s">
        <v>275</v>
      </c>
      <c r="O43" s="51"/>
    </row>
    <row r="44" spans="1:15" s="23" customFormat="1" ht="14.5">
      <c r="A44" s="49" t="s">
        <v>305</v>
      </c>
      <c r="B44" s="49" t="s">
        <v>270</v>
      </c>
      <c r="C44" s="49" t="s">
        <v>271</v>
      </c>
      <c r="D44" s="49" t="s">
        <v>122</v>
      </c>
      <c r="E44" s="49" t="s">
        <v>279</v>
      </c>
      <c r="F44" s="49" t="s">
        <v>273</v>
      </c>
      <c r="G44" s="50">
        <v>45408.083333333299</v>
      </c>
      <c r="H44" s="50">
        <v>45408.071562500001</v>
      </c>
      <c r="I44" s="50">
        <v>45409.152777777803</v>
      </c>
      <c r="J44" s="50">
        <v>45409.122858796298</v>
      </c>
      <c r="K44" s="49">
        <v>1730</v>
      </c>
      <c r="L44" s="49">
        <v>0</v>
      </c>
      <c r="M44" s="49" t="s">
        <v>274</v>
      </c>
      <c r="N44" s="51"/>
      <c r="O44" s="51" t="s">
        <v>275</v>
      </c>
    </row>
    <row r="45" spans="1:15" s="23" customFormat="1" ht="14.5">
      <c r="A45" s="49" t="s">
        <v>306</v>
      </c>
      <c r="B45" s="49" t="s">
        <v>277</v>
      </c>
      <c r="C45" s="49" t="s">
        <v>271</v>
      </c>
      <c r="D45" s="49" t="s">
        <v>122</v>
      </c>
      <c r="E45" s="49" t="s">
        <v>279</v>
      </c>
      <c r="F45" s="49" t="s">
        <v>273</v>
      </c>
      <c r="G45" s="50">
        <v>45410.125</v>
      </c>
      <c r="H45" s="50">
        <v>45410.123449074097</v>
      </c>
      <c r="I45" s="50">
        <v>45411.159722222197</v>
      </c>
      <c r="J45" s="50">
        <v>45411.147604166697</v>
      </c>
      <c r="K45" s="49">
        <v>1611</v>
      </c>
      <c r="L45" s="49">
        <v>0</v>
      </c>
      <c r="M45" s="49" t="s">
        <v>274</v>
      </c>
      <c r="N45" s="51" t="s">
        <v>275</v>
      </c>
      <c r="O45" s="51"/>
    </row>
    <row r="46" spans="1:15" s="23" customFormat="1" ht="14.5">
      <c r="A46" s="49" t="s">
        <v>306</v>
      </c>
      <c r="B46" s="49" t="s">
        <v>277</v>
      </c>
      <c r="C46" s="49" t="s">
        <v>271</v>
      </c>
      <c r="D46" s="49" t="s">
        <v>122</v>
      </c>
      <c r="E46" s="49" t="s">
        <v>279</v>
      </c>
      <c r="F46" s="49" t="s">
        <v>273</v>
      </c>
      <c r="G46" s="50">
        <v>45411.256944444402</v>
      </c>
      <c r="H46" s="50">
        <v>45411.237187500003</v>
      </c>
      <c r="I46" s="50">
        <v>45411.458333333299</v>
      </c>
      <c r="J46" s="50">
        <v>45411.426886574103</v>
      </c>
      <c r="K46" s="49">
        <v>262</v>
      </c>
      <c r="L46" s="49">
        <v>0</v>
      </c>
      <c r="M46" s="49" t="s">
        <v>274</v>
      </c>
      <c r="N46" s="51" t="s">
        <v>275</v>
      </c>
      <c r="O46" s="5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46FF-943C-4CBA-80D0-0ACA613D5DB0}">
  <dimension ref="A1:P19"/>
  <sheetViews>
    <sheetView zoomScale="85" zoomScaleNormal="85" workbookViewId="0">
      <selection activeCell="F2" sqref="F2:F14"/>
    </sheetView>
  </sheetViews>
  <sheetFormatPr defaultRowHeight="14"/>
  <cols>
    <col min="1" max="1" width="16.08203125" customWidth="1"/>
  </cols>
  <sheetData>
    <row r="1" spans="1:16" ht="26">
      <c r="A1" s="5" t="s">
        <v>105</v>
      </c>
      <c r="B1" s="6" t="s">
        <v>106</v>
      </c>
      <c r="C1" s="6" t="s">
        <v>107</v>
      </c>
      <c r="D1" s="6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7" t="s">
        <v>116</v>
      </c>
      <c r="M1" s="7" t="s">
        <v>117</v>
      </c>
      <c r="N1" s="8" t="s">
        <v>118</v>
      </c>
      <c r="O1" s="7" t="s">
        <v>119</v>
      </c>
      <c r="P1" s="9" t="s">
        <v>120</v>
      </c>
    </row>
    <row r="2" spans="1:16">
      <c r="A2" s="10">
        <v>45383.6312384259</v>
      </c>
      <c r="B2" s="11" t="s">
        <v>121</v>
      </c>
      <c r="C2" s="11">
        <v>16.5</v>
      </c>
      <c r="D2" s="12" t="s">
        <v>122</v>
      </c>
      <c r="E2" s="12" t="s">
        <v>123</v>
      </c>
      <c r="F2" s="12">
        <v>527</v>
      </c>
      <c r="G2" s="13">
        <v>7.58</v>
      </c>
      <c r="H2" s="11">
        <v>1</v>
      </c>
      <c r="I2" s="14" t="s">
        <v>124</v>
      </c>
      <c r="J2" s="15">
        <v>45381.449560185203</v>
      </c>
      <c r="K2" s="11">
        <v>3</v>
      </c>
      <c r="L2" s="16">
        <v>1873</v>
      </c>
      <c r="M2" s="16">
        <v>0</v>
      </c>
      <c r="N2" s="16">
        <v>0</v>
      </c>
      <c r="O2" s="17">
        <v>1879</v>
      </c>
      <c r="P2" s="14">
        <v>527</v>
      </c>
    </row>
    <row r="3" spans="1:16">
      <c r="A3" s="10">
        <v>45385.410231481503</v>
      </c>
      <c r="B3" s="11" t="s">
        <v>121</v>
      </c>
      <c r="C3" s="11">
        <v>16.5</v>
      </c>
      <c r="D3" s="12" t="s">
        <v>122</v>
      </c>
      <c r="E3" s="12" t="s">
        <v>125</v>
      </c>
      <c r="F3" s="12">
        <v>602</v>
      </c>
      <c r="G3" s="13">
        <v>7.82</v>
      </c>
      <c r="H3" s="11">
        <v>2</v>
      </c>
      <c r="I3" s="14" t="s">
        <v>126</v>
      </c>
      <c r="J3" s="18">
        <v>45383.6312384259</v>
      </c>
      <c r="K3" s="11">
        <v>0</v>
      </c>
      <c r="L3" s="16">
        <v>1730</v>
      </c>
      <c r="M3" s="16">
        <v>0</v>
      </c>
      <c r="N3" s="16">
        <v>0</v>
      </c>
      <c r="O3" s="17">
        <v>1730</v>
      </c>
      <c r="P3" s="14">
        <v>602</v>
      </c>
    </row>
    <row r="4" spans="1:16">
      <c r="A4" s="10">
        <v>45387.748645833301</v>
      </c>
      <c r="B4" s="11" t="s">
        <v>121</v>
      </c>
      <c r="C4" s="11">
        <v>16.5</v>
      </c>
      <c r="D4" s="12" t="s">
        <v>122</v>
      </c>
      <c r="E4" s="12" t="s">
        <v>123</v>
      </c>
      <c r="F4" s="12">
        <v>527</v>
      </c>
      <c r="G4" s="13">
        <v>7.74</v>
      </c>
      <c r="H4" s="11">
        <v>3</v>
      </c>
      <c r="I4" s="14" t="s">
        <v>127</v>
      </c>
      <c r="J4" s="18">
        <v>45385.410231481503</v>
      </c>
      <c r="K4" s="11">
        <v>3</v>
      </c>
      <c r="L4" s="16">
        <v>1873</v>
      </c>
      <c r="M4" s="16">
        <v>0</v>
      </c>
      <c r="N4" s="16">
        <v>0</v>
      </c>
      <c r="O4" s="17">
        <v>1879</v>
      </c>
      <c r="P4" s="14">
        <v>527</v>
      </c>
    </row>
    <row r="5" spans="1:16">
      <c r="A5" s="10">
        <v>45389.562835648103</v>
      </c>
      <c r="B5" s="11" t="s">
        <v>121</v>
      </c>
      <c r="C5" s="11">
        <v>16.5</v>
      </c>
      <c r="D5" s="12" t="s">
        <v>122</v>
      </c>
      <c r="E5" s="12" t="s">
        <v>125</v>
      </c>
      <c r="F5" s="12">
        <v>514</v>
      </c>
      <c r="G5" s="13">
        <v>7.82</v>
      </c>
      <c r="H5" s="11">
        <v>4</v>
      </c>
      <c r="I5" s="14" t="s">
        <v>128</v>
      </c>
      <c r="J5" s="18">
        <v>45387.748645833301</v>
      </c>
      <c r="K5" s="11">
        <v>0</v>
      </c>
      <c r="L5" s="16">
        <v>1730</v>
      </c>
      <c r="M5" s="16">
        <v>0</v>
      </c>
      <c r="N5" s="16">
        <v>0</v>
      </c>
      <c r="O5" s="17">
        <v>1730</v>
      </c>
      <c r="P5" s="14">
        <v>514</v>
      </c>
    </row>
    <row r="6" spans="1:16">
      <c r="A6" s="10">
        <v>45391.669363425899</v>
      </c>
      <c r="B6" s="11" t="s">
        <v>121</v>
      </c>
      <c r="C6" s="11">
        <v>16.5</v>
      </c>
      <c r="D6" s="12" t="s">
        <v>122</v>
      </c>
      <c r="E6" s="12" t="s">
        <v>123</v>
      </c>
      <c r="F6" s="12">
        <v>520</v>
      </c>
      <c r="G6" s="13">
        <v>7.74</v>
      </c>
      <c r="H6" s="11">
        <v>5</v>
      </c>
      <c r="I6" s="14" t="s">
        <v>129</v>
      </c>
      <c r="J6" s="18">
        <v>45389.562835648103</v>
      </c>
      <c r="K6" s="11">
        <v>3</v>
      </c>
      <c r="L6" s="16">
        <v>1873</v>
      </c>
      <c r="M6" s="16">
        <v>0</v>
      </c>
      <c r="N6" s="16">
        <v>0</v>
      </c>
      <c r="O6" s="17">
        <v>1879</v>
      </c>
      <c r="P6" s="14">
        <v>520</v>
      </c>
    </row>
    <row r="7" spans="1:16">
      <c r="A7" s="10">
        <v>45393.499525462998</v>
      </c>
      <c r="B7" s="11" t="s">
        <v>121</v>
      </c>
      <c r="C7" s="11">
        <v>16.5</v>
      </c>
      <c r="D7" s="12" t="s">
        <v>122</v>
      </c>
      <c r="E7" s="12" t="s">
        <v>125</v>
      </c>
      <c r="F7" s="12">
        <v>443</v>
      </c>
      <c r="G7" s="13">
        <v>7.82</v>
      </c>
      <c r="H7" s="11">
        <v>6</v>
      </c>
      <c r="I7" s="14" t="s">
        <v>130</v>
      </c>
      <c r="J7" s="18">
        <v>45391.669363425899</v>
      </c>
      <c r="K7" s="11">
        <v>0</v>
      </c>
      <c r="L7" s="16">
        <v>1730</v>
      </c>
      <c r="M7" s="16">
        <v>0</v>
      </c>
      <c r="N7" s="16">
        <v>0</v>
      </c>
      <c r="O7" s="17">
        <v>1730</v>
      </c>
      <c r="P7" s="14">
        <v>443</v>
      </c>
    </row>
    <row r="8" spans="1:16">
      <c r="A8" s="10">
        <v>45395.710196759297</v>
      </c>
      <c r="B8" s="11" t="s">
        <v>121</v>
      </c>
      <c r="C8" s="11">
        <v>16.5</v>
      </c>
      <c r="D8" s="12" t="s">
        <v>122</v>
      </c>
      <c r="E8" s="12" t="s">
        <v>123</v>
      </c>
      <c r="F8" s="12">
        <v>527</v>
      </c>
      <c r="G8" s="13">
        <v>7.74</v>
      </c>
      <c r="H8" s="11">
        <v>7</v>
      </c>
      <c r="I8" s="14" t="s">
        <v>131</v>
      </c>
      <c r="J8" s="18">
        <v>45393.499525462998</v>
      </c>
      <c r="K8" s="11">
        <v>3</v>
      </c>
      <c r="L8" s="16">
        <v>1873</v>
      </c>
      <c r="M8" s="16">
        <v>0</v>
      </c>
      <c r="N8" s="16">
        <v>0</v>
      </c>
      <c r="O8" s="17">
        <v>1879</v>
      </c>
      <c r="P8" s="14">
        <v>527</v>
      </c>
    </row>
    <row r="9" spans="1:16">
      <c r="A9" s="10">
        <v>45397.196516203701</v>
      </c>
      <c r="B9" s="11" t="s">
        <v>121</v>
      </c>
      <c r="C9" s="11">
        <v>16.5</v>
      </c>
      <c r="D9" s="12" t="s">
        <v>122</v>
      </c>
      <c r="E9" s="12" t="s">
        <v>125</v>
      </c>
      <c r="F9" s="12">
        <v>519.99</v>
      </c>
      <c r="G9" s="13">
        <v>7.82</v>
      </c>
      <c r="H9" s="11">
        <v>8</v>
      </c>
      <c r="I9" s="14" t="s">
        <v>132</v>
      </c>
      <c r="J9" s="18">
        <v>45395.710196759297</v>
      </c>
      <c r="K9" s="11">
        <v>0</v>
      </c>
      <c r="L9" s="16">
        <v>1730</v>
      </c>
      <c r="M9" s="16">
        <v>0</v>
      </c>
      <c r="N9" s="16">
        <v>0</v>
      </c>
      <c r="O9" s="17">
        <v>1730</v>
      </c>
      <c r="P9" s="14">
        <v>519.99</v>
      </c>
    </row>
    <row r="10" spans="1:16">
      <c r="A10" s="10">
        <v>45399.574444444399</v>
      </c>
      <c r="B10" s="11" t="s">
        <v>121</v>
      </c>
      <c r="C10" s="11">
        <v>16.5</v>
      </c>
      <c r="D10" s="12" t="s">
        <v>122</v>
      </c>
      <c r="E10" s="12" t="s">
        <v>123</v>
      </c>
      <c r="F10" s="12">
        <v>527</v>
      </c>
      <c r="G10" s="13">
        <v>7.91</v>
      </c>
      <c r="H10" s="11">
        <v>9</v>
      </c>
      <c r="I10" s="14" t="s">
        <v>133</v>
      </c>
      <c r="J10" s="18">
        <v>45397.196516203701</v>
      </c>
      <c r="K10" s="11">
        <v>3</v>
      </c>
      <c r="L10" s="16">
        <v>1873</v>
      </c>
      <c r="M10" s="16">
        <v>0</v>
      </c>
      <c r="N10" s="16">
        <v>0</v>
      </c>
      <c r="O10" s="17">
        <v>1879</v>
      </c>
      <c r="P10" s="14">
        <v>527</v>
      </c>
    </row>
    <row r="11" spans="1:16">
      <c r="A11" s="10">
        <v>45401.460925925901</v>
      </c>
      <c r="B11" s="11" t="s">
        <v>121</v>
      </c>
      <c r="C11" s="11">
        <v>16.5</v>
      </c>
      <c r="D11" s="12" t="s">
        <v>122</v>
      </c>
      <c r="E11" s="12" t="s">
        <v>125</v>
      </c>
      <c r="F11" s="12">
        <v>476</v>
      </c>
      <c r="G11" s="13">
        <v>7.98</v>
      </c>
      <c r="H11" s="11">
        <v>10</v>
      </c>
      <c r="I11" s="14" t="s">
        <v>134</v>
      </c>
      <c r="J11" s="18">
        <v>45399.574444444399</v>
      </c>
      <c r="K11" s="11">
        <v>0</v>
      </c>
      <c r="L11" s="16">
        <v>1730</v>
      </c>
      <c r="M11" s="16">
        <v>0</v>
      </c>
      <c r="N11" s="16">
        <v>0</v>
      </c>
      <c r="O11" s="17">
        <v>1730</v>
      </c>
      <c r="P11" s="14">
        <v>476</v>
      </c>
    </row>
    <row r="12" spans="1:16">
      <c r="A12" s="10">
        <v>45403.736886574101</v>
      </c>
      <c r="B12" s="11" t="s">
        <v>121</v>
      </c>
      <c r="C12" s="11">
        <v>16.5</v>
      </c>
      <c r="D12" s="12" t="s">
        <v>122</v>
      </c>
      <c r="E12" s="12" t="s">
        <v>123</v>
      </c>
      <c r="F12" s="12">
        <v>500</v>
      </c>
      <c r="G12" s="13">
        <v>7.91</v>
      </c>
      <c r="H12" s="11">
        <v>11</v>
      </c>
      <c r="I12" s="14" t="s">
        <v>135</v>
      </c>
      <c r="J12" s="18">
        <v>45401.460925925901</v>
      </c>
      <c r="K12" s="11">
        <v>3</v>
      </c>
      <c r="L12" s="16">
        <v>1873</v>
      </c>
      <c r="M12" s="16">
        <v>0</v>
      </c>
      <c r="N12" s="16">
        <v>0</v>
      </c>
      <c r="O12" s="17">
        <v>1879</v>
      </c>
      <c r="P12" s="14">
        <v>500</v>
      </c>
    </row>
    <row r="13" spans="1:16">
      <c r="A13" s="10">
        <v>45405.492766203701</v>
      </c>
      <c r="B13" s="11" t="s">
        <v>121</v>
      </c>
      <c r="C13" s="11">
        <v>16.5</v>
      </c>
      <c r="D13" s="12" t="s">
        <v>122</v>
      </c>
      <c r="E13" s="12" t="s">
        <v>125</v>
      </c>
      <c r="F13" s="12">
        <v>513</v>
      </c>
      <c r="G13" s="13">
        <v>7.98</v>
      </c>
      <c r="H13" s="11">
        <v>12</v>
      </c>
      <c r="I13" s="14" t="s">
        <v>136</v>
      </c>
      <c r="J13" s="18">
        <v>45403.736886574101</v>
      </c>
      <c r="K13" s="11">
        <v>0</v>
      </c>
      <c r="L13" s="16">
        <v>1730</v>
      </c>
      <c r="M13" s="16">
        <v>0</v>
      </c>
      <c r="N13" s="16">
        <v>0</v>
      </c>
      <c r="O13" s="17">
        <v>1730</v>
      </c>
      <c r="P13" s="14">
        <v>513</v>
      </c>
    </row>
    <row r="14" spans="1:16">
      <c r="A14" s="10">
        <v>45409.526250000003</v>
      </c>
      <c r="B14" s="11" t="s">
        <v>121</v>
      </c>
      <c r="C14" s="11">
        <v>16.5</v>
      </c>
      <c r="D14" s="12" t="s">
        <v>122</v>
      </c>
      <c r="E14" s="12" t="s">
        <v>125</v>
      </c>
      <c r="F14" s="12">
        <v>960</v>
      </c>
      <c r="G14" s="13">
        <v>7.98</v>
      </c>
      <c r="H14" s="11">
        <v>13</v>
      </c>
      <c r="I14" s="14" t="s">
        <v>137</v>
      </c>
      <c r="J14" s="18">
        <v>45405.492766203701</v>
      </c>
      <c r="K14" s="11">
        <v>0</v>
      </c>
      <c r="L14" s="16">
        <v>3603</v>
      </c>
      <c r="M14" s="16">
        <v>0</v>
      </c>
      <c r="N14" s="16">
        <v>0</v>
      </c>
      <c r="O14" s="17">
        <v>3603</v>
      </c>
      <c r="P14" s="14">
        <v>960</v>
      </c>
    </row>
    <row r="19" spans="6:6">
      <c r="F19">
        <f>SUM(F2:F14)/SUM(O2:O14)*100</f>
        <v>28.33269984558736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6063-0DE0-4933-9358-1A2B6BA08C83}">
  <dimension ref="J9:Z12"/>
  <sheetViews>
    <sheetView topLeftCell="B1" zoomScale="105" workbookViewId="0">
      <selection activeCell="O30" sqref="O30"/>
    </sheetView>
  </sheetViews>
  <sheetFormatPr defaultRowHeight="14"/>
  <cols>
    <col min="16" max="16" width="9.5" bestFit="1" customWidth="1"/>
  </cols>
  <sheetData>
    <row r="9" spans="10:26">
      <c r="J9" s="19" t="s">
        <v>141</v>
      </c>
      <c r="K9" s="20" t="s">
        <v>142</v>
      </c>
      <c r="L9" s="20" t="s">
        <v>143</v>
      </c>
      <c r="M9" s="20" t="s">
        <v>144</v>
      </c>
      <c r="N9" s="20">
        <f>[1]!export___2024_06_24T133942_041[[#This Row],[fuel_tank_level]]-M8</f>
        <v>28.4</v>
      </c>
      <c r="O9" s="20" t="s">
        <v>145</v>
      </c>
      <c r="P9" s="20" t="s">
        <v>146</v>
      </c>
      <c r="Q9" s="20" t="s">
        <v>147</v>
      </c>
      <c r="R9" s="20" t="s">
        <v>148</v>
      </c>
      <c r="S9" s="20" t="s">
        <v>149</v>
      </c>
      <c r="T9" s="20" t="s">
        <v>150</v>
      </c>
      <c r="U9" s="20" t="s">
        <v>151</v>
      </c>
      <c r="V9" s="20" t="s">
        <v>141</v>
      </c>
      <c r="W9" s="20" t="s">
        <v>16</v>
      </c>
      <c r="X9" s="20" t="s">
        <v>18</v>
      </c>
      <c r="Y9" s="20" t="s">
        <v>152</v>
      </c>
      <c r="Z9" s="21" t="s">
        <v>153</v>
      </c>
    </row>
    <row r="10" spans="10:26">
      <c r="J10" s="19" t="s">
        <v>141</v>
      </c>
      <c r="K10" s="20" t="s">
        <v>154</v>
      </c>
      <c r="L10" s="20" t="s">
        <v>155</v>
      </c>
      <c r="M10" s="20" t="s">
        <v>156</v>
      </c>
      <c r="N10" s="20">
        <f>[1]!export___2024_06_24T133942_041[[#This Row],[fuel_tank_level]]-M9</f>
        <v>7.5999999999999979</v>
      </c>
      <c r="O10" s="20" t="s">
        <v>157</v>
      </c>
      <c r="P10" s="20" t="s">
        <v>158</v>
      </c>
      <c r="Q10" s="20" t="s">
        <v>159</v>
      </c>
      <c r="R10" s="20" t="s">
        <v>160</v>
      </c>
      <c r="S10" s="20" t="s">
        <v>161</v>
      </c>
      <c r="T10" s="20" t="s">
        <v>150</v>
      </c>
      <c r="U10" s="20" t="s">
        <v>123</v>
      </c>
      <c r="V10" s="20" t="s">
        <v>141</v>
      </c>
      <c r="W10" s="20" t="s">
        <v>100</v>
      </c>
      <c r="X10" s="20" t="s">
        <v>102</v>
      </c>
      <c r="Y10" s="20" t="s">
        <v>152</v>
      </c>
      <c r="Z10" s="21" t="s">
        <v>162</v>
      </c>
    </row>
    <row r="11" spans="10:26">
      <c r="P11">
        <f>P10-P9</f>
        <v>26089515</v>
      </c>
    </row>
    <row r="12" spans="10:26">
      <c r="P12">
        <f>P11/1000</f>
        <v>26089.514999999999</v>
      </c>
      <c r="Q12">
        <f>Q10-Q9</f>
        <v>6703</v>
      </c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31a5d86-6dda-4457-85e5-c55bbc07923d}" enabled="0" method="" siteId="{b31a5d86-6dda-4457-85e5-c55bbc07923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- 2024-06-24T112352.932</vt:lpstr>
      <vt:lpstr>客户明细</vt:lpstr>
      <vt:lpstr>客户加油时间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Li</dc:creator>
  <cp:lastModifiedBy>Zhen Yan</cp:lastModifiedBy>
  <dcterms:created xsi:type="dcterms:W3CDTF">2024-06-24T03:32:17Z</dcterms:created>
  <dcterms:modified xsi:type="dcterms:W3CDTF">2024-06-27T03:11:46Z</dcterms:modified>
</cp:coreProperties>
</file>