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/Documents/excel papa/"/>
    </mc:Choice>
  </mc:AlternateContent>
  <xr:revisionPtr revIDLastSave="0" documentId="13_ncr:1_{D552D70A-861C-934F-85A7-AB179995F6D5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definedNames>
    <definedName name="__xlchart.v1.0" hidden="1">sheet1!$B$5</definedName>
    <definedName name="__xlchart.v1.1" hidden="1">sheet1!$C$5:$C$21</definedName>
    <definedName name="__xlchart.v1.2" hidden="1">sheet1!$E$8:$E$20</definedName>
    <definedName name="__xlchart.v1.3" hidden="1">sheet1!$B$5</definedName>
    <definedName name="__xlchart.v1.4" hidden="1">sheet1!$C$5:$C$21</definedName>
    <definedName name="__xlchart.v1.5" hidden="1">sheet1!$E$8:$E$20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1" l="1"/>
  <c r="H149" i="1" s="1"/>
  <c r="F149" i="1"/>
  <c r="G149" i="1"/>
  <c r="E148" i="1"/>
  <c r="H148" i="1" s="1"/>
  <c r="F148" i="1"/>
  <c r="G148" i="1"/>
  <c r="E147" i="1"/>
  <c r="H147" i="1"/>
  <c r="F147" i="1"/>
  <c r="G147" i="1"/>
  <c r="E146" i="1"/>
  <c r="H146" i="1"/>
  <c r="F146" i="1"/>
  <c r="G146" i="1"/>
  <c r="E145" i="1"/>
  <c r="H145" i="1"/>
  <c r="F145" i="1"/>
  <c r="G145" i="1"/>
  <c r="E144" i="1"/>
  <c r="H144" i="1"/>
  <c r="F144" i="1"/>
  <c r="G144" i="1"/>
  <c r="E143" i="1"/>
  <c r="H143" i="1" s="1"/>
  <c r="F143" i="1"/>
  <c r="G143" i="1"/>
  <c r="E142" i="1"/>
  <c r="H142" i="1" s="1"/>
  <c r="F142" i="1"/>
  <c r="G142" i="1"/>
  <c r="E141" i="1"/>
  <c r="H141" i="1"/>
  <c r="F141" i="1"/>
  <c r="G141" i="1"/>
  <c r="E140" i="1"/>
  <c r="H140" i="1"/>
  <c r="F140" i="1"/>
  <c r="G140" i="1"/>
  <c r="E139" i="1"/>
  <c r="H139" i="1"/>
  <c r="F139" i="1"/>
  <c r="G139" i="1"/>
  <c r="E138" i="1"/>
  <c r="H138" i="1"/>
  <c r="F138" i="1"/>
  <c r="G138" i="1"/>
  <c r="E137" i="1"/>
  <c r="H137" i="1"/>
  <c r="F137" i="1"/>
  <c r="G137" i="1"/>
  <c r="E136" i="1"/>
  <c r="H136" i="1"/>
  <c r="F136" i="1"/>
  <c r="G136" i="1"/>
  <c r="E135" i="1"/>
  <c r="H135" i="1"/>
  <c r="F135" i="1"/>
  <c r="G135" i="1"/>
  <c r="E134" i="1"/>
  <c r="H134" i="1" s="1"/>
  <c r="F134" i="1"/>
  <c r="G134" i="1"/>
  <c r="E133" i="1"/>
  <c r="H133" i="1" s="1"/>
  <c r="F133" i="1"/>
  <c r="G133" i="1"/>
  <c r="E132" i="1"/>
  <c r="H132" i="1"/>
  <c r="F132" i="1"/>
  <c r="G132" i="1"/>
  <c r="E131" i="1"/>
  <c r="H131" i="1" s="1"/>
  <c r="F131" i="1"/>
  <c r="G131" i="1"/>
  <c r="E130" i="1"/>
  <c r="H130" i="1"/>
  <c r="F130" i="1"/>
  <c r="G130" i="1"/>
  <c r="E129" i="1"/>
  <c r="H129" i="1"/>
  <c r="F129" i="1"/>
  <c r="G129" i="1"/>
  <c r="J20" i="1"/>
  <c r="J24" i="1" s="1"/>
  <c r="J16" i="1"/>
  <c r="R34" i="1"/>
  <c r="E128" i="1"/>
  <c r="H128" i="1"/>
  <c r="F128" i="1"/>
  <c r="G128" i="1"/>
  <c r="E127" i="1"/>
  <c r="H127" i="1"/>
  <c r="F127" i="1"/>
  <c r="G127" i="1"/>
  <c r="E126" i="1"/>
  <c r="H126" i="1"/>
  <c r="F126" i="1"/>
  <c r="G126" i="1"/>
  <c r="E125" i="1"/>
  <c r="H125" i="1"/>
  <c r="F125" i="1"/>
  <c r="G125" i="1"/>
  <c r="E124" i="1"/>
  <c r="H124" i="1"/>
  <c r="F124" i="1"/>
  <c r="G124" i="1"/>
  <c r="E123" i="1"/>
  <c r="H123" i="1"/>
  <c r="F123" i="1"/>
  <c r="G123" i="1"/>
  <c r="J22" i="1" l="1"/>
  <c r="J26" i="1" s="1"/>
  <c r="P34" i="1"/>
  <c r="O34" i="1"/>
  <c r="J3" i="1"/>
  <c r="Q34" i="1"/>
  <c r="R33" i="1"/>
  <c r="Q33" i="1"/>
  <c r="E122" i="1"/>
  <c r="H122" i="1"/>
  <c r="F122" i="1"/>
  <c r="G122" i="1"/>
  <c r="E121" i="1"/>
  <c r="H121" i="1"/>
  <c r="F121" i="1"/>
  <c r="G121" i="1"/>
  <c r="E120" i="1"/>
  <c r="H120" i="1"/>
  <c r="F120" i="1"/>
  <c r="G120" i="1"/>
  <c r="E119" i="1"/>
  <c r="H119" i="1"/>
  <c r="F119" i="1"/>
  <c r="G119" i="1"/>
  <c r="E118" i="1"/>
  <c r="H118" i="1"/>
  <c r="F118" i="1"/>
  <c r="G118" i="1"/>
  <c r="E117" i="1"/>
  <c r="H117" i="1"/>
  <c r="F117" i="1"/>
  <c r="G117" i="1"/>
  <c r="E116" i="1"/>
  <c r="H116" i="1"/>
  <c r="F116" i="1"/>
  <c r="G116" i="1"/>
  <c r="E115" i="1"/>
  <c r="H115" i="1"/>
  <c r="F115" i="1"/>
  <c r="G115" i="1"/>
  <c r="E114" i="1"/>
  <c r="H114" i="1"/>
  <c r="F114" i="1"/>
  <c r="G114" i="1"/>
  <c r="E113" i="1"/>
  <c r="H113" i="1"/>
  <c r="F113" i="1"/>
  <c r="G113" i="1"/>
  <c r="E112" i="1"/>
  <c r="H112" i="1"/>
  <c r="F112" i="1"/>
  <c r="G112" i="1"/>
  <c r="E111" i="1"/>
  <c r="H111" i="1"/>
  <c r="F111" i="1"/>
  <c r="G111" i="1"/>
  <c r="E110" i="1"/>
  <c r="H110" i="1"/>
  <c r="F110" i="1"/>
  <c r="G110" i="1"/>
  <c r="E109" i="1"/>
  <c r="H109" i="1"/>
  <c r="F109" i="1"/>
  <c r="G109" i="1"/>
  <c r="E108" i="1"/>
  <c r="H108" i="1"/>
  <c r="F108" i="1"/>
  <c r="G108" i="1"/>
  <c r="E107" i="1"/>
  <c r="H107" i="1"/>
  <c r="F107" i="1"/>
  <c r="G107" i="1"/>
  <c r="E106" i="1"/>
  <c r="H106" i="1"/>
  <c r="F106" i="1"/>
  <c r="G106" i="1"/>
  <c r="E105" i="1"/>
  <c r="H105" i="1"/>
  <c r="F105" i="1"/>
  <c r="G105" i="1"/>
  <c r="E104" i="1"/>
  <c r="H104" i="1"/>
  <c r="F104" i="1"/>
  <c r="G104" i="1"/>
  <c r="E103" i="1"/>
  <c r="H103" i="1"/>
  <c r="F103" i="1"/>
  <c r="G103" i="1"/>
  <c r="E102" i="1"/>
  <c r="H102" i="1"/>
  <c r="F102" i="1"/>
  <c r="G102" i="1"/>
  <c r="S34" i="1" l="1"/>
  <c r="E101" i="1" l="1"/>
  <c r="H101" i="1"/>
  <c r="F101" i="1"/>
  <c r="G101" i="1"/>
  <c r="E100" i="1"/>
  <c r="H100" i="1"/>
  <c r="F100" i="1"/>
  <c r="G100" i="1"/>
  <c r="E99" i="1"/>
  <c r="H99" i="1"/>
  <c r="F99" i="1"/>
  <c r="G99" i="1"/>
  <c r="E98" i="1"/>
  <c r="H98" i="1"/>
  <c r="F98" i="1"/>
  <c r="G98" i="1"/>
  <c r="E97" i="1"/>
  <c r="H97" i="1"/>
  <c r="F97" i="1"/>
  <c r="G97" i="1"/>
  <c r="E96" i="1"/>
  <c r="H96" i="1"/>
  <c r="F96" i="1"/>
  <c r="G96" i="1"/>
  <c r="E95" i="1"/>
  <c r="H95" i="1"/>
  <c r="F95" i="1"/>
  <c r="G95" i="1"/>
  <c r="E94" i="1"/>
  <c r="H94" i="1"/>
  <c r="F94" i="1"/>
  <c r="G94" i="1"/>
  <c r="E93" i="1"/>
  <c r="H93" i="1"/>
  <c r="F93" i="1"/>
  <c r="G93" i="1"/>
  <c r="E92" i="1"/>
  <c r="H92" i="1"/>
  <c r="F92" i="1"/>
  <c r="G92" i="1"/>
  <c r="E91" i="1"/>
  <c r="H91" i="1"/>
  <c r="F91" i="1"/>
  <c r="G91" i="1"/>
  <c r="E90" i="1"/>
  <c r="H90" i="1"/>
  <c r="F90" i="1"/>
  <c r="G90" i="1"/>
  <c r="E89" i="1"/>
  <c r="H89" i="1"/>
  <c r="F89" i="1"/>
  <c r="G89" i="1"/>
  <c r="E88" i="1"/>
  <c r="H88" i="1"/>
  <c r="F88" i="1"/>
  <c r="G88" i="1"/>
  <c r="E87" i="1"/>
  <c r="H87" i="1"/>
  <c r="F87" i="1"/>
  <c r="G87" i="1"/>
  <c r="E86" i="1"/>
  <c r="H86" i="1"/>
  <c r="F86" i="1"/>
  <c r="G86" i="1"/>
  <c r="E85" i="1"/>
  <c r="H85" i="1"/>
  <c r="F85" i="1"/>
  <c r="G85" i="1"/>
  <c r="E84" i="1"/>
  <c r="H84" i="1"/>
  <c r="F84" i="1"/>
  <c r="G84" i="1"/>
  <c r="E83" i="1"/>
  <c r="H83" i="1"/>
  <c r="F83" i="1"/>
  <c r="G83" i="1"/>
  <c r="E82" i="1"/>
  <c r="H82" i="1"/>
  <c r="F82" i="1"/>
  <c r="G82" i="1"/>
  <c r="E81" i="1"/>
  <c r="H81" i="1"/>
  <c r="F81" i="1"/>
  <c r="G81" i="1"/>
  <c r="E80" i="1"/>
  <c r="H80" i="1"/>
  <c r="F80" i="1"/>
  <c r="G80" i="1"/>
  <c r="E79" i="1"/>
  <c r="H79" i="1"/>
  <c r="F79" i="1"/>
  <c r="G79" i="1"/>
  <c r="E78" i="1"/>
  <c r="H78" i="1"/>
  <c r="F78" i="1"/>
  <c r="G78" i="1"/>
  <c r="E77" i="1"/>
  <c r="H77" i="1"/>
  <c r="F77" i="1"/>
  <c r="G77" i="1"/>
  <c r="E76" i="1"/>
  <c r="H76" i="1"/>
  <c r="F76" i="1"/>
  <c r="G76" i="1"/>
  <c r="E75" i="1"/>
  <c r="H75" i="1"/>
  <c r="F75" i="1"/>
  <c r="G75" i="1"/>
  <c r="E74" i="1"/>
  <c r="H74" i="1"/>
  <c r="F74" i="1"/>
  <c r="G74" i="1"/>
  <c r="E73" i="1"/>
  <c r="H73" i="1"/>
  <c r="F73" i="1"/>
  <c r="G73" i="1"/>
  <c r="E72" i="1"/>
  <c r="H72" i="1"/>
  <c r="F72" i="1"/>
  <c r="G72" i="1"/>
  <c r="E71" i="1"/>
  <c r="H71" i="1"/>
  <c r="F71" i="1"/>
  <c r="G71" i="1"/>
  <c r="E70" i="1"/>
  <c r="H70" i="1"/>
  <c r="F70" i="1"/>
  <c r="G70" i="1"/>
  <c r="E69" i="1"/>
  <c r="H69" i="1"/>
  <c r="F69" i="1"/>
  <c r="G69" i="1"/>
  <c r="E68" i="1"/>
  <c r="H68" i="1"/>
  <c r="F68" i="1"/>
  <c r="G68" i="1"/>
  <c r="E67" i="1"/>
  <c r="H67" i="1"/>
  <c r="F67" i="1"/>
  <c r="G67" i="1"/>
  <c r="E66" i="1"/>
  <c r="H66" i="1"/>
  <c r="F66" i="1"/>
  <c r="G66" i="1"/>
  <c r="E65" i="1"/>
  <c r="H65" i="1"/>
  <c r="F65" i="1"/>
  <c r="G65" i="1"/>
  <c r="E64" i="1"/>
  <c r="H64" i="1"/>
  <c r="F64" i="1"/>
  <c r="G64" i="1"/>
  <c r="E63" i="1"/>
  <c r="H63" i="1"/>
  <c r="F63" i="1"/>
  <c r="G63" i="1"/>
  <c r="E62" i="1"/>
  <c r="H62" i="1"/>
  <c r="F62" i="1"/>
  <c r="G62" i="1"/>
  <c r="E61" i="1" l="1"/>
  <c r="H61" i="1" s="1"/>
  <c r="F61" i="1"/>
  <c r="G61" i="1"/>
  <c r="E60" i="1"/>
  <c r="H60" i="1"/>
  <c r="F60" i="1"/>
  <c r="G60" i="1"/>
  <c r="E59" i="1"/>
  <c r="H59" i="1"/>
  <c r="F59" i="1"/>
  <c r="G59" i="1"/>
  <c r="E58" i="1"/>
  <c r="H58" i="1"/>
  <c r="F58" i="1"/>
  <c r="G58" i="1"/>
  <c r="E57" i="1"/>
  <c r="H57" i="1"/>
  <c r="F57" i="1"/>
  <c r="G57" i="1"/>
  <c r="E56" i="1"/>
  <c r="H56" i="1"/>
  <c r="F56" i="1"/>
  <c r="G56" i="1"/>
  <c r="E55" i="1"/>
  <c r="H55" i="1"/>
  <c r="F55" i="1"/>
  <c r="G55" i="1"/>
  <c r="E54" i="1"/>
  <c r="H54" i="1"/>
  <c r="F54" i="1"/>
  <c r="G54" i="1"/>
  <c r="E53" i="1"/>
  <c r="H53" i="1" s="1"/>
  <c r="F53" i="1"/>
  <c r="G53" i="1"/>
  <c r="E52" i="1"/>
  <c r="H52" i="1"/>
  <c r="F52" i="1"/>
  <c r="G52" i="1"/>
  <c r="E51" i="1"/>
  <c r="H51" i="1"/>
  <c r="F51" i="1"/>
  <c r="G51" i="1"/>
  <c r="E50" i="1"/>
  <c r="H50" i="1"/>
  <c r="F50" i="1"/>
  <c r="G50" i="1"/>
  <c r="E49" i="1"/>
  <c r="H49" i="1" s="1"/>
  <c r="F49" i="1"/>
  <c r="G49" i="1"/>
  <c r="E48" i="1"/>
  <c r="H48" i="1" s="1"/>
  <c r="F48" i="1"/>
  <c r="G48" i="1"/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44" i="1"/>
  <c r="G44" i="1"/>
  <c r="H44" i="1"/>
  <c r="E45" i="1"/>
  <c r="H45" i="1" s="1"/>
  <c r="G45" i="1"/>
  <c r="E46" i="1"/>
  <c r="H46" i="1" s="1"/>
  <c r="G46" i="1"/>
  <c r="E47" i="1"/>
  <c r="H47" i="1" s="1"/>
  <c r="G47" i="1"/>
  <c r="E43" i="1"/>
  <c r="H43" i="1" s="1"/>
  <c r="G43" i="1"/>
  <c r="E42" i="1"/>
  <c r="H42" i="1" s="1"/>
  <c r="G42" i="1"/>
  <c r="E41" i="1"/>
  <c r="H41" i="1" s="1"/>
  <c r="G41" i="1"/>
  <c r="E39" i="1"/>
  <c r="H39" i="1" s="1"/>
  <c r="G39" i="1"/>
  <c r="E38" i="1"/>
  <c r="H38" i="1" s="1"/>
  <c r="G38" i="1"/>
  <c r="E37" i="1"/>
  <c r="H37" i="1" s="1"/>
  <c r="G37" i="1"/>
  <c r="E36" i="1"/>
  <c r="H36" i="1" s="1"/>
  <c r="G36" i="1"/>
  <c r="E35" i="1"/>
  <c r="H35" i="1"/>
  <c r="G3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" i="1"/>
  <c r="E7" i="1"/>
  <c r="E8" i="1"/>
  <c r="E9" i="1"/>
  <c r="E10" i="1"/>
  <c r="E11" i="1"/>
  <c r="E12" i="1"/>
  <c r="E13" i="1"/>
  <c r="E14" i="1"/>
  <c r="E15" i="1"/>
  <c r="H34" i="1"/>
  <c r="G34" i="1"/>
  <c r="H33" i="1"/>
  <c r="G33" i="1"/>
  <c r="H32" i="1"/>
  <c r="G32" i="1"/>
  <c r="H31" i="1"/>
  <c r="G31" i="1"/>
  <c r="S33" i="1" l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 l="1"/>
  <c r="G13" i="1"/>
  <c r="H12" i="1"/>
  <c r="G12" i="1"/>
  <c r="H11" i="1" l="1"/>
  <c r="G11" i="1"/>
  <c r="H10" i="1"/>
  <c r="G10" i="1"/>
  <c r="H9" i="1"/>
  <c r="G9" i="1"/>
  <c r="G8" i="1"/>
  <c r="H8" i="1"/>
  <c r="D5" i="1"/>
  <c r="G7" i="1"/>
  <c r="H7" i="1"/>
  <c r="H6" i="1"/>
  <c r="G6" i="1"/>
  <c r="E5" i="1" l="1"/>
  <c r="F5" i="1"/>
  <c r="J18" i="1"/>
  <c r="H5" i="1"/>
  <c r="G5" i="1"/>
  <c r="J5" i="1" l="1"/>
  <c r="J7" i="1"/>
  <c r="J11" i="1" s="1"/>
  <c r="J13" i="1" l="1"/>
  <c r="J9" i="1"/>
  <c r="K13" i="1"/>
  <c r="L13" i="1" s="1"/>
</calcChain>
</file>

<file path=xl/sharedStrings.xml><?xml version="1.0" encoding="utf-8"?>
<sst xmlns="http://schemas.openxmlformats.org/spreadsheetml/2006/main" count="44" uniqueCount="36">
  <si>
    <t>Time</t>
  </si>
  <si>
    <t>INCISIVITÀ</t>
  </si>
  <si>
    <t>%</t>
  </si>
  <si>
    <t>$</t>
  </si>
  <si>
    <t>RISPARMIATO</t>
  </si>
  <si>
    <t xml:space="preserve">guadagno medio giornaliero </t>
  </si>
  <si>
    <t>guadagno medio annuo</t>
  </si>
  <si>
    <t>quanti giorni mancano per rientrare ?</t>
  </si>
  <si>
    <t>anni</t>
  </si>
  <si>
    <t>mesi</t>
  </si>
  <si>
    <t>guadagno medio mensile</t>
  </si>
  <si>
    <t>valore medio prodotto</t>
  </si>
  <si>
    <t>consumo medio</t>
  </si>
  <si>
    <t>kWh</t>
  </si>
  <si>
    <t>DILUVIO UNIVERSALE</t>
  </si>
  <si>
    <t>giorni</t>
  </si>
  <si>
    <t xml:space="preserve">bolletta </t>
  </si>
  <si>
    <t>periodo</t>
  </si>
  <si>
    <t>consumo kWh</t>
  </si>
  <si>
    <t xml:space="preserve"> Da pagare $ </t>
  </si>
  <si>
    <t>novembre dicembre</t>
  </si>
  <si>
    <t>totali kilovat consumati da sempre</t>
  </si>
  <si>
    <t>Energia prodotta (kWh)</t>
  </si>
  <si>
    <t>Energia consumata (kWh)</t>
  </si>
  <si>
    <t>Venduta (kWh)</t>
  </si>
  <si>
    <t>Comprata (kWh)</t>
  </si>
  <si>
    <t>risparmiato $</t>
  </si>
  <si>
    <t>pagare senza pannelli</t>
  </si>
  <si>
    <t>totale costo kilovat  senza pannelli</t>
  </si>
  <si>
    <t>totale costo kilovat  con pannelli pannelli</t>
  </si>
  <si>
    <t>kwh consumati con pannelli</t>
  </si>
  <si>
    <t>valori da confermare</t>
  </si>
  <si>
    <t>consumato kwh senza pannelli</t>
  </si>
  <si>
    <t xml:space="preserve">gennaio- febbraio </t>
  </si>
  <si>
    <t>Totale  risparmiato</t>
  </si>
  <si>
    <t xml:space="preserve">IN DEBITO 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</si>
</sst>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/>
    <xf numFmtId="0" fontId="1" fillId="8" borderId="0" xfId="0" applyFont="1" applyFill="1"/>
    <xf numFmtId="0" fontId="0" fillId="6" borderId="0" xfId="0" applyFill="1"/>
    <xf numFmtId="164" fontId="0" fillId="6" borderId="0" xfId="0" applyNumberFormat="1" applyFill="1"/>
    <xf numFmtId="0" fontId="1" fillId="9" borderId="0" xfId="0" applyFont="1" applyFill="1"/>
    <xf numFmtId="164" fontId="0" fillId="0" borderId="0" xfId="0" applyNumberFormat="1"/>
    <xf numFmtId="0" fontId="1" fillId="6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Inizio - fino ad oggi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08245597421324"/>
          <c:y val="9.9460247667533808E-2"/>
          <c:w val="0.86425085738054497"/>
          <c:h val="0.6289612041640836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sheet1!$B$5:$B$447</c:f>
              <c:strCache>
                <c:ptCount val="443"/>
                <c:pt idx="0">
                  <c:v>27/09/24</c:v>
                </c:pt>
                <c:pt idx="1">
                  <c:v>28/09/24</c:v>
                </c:pt>
                <c:pt idx="2">
                  <c:v>29/09/24</c:v>
                </c:pt>
                <c:pt idx="3">
                  <c:v>30/09/24</c:v>
                </c:pt>
                <c:pt idx="4">
                  <c:v>01/10/24</c:v>
                </c:pt>
                <c:pt idx="5">
                  <c:v>02/10/24</c:v>
                </c:pt>
                <c:pt idx="6">
                  <c:v>03/10/24</c:v>
                </c:pt>
                <c:pt idx="7">
                  <c:v>04/10/24</c:v>
                </c:pt>
                <c:pt idx="8">
                  <c:v>05/10/24</c:v>
                </c:pt>
                <c:pt idx="9">
                  <c:v>06/10/24</c:v>
                </c:pt>
                <c:pt idx="10">
                  <c:v>07/10/24</c:v>
                </c:pt>
                <c:pt idx="11">
                  <c:v>08/10/24</c:v>
                </c:pt>
                <c:pt idx="12">
                  <c:v>09/10/24</c:v>
                </c:pt>
                <c:pt idx="13">
                  <c:v>10/10/24</c:v>
                </c:pt>
                <c:pt idx="14">
                  <c:v>11/10/24</c:v>
                </c:pt>
                <c:pt idx="15">
                  <c:v>12/10/24</c:v>
                </c:pt>
                <c:pt idx="16">
                  <c:v>13/10/24</c:v>
                </c:pt>
                <c:pt idx="17">
                  <c:v>14/10/24</c:v>
                </c:pt>
                <c:pt idx="18">
                  <c:v>15/10/24</c:v>
                </c:pt>
                <c:pt idx="19">
                  <c:v>16/10/24</c:v>
                </c:pt>
                <c:pt idx="20">
                  <c:v>17/10/24</c:v>
                </c:pt>
                <c:pt idx="21">
                  <c:v>18/10/24</c:v>
                </c:pt>
                <c:pt idx="22">
                  <c:v>19/10/24</c:v>
                </c:pt>
                <c:pt idx="23">
                  <c:v>20/10/24</c:v>
                </c:pt>
                <c:pt idx="24">
                  <c:v>21/10/24</c:v>
                </c:pt>
                <c:pt idx="25">
                  <c:v>22/10/24</c:v>
                </c:pt>
                <c:pt idx="26">
                  <c:v>23/10/24</c:v>
                </c:pt>
                <c:pt idx="27">
                  <c:v>24/10/24</c:v>
                </c:pt>
                <c:pt idx="28">
                  <c:v>25/10/24</c:v>
                </c:pt>
                <c:pt idx="29">
                  <c:v>26/10/24</c:v>
                </c:pt>
                <c:pt idx="30">
                  <c:v>27/10/24</c:v>
                </c:pt>
                <c:pt idx="31">
                  <c:v>28/10/24</c:v>
                </c:pt>
                <c:pt idx="32">
                  <c:v>29/10/24</c:v>
                </c:pt>
                <c:pt idx="33">
                  <c:v>30/10/24</c:v>
                </c:pt>
                <c:pt idx="34">
                  <c:v>31/10/24</c:v>
                </c:pt>
                <c:pt idx="36">
                  <c:v>01/11/24</c:v>
                </c:pt>
                <c:pt idx="37">
                  <c:v>02/11/24</c:v>
                </c:pt>
                <c:pt idx="38">
                  <c:v>03/11/24</c:v>
                </c:pt>
                <c:pt idx="39">
                  <c:v>06/11/24</c:v>
                </c:pt>
                <c:pt idx="40">
                  <c:v>07/11/24</c:v>
                </c:pt>
                <c:pt idx="41">
                  <c:v>08/11/24</c:v>
                </c:pt>
                <c:pt idx="42">
                  <c:v>09/11/24</c:v>
                </c:pt>
                <c:pt idx="43">
                  <c:v>10/11/24</c:v>
                </c:pt>
                <c:pt idx="44">
                  <c:v>11/11/24</c:v>
                </c:pt>
                <c:pt idx="45">
                  <c:v>12/11/24</c:v>
                </c:pt>
                <c:pt idx="46">
                  <c:v>13/11/24</c:v>
                </c:pt>
                <c:pt idx="47">
                  <c:v>14/11/24</c:v>
                </c:pt>
                <c:pt idx="48">
                  <c:v>15/11/24</c:v>
                </c:pt>
                <c:pt idx="49">
                  <c:v>16/11/24</c:v>
                </c:pt>
                <c:pt idx="50">
                  <c:v>17/11/24</c:v>
                </c:pt>
                <c:pt idx="51">
                  <c:v>18/11/24</c:v>
                </c:pt>
                <c:pt idx="52">
                  <c:v>19/11/24</c:v>
                </c:pt>
                <c:pt idx="53">
                  <c:v>20/11/24</c:v>
                </c:pt>
                <c:pt idx="54">
                  <c:v>21/11/24</c:v>
                </c:pt>
                <c:pt idx="55">
                  <c:v>22/11/24</c:v>
                </c:pt>
                <c:pt idx="56">
                  <c:v>23/11/24</c:v>
                </c:pt>
                <c:pt idx="57">
                  <c:v>24/11/24</c:v>
                </c:pt>
                <c:pt idx="58">
                  <c:v>25/11/24</c:v>
                </c:pt>
                <c:pt idx="59">
                  <c:v>26/11/24</c:v>
                </c:pt>
                <c:pt idx="60">
                  <c:v>27/11/24</c:v>
                </c:pt>
                <c:pt idx="61">
                  <c:v>28/11/24</c:v>
                </c:pt>
                <c:pt idx="62">
                  <c:v>29/11/24</c:v>
                </c:pt>
                <c:pt idx="63">
                  <c:v>30/11/24</c:v>
                </c:pt>
                <c:pt idx="64">
                  <c:v>01/12/24</c:v>
                </c:pt>
                <c:pt idx="65">
                  <c:v>02/12/24</c:v>
                </c:pt>
                <c:pt idx="66">
                  <c:v>03/12/24</c:v>
                </c:pt>
                <c:pt idx="67">
                  <c:v>04/12/24</c:v>
                </c:pt>
                <c:pt idx="68">
                  <c:v>05/12/24</c:v>
                </c:pt>
                <c:pt idx="69">
                  <c:v>08/12/24</c:v>
                </c:pt>
                <c:pt idx="70">
                  <c:v>09/12/24</c:v>
                </c:pt>
                <c:pt idx="71">
                  <c:v>10/12/24</c:v>
                </c:pt>
                <c:pt idx="72">
                  <c:v>11/12/24</c:v>
                </c:pt>
                <c:pt idx="73">
                  <c:v>12/12/24</c:v>
                </c:pt>
                <c:pt idx="74">
                  <c:v>13/12/24</c:v>
                </c:pt>
                <c:pt idx="75">
                  <c:v>14/12/24</c:v>
                </c:pt>
                <c:pt idx="76">
                  <c:v>15/12/24</c:v>
                </c:pt>
                <c:pt idx="77">
                  <c:v>16/12/24</c:v>
                </c:pt>
                <c:pt idx="78">
                  <c:v>17/12/24</c:v>
                </c:pt>
                <c:pt idx="79">
                  <c:v>18/12/24</c:v>
                </c:pt>
                <c:pt idx="80">
                  <c:v>19/12/24</c:v>
                </c:pt>
                <c:pt idx="81">
                  <c:v>20/12/24</c:v>
                </c:pt>
                <c:pt idx="82">
                  <c:v>21/12/24</c:v>
                </c:pt>
                <c:pt idx="83">
                  <c:v>22/12/24</c:v>
                </c:pt>
                <c:pt idx="84">
                  <c:v>23/12/24</c:v>
                </c:pt>
                <c:pt idx="85">
                  <c:v>24/12/24</c:v>
                </c:pt>
                <c:pt idx="86">
                  <c:v>25/12/24</c:v>
                </c:pt>
                <c:pt idx="87">
                  <c:v>26/12/24</c:v>
                </c:pt>
                <c:pt idx="88">
                  <c:v>27/12/24</c:v>
                </c:pt>
                <c:pt idx="89">
                  <c:v>28/12/24</c:v>
                </c:pt>
                <c:pt idx="90">
                  <c:v>29/12/24</c:v>
                </c:pt>
                <c:pt idx="91">
                  <c:v>30/12/24</c:v>
                </c:pt>
                <c:pt idx="92">
                  <c:v>31/12/24</c:v>
                </c:pt>
                <c:pt idx="93">
                  <c:v>01/01/25</c:v>
                </c:pt>
                <c:pt idx="94">
                  <c:v>02/01/25</c:v>
                </c:pt>
                <c:pt idx="95">
                  <c:v>03/01/25</c:v>
                </c:pt>
                <c:pt idx="96">
                  <c:v>04/01/25</c:v>
                </c:pt>
                <c:pt idx="97">
                  <c:v>05/01/25</c:v>
                </c:pt>
                <c:pt idx="98">
                  <c:v>06/01/25</c:v>
                </c:pt>
                <c:pt idx="99">
                  <c:v>07/01/25</c:v>
                </c:pt>
                <c:pt idx="100">
                  <c:v>08/01/25</c:v>
                </c:pt>
                <c:pt idx="101">
                  <c:v>09/01/25</c:v>
                </c:pt>
                <c:pt idx="102">
                  <c:v>10/01/25</c:v>
                </c:pt>
                <c:pt idx="103">
                  <c:v>11/01/25</c:v>
                </c:pt>
                <c:pt idx="104">
                  <c:v>12/01/25</c:v>
                </c:pt>
                <c:pt idx="105">
                  <c:v>13/01/25</c:v>
                </c:pt>
                <c:pt idx="106">
                  <c:v>14/01/25</c:v>
                </c:pt>
                <c:pt idx="107">
                  <c:v>15/01/25</c:v>
                </c:pt>
                <c:pt idx="108">
                  <c:v>16/01/25</c:v>
                </c:pt>
                <c:pt idx="109">
                  <c:v>17/01/25</c:v>
                </c:pt>
                <c:pt idx="110">
                  <c:v>18/01/25</c:v>
                </c:pt>
                <c:pt idx="111">
                  <c:v>19/01/25</c:v>
                </c:pt>
                <c:pt idx="112">
                  <c:v>20/01/25</c:v>
                </c:pt>
                <c:pt idx="113">
                  <c:v>21/01/25</c:v>
                </c:pt>
                <c:pt idx="114">
                  <c:v>22/01/25</c:v>
                </c:pt>
                <c:pt idx="115">
                  <c:v>23/01/25</c:v>
                </c:pt>
                <c:pt idx="116">
                  <c:v>24/01/25</c:v>
                </c:pt>
                <c:pt idx="117">
                  <c:v>25/01/25</c:v>
                </c:pt>
                <c:pt idx="118">
                  <c:v>26/01/25</c:v>
                </c:pt>
                <c:pt idx="119">
                  <c:v>27/01/25</c:v>
                </c:pt>
                <c:pt idx="120">
                  <c:v>28/01/25</c:v>
                </c:pt>
                <c:pt idx="121">
                  <c:v>29/01/25</c:v>
                </c:pt>
                <c:pt idx="122">
                  <c:v>30/01/25</c:v>
                </c:pt>
                <c:pt idx="123">
                  <c:v>31/01/25</c:v>
                </c:pt>
                <c:pt idx="124">
                  <c:v>01/02/25</c:v>
                </c:pt>
                <c:pt idx="125">
                  <c:v>02/02/25</c:v>
                </c:pt>
                <c:pt idx="126">
                  <c:v>03/02/25</c:v>
                </c:pt>
                <c:pt idx="127">
                  <c:v>04/02/25</c:v>
                </c:pt>
                <c:pt idx="128">
                  <c:v>05/02/25</c:v>
                </c:pt>
                <c:pt idx="129">
                  <c:v>06/02/25</c:v>
                </c:pt>
                <c:pt idx="130">
                  <c:v>07/02/25</c:v>
                </c:pt>
                <c:pt idx="131">
                  <c:v>08/02/25</c:v>
                </c:pt>
                <c:pt idx="132">
                  <c:v>09/02/25</c:v>
                </c:pt>
                <c:pt idx="133">
                  <c:v>10/02/25</c:v>
                </c:pt>
                <c:pt idx="134">
                  <c:v>11/02/25</c:v>
                </c:pt>
                <c:pt idx="135">
                  <c:v>12/02/25</c:v>
                </c:pt>
                <c:pt idx="136">
                  <c:v>13/02/25</c:v>
                </c:pt>
                <c:pt idx="137">
                  <c:v>14/02/25</c:v>
                </c:pt>
                <c:pt idx="138">
                  <c:v>15/02/25</c:v>
                </c:pt>
                <c:pt idx="139">
                  <c:v>16/02/25</c:v>
                </c:pt>
                <c:pt idx="140">
                  <c:v>17/02/25</c:v>
                </c:pt>
                <c:pt idx="141">
                  <c:v>18/02/25</c:v>
                </c:pt>
                <c:pt idx="142">
                  <c:v>19/02/25</c:v>
                </c:pt>
                <c:pt idx="143">
                  <c:v>20/02/25</c:v>
                </c:pt>
                <c:pt idx="144">
                  <c:v>21/02/25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sheet1!$B$5:$B$447</c:f>
              <c:numCache>
                <c:formatCode>m/d/yy</c:formatCode>
                <c:ptCount val="443"/>
                <c:pt idx="0">
                  <c:v>45562</c:v>
                </c:pt>
                <c:pt idx="1">
                  <c:v>45563</c:v>
                </c:pt>
                <c:pt idx="2">
                  <c:v>45564</c:v>
                </c:pt>
                <c:pt idx="3">
                  <c:v>45565</c:v>
                </c:pt>
                <c:pt idx="4">
                  <c:v>45566</c:v>
                </c:pt>
                <c:pt idx="5">
                  <c:v>45567</c:v>
                </c:pt>
                <c:pt idx="6">
                  <c:v>45568</c:v>
                </c:pt>
                <c:pt idx="7">
                  <c:v>45569</c:v>
                </c:pt>
                <c:pt idx="8">
                  <c:v>45570</c:v>
                </c:pt>
                <c:pt idx="9">
                  <c:v>45571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45577</c:v>
                </c:pt>
                <c:pt idx="16">
                  <c:v>45578</c:v>
                </c:pt>
                <c:pt idx="17">
                  <c:v>45579</c:v>
                </c:pt>
                <c:pt idx="18">
                  <c:v>45580</c:v>
                </c:pt>
                <c:pt idx="19">
                  <c:v>45581</c:v>
                </c:pt>
                <c:pt idx="20">
                  <c:v>45582</c:v>
                </c:pt>
                <c:pt idx="21">
                  <c:v>45583</c:v>
                </c:pt>
                <c:pt idx="22">
                  <c:v>45584</c:v>
                </c:pt>
                <c:pt idx="23">
                  <c:v>45585</c:v>
                </c:pt>
                <c:pt idx="24">
                  <c:v>45586</c:v>
                </c:pt>
                <c:pt idx="25">
                  <c:v>45587</c:v>
                </c:pt>
                <c:pt idx="26">
                  <c:v>45588</c:v>
                </c:pt>
                <c:pt idx="27">
                  <c:v>45589</c:v>
                </c:pt>
                <c:pt idx="28">
                  <c:v>45590</c:v>
                </c:pt>
                <c:pt idx="29">
                  <c:v>45591</c:v>
                </c:pt>
                <c:pt idx="30">
                  <c:v>45592</c:v>
                </c:pt>
                <c:pt idx="31">
                  <c:v>45593</c:v>
                </c:pt>
                <c:pt idx="32">
                  <c:v>45594</c:v>
                </c:pt>
                <c:pt idx="33">
                  <c:v>45595</c:v>
                </c:pt>
                <c:pt idx="34">
                  <c:v>45596</c:v>
                </c:pt>
                <c:pt idx="36">
                  <c:v>45597</c:v>
                </c:pt>
                <c:pt idx="37">
                  <c:v>45598</c:v>
                </c:pt>
                <c:pt idx="38">
                  <c:v>45599</c:v>
                </c:pt>
                <c:pt idx="39">
                  <c:v>45602</c:v>
                </c:pt>
                <c:pt idx="40">
                  <c:v>45603</c:v>
                </c:pt>
                <c:pt idx="41">
                  <c:v>45604</c:v>
                </c:pt>
                <c:pt idx="42">
                  <c:v>45605</c:v>
                </c:pt>
                <c:pt idx="43">
                  <c:v>45606</c:v>
                </c:pt>
                <c:pt idx="44">
                  <c:v>45607</c:v>
                </c:pt>
                <c:pt idx="45">
                  <c:v>45608</c:v>
                </c:pt>
                <c:pt idx="46">
                  <c:v>45609</c:v>
                </c:pt>
                <c:pt idx="47">
                  <c:v>45610</c:v>
                </c:pt>
                <c:pt idx="48">
                  <c:v>45611</c:v>
                </c:pt>
                <c:pt idx="49">
                  <c:v>45612</c:v>
                </c:pt>
                <c:pt idx="50">
                  <c:v>45613</c:v>
                </c:pt>
                <c:pt idx="51">
                  <c:v>45614</c:v>
                </c:pt>
                <c:pt idx="52">
                  <c:v>45615</c:v>
                </c:pt>
                <c:pt idx="53">
                  <c:v>45616</c:v>
                </c:pt>
                <c:pt idx="54">
                  <c:v>45617</c:v>
                </c:pt>
                <c:pt idx="55">
                  <c:v>45618</c:v>
                </c:pt>
                <c:pt idx="56">
                  <c:v>45619</c:v>
                </c:pt>
                <c:pt idx="57">
                  <c:v>45620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45624</c:v>
                </c:pt>
                <c:pt idx="62">
                  <c:v>45625</c:v>
                </c:pt>
                <c:pt idx="63">
                  <c:v>45626</c:v>
                </c:pt>
                <c:pt idx="64">
                  <c:v>45627</c:v>
                </c:pt>
                <c:pt idx="65">
                  <c:v>45628</c:v>
                </c:pt>
                <c:pt idx="66">
                  <c:v>45629</c:v>
                </c:pt>
                <c:pt idx="67">
                  <c:v>45630</c:v>
                </c:pt>
                <c:pt idx="68">
                  <c:v>45631</c:v>
                </c:pt>
                <c:pt idx="69">
                  <c:v>45634</c:v>
                </c:pt>
                <c:pt idx="70">
                  <c:v>45635</c:v>
                </c:pt>
                <c:pt idx="71">
                  <c:v>45636</c:v>
                </c:pt>
                <c:pt idx="72">
                  <c:v>45637</c:v>
                </c:pt>
                <c:pt idx="73">
                  <c:v>45638</c:v>
                </c:pt>
                <c:pt idx="74">
                  <c:v>45639</c:v>
                </c:pt>
                <c:pt idx="75">
                  <c:v>45640</c:v>
                </c:pt>
                <c:pt idx="76">
                  <c:v>45641</c:v>
                </c:pt>
                <c:pt idx="77">
                  <c:v>45642</c:v>
                </c:pt>
                <c:pt idx="78">
                  <c:v>45643</c:v>
                </c:pt>
                <c:pt idx="79">
                  <c:v>45644</c:v>
                </c:pt>
                <c:pt idx="80">
                  <c:v>45645</c:v>
                </c:pt>
                <c:pt idx="81">
                  <c:v>45646</c:v>
                </c:pt>
                <c:pt idx="82">
                  <c:v>45647</c:v>
                </c:pt>
                <c:pt idx="83">
                  <c:v>45648</c:v>
                </c:pt>
                <c:pt idx="84">
                  <c:v>45649</c:v>
                </c:pt>
                <c:pt idx="85">
                  <c:v>45650</c:v>
                </c:pt>
                <c:pt idx="86">
                  <c:v>45651</c:v>
                </c:pt>
                <c:pt idx="87">
                  <c:v>45652</c:v>
                </c:pt>
                <c:pt idx="88">
                  <c:v>45653</c:v>
                </c:pt>
                <c:pt idx="89">
                  <c:v>45654</c:v>
                </c:pt>
                <c:pt idx="90">
                  <c:v>45655</c:v>
                </c:pt>
                <c:pt idx="91">
                  <c:v>45656</c:v>
                </c:pt>
                <c:pt idx="92">
                  <c:v>45657</c:v>
                </c:pt>
                <c:pt idx="93">
                  <c:v>45658</c:v>
                </c:pt>
                <c:pt idx="94">
                  <c:v>45659</c:v>
                </c:pt>
                <c:pt idx="95">
                  <c:v>45660</c:v>
                </c:pt>
                <c:pt idx="96">
                  <c:v>45661</c:v>
                </c:pt>
                <c:pt idx="97">
                  <c:v>45662</c:v>
                </c:pt>
                <c:pt idx="98">
                  <c:v>45663</c:v>
                </c:pt>
                <c:pt idx="99">
                  <c:v>45664</c:v>
                </c:pt>
                <c:pt idx="100">
                  <c:v>45665</c:v>
                </c:pt>
                <c:pt idx="101">
                  <c:v>45666</c:v>
                </c:pt>
                <c:pt idx="102">
                  <c:v>45667</c:v>
                </c:pt>
                <c:pt idx="103">
                  <c:v>45668</c:v>
                </c:pt>
                <c:pt idx="104">
                  <c:v>45669</c:v>
                </c:pt>
                <c:pt idx="105">
                  <c:v>45670</c:v>
                </c:pt>
                <c:pt idx="106">
                  <c:v>45671</c:v>
                </c:pt>
                <c:pt idx="107">
                  <c:v>45672</c:v>
                </c:pt>
                <c:pt idx="108">
                  <c:v>45673</c:v>
                </c:pt>
                <c:pt idx="109">
                  <c:v>45674</c:v>
                </c:pt>
                <c:pt idx="110">
                  <c:v>45675</c:v>
                </c:pt>
                <c:pt idx="111">
                  <c:v>45676</c:v>
                </c:pt>
                <c:pt idx="112">
                  <c:v>45677</c:v>
                </c:pt>
                <c:pt idx="113">
                  <c:v>45678</c:v>
                </c:pt>
                <c:pt idx="114">
                  <c:v>45679</c:v>
                </c:pt>
                <c:pt idx="115">
                  <c:v>45680</c:v>
                </c:pt>
                <c:pt idx="116">
                  <c:v>45681</c:v>
                </c:pt>
                <c:pt idx="117">
                  <c:v>45682</c:v>
                </c:pt>
                <c:pt idx="118">
                  <c:v>45683</c:v>
                </c:pt>
                <c:pt idx="119">
                  <c:v>45684</c:v>
                </c:pt>
                <c:pt idx="120">
                  <c:v>45685</c:v>
                </c:pt>
                <c:pt idx="121">
                  <c:v>45686</c:v>
                </c:pt>
                <c:pt idx="122">
                  <c:v>45687</c:v>
                </c:pt>
                <c:pt idx="123">
                  <c:v>45688</c:v>
                </c:pt>
                <c:pt idx="124">
                  <c:v>45689</c:v>
                </c:pt>
                <c:pt idx="125">
                  <c:v>45690</c:v>
                </c:pt>
                <c:pt idx="126">
                  <c:v>45691</c:v>
                </c:pt>
                <c:pt idx="127">
                  <c:v>45692</c:v>
                </c:pt>
                <c:pt idx="128">
                  <c:v>45693</c:v>
                </c:pt>
                <c:pt idx="129">
                  <c:v>45694</c:v>
                </c:pt>
                <c:pt idx="130">
                  <c:v>45695</c:v>
                </c:pt>
                <c:pt idx="131">
                  <c:v>45696</c:v>
                </c:pt>
                <c:pt idx="132">
                  <c:v>45697</c:v>
                </c:pt>
                <c:pt idx="133">
                  <c:v>45698</c:v>
                </c:pt>
                <c:pt idx="134">
                  <c:v>45699</c:v>
                </c:pt>
                <c:pt idx="135">
                  <c:v>45700</c:v>
                </c:pt>
                <c:pt idx="136">
                  <c:v>45701</c:v>
                </c:pt>
                <c:pt idx="137">
                  <c:v>45702</c:v>
                </c:pt>
                <c:pt idx="138">
                  <c:v>45703</c:v>
                </c:pt>
                <c:pt idx="139">
                  <c:v>45704</c:v>
                </c:pt>
                <c:pt idx="140">
                  <c:v>45705</c:v>
                </c:pt>
                <c:pt idx="141">
                  <c:v>45706</c:v>
                </c:pt>
                <c:pt idx="142">
                  <c:v>45707</c:v>
                </c:pt>
                <c:pt idx="143">
                  <c:v>45708</c:v>
                </c:pt>
                <c:pt idx="144">
                  <c:v>45709</c:v>
                </c:pt>
              </c:numCache>
            </c:numRef>
          </c:cat>
          <c:val>
            <c:numRef>
              <c:f>sheet1!$C$5:$C$447</c:f>
              <c:numCache>
                <c:formatCode>General</c:formatCode>
                <c:ptCount val="443"/>
                <c:pt idx="0">
                  <c:v>8.1</c:v>
                </c:pt>
                <c:pt idx="1">
                  <c:v>25</c:v>
                </c:pt>
                <c:pt idx="2">
                  <c:v>22.6</c:v>
                </c:pt>
                <c:pt idx="3">
                  <c:v>21.5</c:v>
                </c:pt>
                <c:pt idx="4">
                  <c:v>10</c:v>
                </c:pt>
                <c:pt idx="5">
                  <c:v>16.100000000000001</c:v>
                </c:pt>
                <c:pt idx="6">
                  <c:v>8.4</c:v>
                </c:pt>
                <c:pt idx="7">
                  <c:v>6.1</c:v>
                </c:pt>
                <c:pt idx="8">
                  <c:v>19.100000000000001</c:v>
                </c:pt>
                <c:pt idx="9">
                  <c:v>12.4</c:v>
                </c:pt>
                <c:pt idx="10">
                  <c:v>11</c:v>
                </c:pt>
                <c:pt idx="11">
                  <c:v>1.3</c:v>
                </c:pt>
                <c:pt idx="12">
                  <c:v>7.9</c:v>
                </c:pt>
                <c:pt idx="13">
                  <c:v>13.5</c:v>
                </c:pt>
                <c:pt idx="14">
                  <c:v>26</c:v>
                </c:pt>
                <c:pt idx="15">
                  <c:v>8.6</c:v>
                </c:pt>
                <c:pt idx="16">
                  <c:v>11.8</c:v>
                </c:pt>
                <c:pt idx="17">
                  <c:v>16.600000000000001</c:v>
                </c:pt>
                <c:pt idx="18">
                  <c:v>13.6</c:v>
                </c:pt>
                <c:pt idx="19">
                  <c:v>7.7</c:v>
                </c:pt>
                <c:pt idx="20">
                  <c:v>0.8</c:v>
                </c:pt>
                <c:pt idx="21">
                  <c:v>7.2</c:v>
                </c:pt>
                <c:pt idx="22">
                  <c:v>5.7</c:v>
                </c:pt>
                <c:pt idx="23">
                  <c:v>5.5</c:v>
                </c:pt>
                <c:pt idx="24">
                  <c:v>12</c:v>
                </c:pt>
                <c:pt idx="25">
                  <c:v>21.2</c:v>
                </c:pt>
                <c:pt idx="26">
                  <c:v>10</c:v>
                </c:pt>
                <c:pt idx="27">
                  <c:v>6.5</c:v>
                </c:pt>
                <c:pt idx="28">
                  <c:v>1</c:v>
                </c:pt>
                <c:pt idx="29">
                  <c:v>1.2</c:v>
                </c:pt>
                <c:pt idx="30">
                  <c:v>2.2999999999999998</c:v>
                </c:pt>
                <c:pt idx="31">
                  <c:v>14.4</c:v>
                </c:pt>
                <c:pt idx="32">
                  <c:v>22.4</c:v>
                </c:pt>
                <c:pt idx="33">
                  <c:v>16.100000000000001</c:v>
                </c:pt>
                <c:pt idx="34">
                  <c:v>19.5</c:v>
                </c:pt>
                <c:pt idx="36">
                  <c:v>16.2</c:v>
                </c:pt>
                <c:pt idx="37">
                  <c:v>18.5</c:v>
                </c:pt>
                <c:pt idx="38">
                  <c:v>16.7</c:v>
                </c:pt>
                <c:pt idx="39">
                  <c:v>12.5</c:v>
                </c:pt>
                <c:pt idx="40">
                  <c:v>14.8</c:v>
                </c:pt>
                <c:pt idx="41">
                  <c:v>14.4</c:v>
                </c:pt>
                <c:pt idx="42">
                  <c:v>12</c:v>
                </c:pt>
                <c:pt idx="43">
                  <c:v>11</c:v>
                </c:pt>
                <c:pt idx="44">
                  <c:v>14.7</c:v>
                </c:pt>
                <c:pt idx="45">
                  <c:v>10.5</c:v>
                </c:pt>
                <c:pt idx="46">
                  <c:v>9</c:v>
                </c:pt>
                <c:pt idx="47">
                  <c:v>11</c:v>
                </c:pt>
                <c:pt idx="48">
                  <c:v>9.3000000000000007</c:v>
                </c:pt>
                <c:pt idx="49">
                  <c:v>10.8</c:v>
                </c:pt>
                <c:pt idx="50">
                  <c:v>14</c:v>
                </c:pt>
                <c:pt idx="51">
                  <c:v>6.5</c:v>
                </c:pt>
                <c:pt idx="52">
                  <c:v>4.5999999999999996</c:v>
                </c:pt>
                <c:pt idx="53">
                  <c:v>5.2</c:v>
                </c:pt>
                <c:pt idx="54">
                  <c:v>3.6</c:v>
                </c:pt>
                <c:pt idx="55">
                  <c:v>3.2</c:v>
                </c:pt>
                <c:pt idx="56">
                  <c:v>5.6</c:v>
                </c:pt>
                <c:pt idx="57">
                  <c:v>6</c:v>
                </c:pt>
                <c:pt idx="58">
                  <c:v>3.3</c:v>
                </c:pt>
                <c:pt idx="59">
                  <c:v>2.6</c:v>
                </c:pt>
                <c:pt idx="60">
                  <c:v>6</c:v>
                </c:pt>
                <c:pt idx="61">
                  <c:v>6.2</c:v>
                </c:pt>
                <c:pt idx="62">
                  <c:v>6.6</c:v>
                </c:pt>
                <c:pt idx="63">
                  <c:v>8</c:v>
                </c:pt>
                <c:pt idx="64">
                  <c:v>6.2</c:v>
                </c:pt>
                <c:pt idx="65">
                  <c:v>3.6</c:v>
                </c:pt>
                <c:pt idx="66">
                  <c:v>3.6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4.5999999999999996</c:v>
                </c:pt>
                <c:pt idx="73">
                  <c:v>3.4</c:v>
                </c:pt>
                <c:pt idx="74">
                  <c:v>3.2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2.2999999999999998</c:v>
                </c:pt>
                <c:pt idx="84">
                  <c:v>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</c:v>
                </c:pt>
                <c:pt idx="89">
                  <c:v>2</c:v>
                </c:pt>
                <c:pt idx="90">
                  <c:v>4.5999999999999996</c:v>
                </c:pt>
                <c:pt idx="91">
                  <c:v>3.7</c:v>
                </c:pt>
                <c:pt idx="92">
                  <c:v>3.3</c:v>
                </c:pt>
                <c:pt idx="93">
                  <c:v>6</c:v>
                </c:pt>
                <c:pt idx="94">
                  <c:v>2</c:v>
                </c:pt>
                <c:pt idx="95">
                  <c:v>4.5</c:v>
                </c:pt>
                <c:pt idx="96">
                  <c:v>4</c:v>
                </c:pt>
                <c:pt idx="97">
                  <c:v>2.2999999999999998</c:v>
                </c:pt>
                <c:pt idx="98">
                  <c:v>0.4</c:v>
                </c:pt>
                <c:pt idx="99">
                  <c:v>5</c:v>
                </c:pt>
                <c:pt idx="100">
                  <c:v>1.6</c:v>
                </c:pt>
                <c:pt idx="101">
                  <c:v>2</c:v>
                </c:pt>
                <c:pt idx="102">
                  <c:v>4.2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3</c:v>
                </c:pt>
                <c:pt idx="112">
                  <c:v>3</c:v>
                </c:pt>
                <c:pt idx="113">
                  <c:v>8</c:v>
                </c:pt>
                <c:pt idx="114">
                  <c:v>4</c:v>
                </c:pt>
                <c:pt idx="115">
                  <c:v>7</c:v>
                </c:pt>
                <c:pt idx="116">
                  <c:v>8</c:v>
                </c:pt>
                <c:pt idx="117">
                  <c:v>3</c:v>
                </c:pt>
                <c:pt idx="118">
                  <c:v>7</c:v>
                </c:pt>
                <c:pt idx="119">
                  <c:v>2</c:v>
                </c:pt>
                <c:pt idx="120">
                  <c:v>4</c:v>
                </c:pt>
                <c:pt idx="121">
                  <c:v>7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10</c:v>
                </c:pt>
                <c:pt idx="126">
                  <c:v>16</c:v>
                </c:pt>
                <c:pt idx="127">
                  <c:v>10</c:v>
                </c:pt>
                <c:pt idx="128">
                  <c:v>12</c:v>
                </c:pt>
                <c:pt idx="129">
                  <c:v>18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8</c:v>
                </c:pt>
                <c:pt idx="134">
                  <c:v>2</c:v>
                </c:pt>
                <c:pt idx="135">
                  <c:v>3</c:v>
                </c:pt>
                <c:pt idx="136">
                  <c:v>8</c:v>
                </c:pt>
                <c:pt idx="137">
                  <c:v>13</c:v>
                </c:pt>
                <c:pt idx="138">
                  <c:v>22</c:v>
                </c:pt>
                <c:pt idx="139">
                  <c:v>9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14</c:v>
                </c:pt>
                <c:pt idx="14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F-0746-B163-118D1BA90482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sheet1!$B$5:$B$447</c:f>
              <c:numCache>
                <c:formatCode>m/d/yy</c:formatCode>
                <c:ptCount val="443"/>
                <c:pt idx="0">
                  <c:v>45562</c:v>
                </c:pt>
                <c:pt idx="1">
                  <c:v>45563</c:v>
                </c:pt>
                <c:pt idx="2">
                  <c:v>45564</c:v>
                </c:pt>
                <c:pt idx="3">
                  <c:v>45565</c:v>
                </c:pt>
                <c:pt idx="4">
                  <c:v>45566</c:v>
                </c:pt>
                <c:pt idx="5">
                  <c:v>45567</c:v>
                </c:pt>
                <c:pt idx="6">
                  <c:v>45568</c:v>
                </c:pt>
                <c:pt idx="7">
                  <c:v>45569</c:v>
                </c:pt>
                <c:pt idx="8">
                  <c:v>45570</c:v>
                </c:pt>
                <c:pt idx="9">
                  <c:v>45571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45577</c:v>
                </c:pt>
                <c:pt idx="16">
                  <c:v>45578</c:v>
                </c:pt>
                <c:pt idx="17">
                  <c:v>45579</c:v>
                </c:pt>
                <c:pt idx="18">
                  <c:v>45580</c:v>
                </c:pt>
                <c:pt idx="19">
                  <c:v>45581</c:v>
                </c:pt>
                <c:pt idx="20">
                  <c:v>45582</c:v>
                </c:pt>
                <c:pt idx="21">
                  <c:v>45583</c:v>
                </c:pt>
                <c:pt idx="22">
                  <c:v>45584</c:v>
                </c:pt>
                <c:pt idx="23">
                  <c:v>45585</c:v>
                </c:pt>
                <c:pt idx="24">
                  <c:v>45586</c:v>
                </c:pt>
                <c:pt idx="25">
                  <c:v>45587</c:v>
                </c:pt>
                <c:pt idx="26">
                  <c:v>45588</c:v>
                </c:pt>
                <c:pt idx="27">
                  <c:v>45589</c:v>
                </c:pt>
                <c:pt idx="28">
                  <c:v>45590</c:v>
                </c:pt>
                <c:pt idx="29">
                  <c:v>45591</c:v>
                </c:pt>
                <c:pt idx="30">
                  <c:v>45592</c:v>
                </c:pt>
                <c:pt idx="31">
                  <c:v>45593</c:v>
                </c:pt>
                <c:pt idx="32">
                  <c:v>45594</c:v>
                </c:pt>
                <c:pt idx="33">
                  <c:v>45595</c:v>
                </c:pt>
                <c:pt idx="34">
                  <c:v>45596</c:v>
                </c:pt>
                <c:pt idx="36">
                  <c:v>45597</c:v>
                </c:pt>
                <c:pt idx="37">
                  <c:v>45598</c:v>
                </c:pt>
                <c:pt idx="38">
                  <c:v>45599</c:v>
                </c:pt>
                <c:pt idx="39">
                  <c:v>45602</c:v>
                </c:pt>
                <c:pt idx="40">
                  <c:v>45603</c:v>
                </c:pt>
                <c:pt idx="41">
                  <c:v>45604</c:v>
                </c:pt>
                <c:pt idx="42">
                  <c:v>45605</c:v>
                </c:pt>
                <c:pt idx="43">
                  <c:v>45606</c:v>
                </c:pt>
                <c:pt idx="44">
                  <c:v>45607</c:v>
                </c:pt>
                <c:pt idx="45">
                  <c:v>45608</c:v>
                </c:pt>
                <c:pt idx="46">
                  <c:v>45609</c:v>
                </c:pt>
                <c:pt idx="47">
                  <c:v>45610</c:v>
                </c:pt>
                <c:pt idx="48">
                  <c:v>45611</c:v>
                </c:pt>
                <c:pt idx="49">
                  <c:v>45612</c:v>
                </c:pt>
                <c:pt idx="50">
                  <c:v>45613</c:v>
                </c:pt>
                <c:pt idx="51">
                  <c:v>45614</c:v>
                </c:pt>
                <c:pt idx="52">
                  <c:v>45615</c:v>
                </c:pt>
                <c:pt idx="53">
                  <c:v>45616</c:v>
                </c:pt>
                <c:pt idx="54">
                  <c:v>45617</c:v>
                </c:pt>
                <c:pt idx="55">
                  <c:v>45618</c:v>
                </c:pt>
                <c:pt idx="56">
                  <c:v>45619</c:v>
                </c:pt>
                <c:pt idx="57">
                  <c:v>45620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45624</c:v>
                </c:pt>
                <c:pt idx="62">
                  <c:v>45625</c:v>
                </c:pt>
                <c:pt idx="63">
                  <c:v>45626</c:v>
                </c:pt>
                <c:pt idx="64">
                  <c:v>45627</c:v>
                </c:pt>
                <c:pt idx="65">
                  <c:v>45628</c:v>
                </c:pt>
                <c:pt idx="66">
                  <c:v>45629</c:v>
                </c:pt>
                <c:pt idx="67">
                  <c:v>45630</c:v>
                </c:pt>
                <c:pt idx="68">
                  <c:v>45631</c:v>
                </c:pt>
                <c:pt idx="69">
                  <c:v>45634</c:v>
                </c:pt>
                <c:pt idx="70">
                  <c:v>45635</c:v>
                </c:pt>
                <c:pt idx="71">
                  <c:v>45636</c:v>
                </c:pt>
                <c:pt idx="72">
                  <c:v>45637</c:v>
                </c:pt>
                <c:pt idx="73">
                  <c:v>45638</c:v>
                </c:pt>
                <c:pt idx="74">
                  <c:v>45639</c:v>
                </c:pt>
                <c:pt idx="75">
                  <c:v>45640</c:v>
                </c:pt>
                <c:pt idx="76">
                  <c:v>45641</c:v>
                </c:pt>
                <c:pt idx="77">
                  <c:v>45642</c:v>
                </c:pt>
                <c:pt idx="78">
                  <c:v>45643</c:v>
                </c:pt>
                <c:pt idx="79">
                  <c:v>45644</c:v>
                </c:pt>
                <c:pt idx="80">
                  <c:v>45645</c:v>
                </c:pt>
                <c:pt idx="81">
                  <c:v>45646</c:v>
                </c:pt>
                <c:pt idx="82">
                  <c:v>45647</c:v>
                </c:pt>
                <c:pt idx="83">
                  <c:v>45648</c:v>
                </c:pt>
                <c:pt idx="84">
                  <c:v>45649</c:v>
                </c:pt>
                <c:pt idx="85">
                  <c:v>45650</c:v>
                </c:pt>
                <c:pt idx="86">
                  <c:v>45651</c:v>
                </c:pt>
                <c:pt idx="87">
                  <c:v>45652</c:v>
                </c:pt>
                <c:pt idx="88">
                  <c:v>45653</c:v>
                </c:pt>
                <c:pt idx="89">
                  <c:v>45654</c:v>
                </c:pt>
                <c:pt idx="90">
                  <c:v>45655</c:v>
                </c:pt>
                <c:pt idx="91">
                  <c:v>45656</c:v>
                </c:pt>
                <c:pt idx="92">
                  <c:v>45657</c:v>
                </c:pt>
                <c:pt idx="93">
                  <c:v>45658</c:v>
                </c:pt>
                <c:pt idx="94">
                  <c:v>45659</c:v>
                </c:pt>
                <c:pt idx="95">
                  <c:v>45660</c:v>
                </c:pt>
                <c:pt idx="96">
                  <c:v>45661</c:v>
                </c:pt>
                <c:pt idx="97">
                  <c:v>45662</c:v>
                </c:pt>
                <c:pt idx="98">
                  <c:v>45663</c:v>
                </c:pt>
                <c:pt idx="99">
                  <c:v>45664</c:v>
                </c:pt>
                <c:pt idx="100">
                  <c:v>45665</c:v>
                </c:pt>
                <c:pt idx="101">
                  <c:v>45666</c:v>
                </c:pt>
                <c:pt idx="102">
                  <c:v>45667</c:v>
                </c:pt>
                <c:pt idx="103">
                  <c:v>45668</c:v>
                </c:pt>
                <c:pt idx="104">
                  <c:v>45669</c:v>
                </c:pt>
                <c:pt idx="105">
                  <c:v>45670</c:v>
                </c:pt>
                <c:pt idx="106">
                  <c:v>45671</c:v>
                </c:pt>
                <c:pt idx="107">
                  <c:v>45672</c:v>
                </c:pt>
                <c:pt idx="108">
                  <c:v>45673</c:v>
                </c:pt>
                <c:pt idx="109">
                  <c:v>45674</c:v>
                </c:pt>
                <c:pt idx="110">
                  <c:v>45675</c:v>
                </c:pt>
                <c:pt idx="111">
                  <c:v>45676</c:v>
                </c:pt>
                <c:pt idx="112">
                  <c:v>45677</c:v>
                </c:pt>
                <c:pt idx="113">
                  <c:v>45678</c:v>
                </c:pt>
                <c:pt idx="114">
                  <c:v>45679</c:v>
                </c:pt>
                <c:pt idx="115">
                  <c:v>45680</c:v>
                </c:pt>
                <c:pt idx="116">
                  <c:v>45681</c:v>
                </c:pt>
                <c:pt idx="117">
                  <c:v>45682</c:v>
                </c:pt>
                <c:pt idx="118">
                  <c:v>45683</c:v>
                </c:pt>
                <c:pt idx="119">
                  <c:v>45684</c:v>
                </c:pt>
                <c:pt idx="120">
                  <c:v>45685</c:v>
                </c:pt>
                <c:pt idx="121">
                  <c:v>45686</c:v>
                </c:pt>
                <c:pt idx="122">
                  <c:v>45687</c:v>
                </c:pt>
                <c:pt idx="123">
                  <c:v>45688</c:v>
                </c:pt>
                <c:pt idx="124">
                  <c:v>45689</c:v>
                </c:pt>
                <c:pt idx="125">
                  <c:v>45690</c:v>
                </c:pt>
                <c:pt idx="126">
                  <c:v>45691</c:v>
                </c:pt>
                <c:pt idx="127">
                  <c:v>45692</c:v>
                </c:pt>
                <c:pt idx="128">
                  <c:v>45693</c:v>
                </c:pt>
                <c:pt idx="129">
                  <c:v>45694</c:v>
                </c:pt>
                <c:pt idx="130">
                  <c:v>45695</c:v>
                </c:pt>
                <c:pt idx="131">
                  <c:v>45696</c:v>
                </c:pt>
                <c:pt idx="132">
                  <c:v>45697</c:v>
                </c:pt>
                <c:pt idx="133">
                  <c:v>45698</c:v>
                </c:pt>
                <c:pt idx="134">
                  <c:v>45699</c:v>
                </c:pt>
                <c:pt idx="135">
                  <c:v>45700</c:v>
                </c:pt>
                <c:pt idx="136">
                  <c:v>45701</c:v>
                </c:pt>
                <c:pt idx="137">
                  <c:v>45702</c:v>
                </c:pt>
                <c:pt idx="138">
                  <c:v>45703</c:v>
                </c:pt>
                <c:pt idx="139">
                  <c:v>45704</c:v>
                </c:pt>
                <c:pt idx="140">
                  <c:v>45705</c:v>
                </c:pt>
                <c:pt idx="141">
                  <c:v>45706</c:v>
                </c:pt>
                <c:pt idx="142">
                  <c:v>45707</c:v>
                </c:pt>
                <c:pt idx="143">
                  <c:v>45708</c:v>
                </c:pt>
                <c:pt idx="144">
                  <c:v>45709</c:v>
                </c:pt>
              </c:numCache>
            </c:numRef>
          </c:cat>
          <c:val>
            <c:numRef>
              <c:f>sheet1!$F$5:$F$447</c:f>
              <c:numCache>
                <c:formatCode>General</c:formatCode>
                <c:ptCount val="443"/>
                <c:pt idx="0">
                  <c:v>2.9000000000000004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4.1999999999999993</c:v>
                </c:pt>
                <c:pt idx="7" formatCode="0">
                  <c:v>2.7840000000000007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">
                  <c:v>8.6999999999999993</c:v>
                </c:pt>
                <c:pt idx="12" formatCode="0">
                  <c:v>2.7999999999999989</c:v>
                </c:pt>
                <c:pt idx="13">
                  <c:v>0</c:v>
                </c:pt>
                <c:pt idx="14">
                  <c:v>0</c:v>
                </c:pt>
                <c:pt idx="15" formatCode="0">
                  <c:v>0.80000000000000071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3.8</c:v>
                </c:pt>
                <c:pt idx="20" formatCode="0">
                  <c:v>8.6999999999999993</c:v>
                </c:pt>
                <c:pt idx="21" formatCode="0">
                  <c:v>3.8</c:v>
                </c:pt>
                <c:pt idx="22" formatCode="0">
                  <c:v>5.2</c:v>
                </c:pt>
                <c:pt idx="23" formatCode="0">
                  <c:v>6.5</c:v>
                </c:pt>
                <c:pt idx="24" formatCode="0">
                  <c:v>0</c:v>
                </c:pt>
                <c:pt idx="25">
                  <c:v>0</c:v>
                </c:pt>
                <c:pt idx="26">
                  <c:v>0</c:v>
                </c:pt>
                <c:pt idx="27" formatCode="0">
                  <c:v>3.5</c:v>
                </c:pt>
                <c:pt idx="28" formatCode="0">
                  <c:v>7.1</c:v>
                </c:pt>
                <c:pt idx="29" formatCode="0">
                  <c:v>7.64</c:v>
                </c:pt>
                <c:pt idx="30" formatCode="0">
                  <c:v>4.3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9.9999999999999645E-2</c:v>
                </c:pt>
                <c:pt idx="50">
                  <c:v>3</c:v>
                </c:pt>
                <c:pt idx="51">
                  <c:v>2.5</c:v>
                </c:pt>
                <c:pt idx="52">
                  <c:v>2.4000000000000004</c:v>
                </c:pt>
                <c:pt idx="53">
                  <c:v>4.8</c:v>
                </c:pt>
                <c:pt idx="54">
                  <c:v>2.1</c:v>
                </c:pt>
                <c:pt idx="55">
                  <c:v>9.8000000000000007</c:v>
                </c:pt>
                <c:pt idx="56">
                  <c:v>7.4</c:v>
                </c:pt>
                <c:pt idx="57">
                  <c:v>3</c:v>
                </c:pt>
                <c:pt idx="58">
                  <c:v>6.1000000000000005</c:v>
                </c:pt>
                <c:pt idx="59">
                  <c:v>4.5999999999999996</c:v>
                </c:pt>
                <c:pt idx="60">
                  <c:v>3</c:v>
                </c:pt>
                <c:pt idx="61">
                  <c:v>2.2999999999999998</c:v>
                </c:pt>
                <c:pt idx="62">
                  <c:v>1.4000000000000004</c:v>
                </c:pt>
                <c:pt idx="63">
                  <c:v>3</c:v>
                </c:pt>
                <c:pt idx="64">
                  <c:v>6.3999999999999995</c:v>
                </c:pt>
                <c:pt idx="65">
                  <c:v>7.4</c:v>
                </c:pt>
                <c:pt idx="66">
                  <c:v>5.620000000000001</c:v>
                </c:pt>
                <c:pt idx="67">
                  <c:v>4.66</c:v>
                </c:pt>
                <c:pt idx="68">
                  <c:v>3.4000000000000004</c:v>
                </c:pt>
                <c:pt idx="69">
                  <c:v>1</c:v>
                </c:pt>
                <c:pt idx="70">
                  <c:v>8</c:v>
                </c:pt>
                <c:pt idx="71">
                  <c:v>7</c:v>
                </c:pt>
                <c:pt idx="72">
                  <c:v>5.4</c:v>
                </c:pt>
                <c:pt idx="73">
                  <c:v>7.6</c:v>
                </c:pt>
                <c:pt idx="74">
                  <c:v>7.2</c:v>
                </c:pt>
                <c:pt idx="75">
                  <c:v>12</c:v>
                </c:pt>
                <c:pt idx="76">
                  <c:v>14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10.7</c:v>
                </c:pt>
                <c:pt idx="84">
                  <c:v>12</c:v>
                </c:pt>
                <c:pt idx="85">
                  <c:v>7.4</c:v>
                </c:pt>
                <c:pt idx="86">
                  <c:v>13.4</c:v>
                </c:pt>
                <c:pt idx="87">
                  <c:v>9.4</c:v>
                </c:pt>
                <c:pt idx="88">
                  <c:v>6</c:v>
                </c:pt>
                <c:pt idx="89">
                  <c:v>9</c:v>
                </c:pt>
                <c:pt idx="90">
                  <c:v>7.4</c:v>
                </c:pt>
                <c:pt idx="91">
                  <c:v>10.3</c:v>
                </c:pt>
                <c:pt idx="92">
                  <c:v>13.7</c:v>
                </c:pt>
                <c:pt idx="93">
                  <c:v>8</c:v>
                </c:pt>
                <c:pt idx="94">
                  <c:v>8</c:v>
                </c:pt>
                <c:pt idx="95">
                  <c:v>5.5</c:v>
                </c:pt>
                <c:pt idx="96">
                  <c:v>8</c:v>
                </c:pt>
                <c:pt idx="97">
                  <c:v>8.6999999999999993</c:v>
                </c:pt>
                <c:pt idx="98">
                  <c:v>12.6</c:v>
                </c:pt>
                <c:pt idx="99">
                  <c:v>6</c:v>
                </c:pt>
                <c:pt idx="100">
                  <c:v>8.4</c:v>
                </c:pt>
                <c:pt idx="101">
                  <c:v>10</c:v>
                </c:pt>
                <c:pt idx="102">
                  <c:v>5.8</c:v>
                </c:pt>
                <c:pt idx="103">
                  <c:v>5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2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9</c:v>
                </c:pt>
                <c:pt idx="118">
                  <c:v>3</c:v>
                </c:pt>
                <c:pt idx="119">
                  <c:v>8</c:v>
                </c:pt>
                <c:pt idx="120">
                  <c:v>6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9</c:v>
                </c:pt>
                <c:pt idx="133">
                  <c:v>2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F-0746-B163-118D1BA9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034016"/>
        <c:axId val="1451559487"/>
        <c:axId val="0"/>
      </c:bar3DChart>
      <c:dateAx>
        <c:axId val="7730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layout>
            <c:manualLayout>
              <c:xMode val="edge"/>
              <c:yMode val="edge"/>
              <c:x val="0.89458377077865281"/>
              <c:y val="0.92552019539224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559487"/>
        <c:crosses val="autoZero"/>
        <c:auto val="1"/>
        <c:lblOffset val="100"/>
        <c:baseTimeUnit val="days"/>
      </c:dateAx>
      <c:valAx>
        <c:axId val="14515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layout>
            <c:manualLayout>
              <c:xMode val="edge"/>
              <c:yMode val="edge"/>
              <c:x val="2.2979002624671917E-2"/>
              <c:y val="2.6662656751239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0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589881</xdr:colOff>
      <xdr:row>4</xdr:row>
      <xdr:rowOff>101002</xdr:rowOff>
    </xdr:from>
    <xdr:to>
      <xdr:col>24</xdr:col>
      <xdr:colOff>160685</xdr:colOff>
      <xdr:row>21</xdr:row>
      <xdr:rowOff>80683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D38FE7-747C-3A33-9DA6-C677CDCE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736184</xdr:colOff>
      <xdr:row>13</xdr:row>
      <xdr:rowOff>13821</xdr:rowOff>
    </xdr:from>
    <xdr:to>
      <xdr:col>23</xdr:col>
      <xdr:colOff>489889</xdr:colOff>
      <xdr:row>13</xdr:row>
      <xdr:rowOff>42541</xdr:rowOff>
    </xdr:to>
    <xdr:cxnSp macro="">
      <xdr:nvCxnSpPr>
        <xdr:cNvPr id="4" name="Connettore 1 3">
          <a:extLst>
            <a:ext uri="{FF2B5EF4-FFF2-40B4-BE49-F238E27FC236}">
              <a16:creationId xmlns:a16="http://schemas.microsoft.com/office/drawing/2014/main" id="{B67AA42D-C2C4-4720-47E6-588776458E48}"/>
            </a:ext>
          </a:extLst>
        </xdr:cNvPr>
        <xdr:cNvCxnSpPr/>
      </xdr:nvCxnSpPr>
      <xdr:spPr>
        <a:xfrm>
          <a:off x="21211062" y="2142288"/>
          <a:ext cx="7050674" cy="2872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632613</xdr:colOff>
      <xdr:row>12</xdr:row>
      <xdr:rowOff>16798</xdr:rowOff>
    </xdr:from>
    <xdr:ext cx="815736" cy="436786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C07C63BB-CC8D-2F20-61A3-D429024B1DB7}"/>
            </a:ext>
          </a:extLst>
        </xdr:cNvPr>
        <xdr:cNvSpPr txBox="1"/>
      </xdr:nvSpPr>
      <xdr:spPr>
        <a:xfrm>
          <a:off x="20376880" y="2048798"/>
          <a:ext cx="81573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CONSUMO</a:t>
          </a:r>
          <a:br>
            <a:rPr lang="it-IT" sz="1100"/>
          </a:br>
          <a:r>
            <a:rPr lang="it-IT" sz="1100"/>
            <a:t>MEDIO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3"/>
  <sheetViews>
    <sheetView tabSelected="1" topLeftCell="A137" zoomScale="193" zoomScaleNormal="157" workbookViewId="0">
      <selection activeCell="C152" sqref="C152"/>
    </sheetView>
  </sheetViews>
  <sheetFormatPr baseColWidth="10" defaultColWidth="8.83203125" defaultRowHeight="13" x14ac:dyDescent="0.15"/>
  <cols>
    <col min="1" max="1" width="18.6640625" customWidth="1"/>
    <col min="2" max="2" width="25.33203125" customWidth="1"/>
    <col min="3" max="3" width="21.1640625" customWidth="1"/>
    <col min="4" max="4" width="21.83203125" customWidth="1"/>
    <col min="5" max="5" width="30" customWidth="1"/>
    <col min="6" max="6" width="22.5" customWidth="1"/>
    <col min="7" max="7" width="17.5" customWidth="1"/>
    <col min="8" max="8" width="29.83203125" customWidth="1"/>
    <col min="9" max="9" width="30.1640625" bestFit="1" customWidth="1"/>
    <col min="10" max="10" width="28.5" customWidth="1"/>
    <col min="11" max="11" width="13" customWidth="1"/>
    <col min="12" max="12" width="23.6640625" customWidth="1"/>
    <col min="13" max="13" width="17.6640625" customWidth="1"/>
    <col min="14" max="14" width="20.6640625" customWidth="1"/>
    <col min="15" max="15" width="17.6640625" customWidth="1"/>
    <col min="16" max="16" width="13.33203125" customWidth="1"/>
    <col min="17" max="17" width="26" customWidth="1"/>
    <col min="18" max="18" width="18.83203125" customWidth="1"/>
    <col min="19" max="19" width="13.83203125" customWidth="1"/>
    <col min="20" max="20" width="16" customWidth="1"/>
  </cols>
  <sheetData>
    <row r="2" spans="1:13" x14ac:dyDescent="0.15">
      <c r="C2" s="1"/>
      <c r="D2" s="1"/>
      <c r="E2" s="5"/>
      <c r="F2" s="5"/>
      <c r="G2" s="5" t="s">
        <v>1</v>
      </c>
      <c r="H2" s="1" t="s">
        <v>4</v>
      </c>
    </row>
    <row r="3" spans="1:13" x14ac:dyDescent="0.15">
      <c r="D3" s="6"/>
      <c r="I3" s="5" t="s">
        <v>34</v>
      </c>
      <c r="J3" s="7">
        <f>SUM(H:H)</f>
        <v>379.11800000000005</v>
      </c>
      <c r="K3" s="5" t="s">
        <v>3</v>
      </c>
    </row>
    <row r="4" spans="1:13" x14ac:dyDescent="0.15">
      <c r="B4" s="2" t="s">
        <v>0</v>
      </c>
      <c r="C4" s="3" t="s">
        <v>22</v>
      </c>
      <c r="D4" s="16" t="s">
        <v>23</v>
      </c>
      <c r="E4" s="1" t="s">
        <v>24</v>
      </c>
      <c r="F4" s="1" t="s">
        <v>25</v>
      </c>
      <c r="G4" s="5" t="s">
        <v>2</v>
      </c>
      <c r="H4" s="5" t="s">
        <v>3</v>
      </c>
    </row>
    <row r="5" spans="1:13" x14ac:dyDescent="0.15">
      <c r="B5" s="8">
        <v>45562</v>
      </c>
      <c r="C5" s="2">
        <v>8.1</v>
      </c>
      <c r="D5" s="2">
        <f>11</f>
        <v>11</v>
      </c>
      <c r="E5" s="2">
        <f>IF((C5-D5)&lt;10,0,IF((C5-D5)-10&gt;0,(C5-D5-10),0))</f>
        <v>0</v>
      </c>
      <c r="F5" s="2">
        <f>IF(C5-D5&gt;0,0,IF((E4&gt;0),-(C5-D5),0))</f>
        <v>2.9000000000000004</v>
      </c>
      <c r="G5" s="4">
        <f t="shared" ref="G5:G39" si="0">(C5/D5)*100</f>
        <v>73.636363636363626</v>
      </c>
      <c r="H5" s="7">
        <f>IF(C5&gt;D5,D5*0.4+E5*0.05,C5*0.4)</f>
        <v>3.24</v>
      </c>
      <c r="I5" s="5" t="s">
        <v>35</v>
      </c>
      <c r="J5" s="4">
        <f>-22000+J3</f>
        <v>-21620.882000000001</v>
      </c>
      <c r="K5" s="5" t="s">
        <v>3</v>
      </c>
      <c r="M5" s="1"/>
    </row>
    <row r="6" spans="1:13" x14ac:dyDescent="0.15">
      <c r="B6" s="8">
        <v>45563</v>
      </c>
      <c r="C6" s="2">
        <v>25</v>
      </c>
      <c r="D6" s="2">
        <v>15.1</v>
      </c>
      <c r="E6" s="2">
        <f t="shared" ref="E6:E39" si="1">IF((C6-D6)&lt;10,0,IF((C6-D6)-10&gt;0,(C6-D6-10),0))</f>
        <v>0</v>
      </c>
      <c r="F6" s="2">
        <f>IF(C6-D6&gt;0,0,-(C6-D6))</f>
        <v>0</v>
      </c>
      <c r="G6" s="4">
        <f t="shared" si="0"/>
        <v>165.56291390728478</v>
      </c>
      <c r="H6" s="7">
        <f>IF(C6&gt;D6,D6*0.4+E6*0.05,C6*0.4)</f>
        <v>6.04</v>
      </c>
    </row>
    <row r="7" spans="1:13" x14ac:dyDescent="0.15">
      <c r="B7" s="8">
        <v>45564</v>
      </c>
      <c r="C7" s="2">
        <v>22.6</v>
      </c>
      <c r="D7" s="4">
        <v>11</v>
      </c>
      <c r="E7" s="2">
        <f t="shared" si="1"/>
        <v>1.6000000000000014</v>
      </c>
      <c r="F7" s="2">
        <f t="shared" ref="F7:F149" si="2">IF(C7-D7&gt;0,0,-(C7-D7))</f>
        <v>0</v>
      </c>
      <c r="G7" s="4">
        <f t="shared" si="0"/>
        <v>205.45454545454547</v>
      </c>
      <c r="H7" s="7">
        <f t="shared" ref="H7:H39" si="3">IF(C7&gt;D7,D7*0.4+E7*0.05,C7*0.4)</f>
        <v>4.4800000000000004</v>
      </c>
      <c r="I7" s="5" t="s">
        <v>5</v>
      </c>
      <c r="J7" s="7">
        <f>AVERAGE(H5:H200)</f>
        <v>2.6327638888888893</v>
      </c>
      <c r="K7" s="5" t="s">
        <v>3</v>
      </c>
    </row>
    <row r="8" spans="1:13" x14ac:dyDescent="0.15">
      <c r="B8" s="8">
        <v>45565</v>
      </c>
      <c r="C8" s="2">
        <v>21.5</v>
      </c>
      <c r="D8" s="2">
        <v>10.199999999999999</v>
      </c>
      <c r="E8" s="2">
        <f t="shared" si="1"/>
        <v>1.3000000000000007</v>
      </c>
      <c r="F8" s="2">
        <f t="shared" si="2"/>
        <v>0</v>
      </c>
      <c r="G8" s="4">
        <f t="shared" si="0"/>
        <v>210.78431372549019</v>
      </c>
      <c r="H8" s="7">
        <f t="shared" si="3"/>
        <v>4.1450000000000005</v>
      </c>
    </row>
    <row r="9" spans="1:13" x14ac:dyDescent="0.15">
      <c r="B9" s="8">
        <v>45566</v>
      </c>
      <c r="C9" s="2">
        <v>10</v>
      </c>
      <c r="D9" s="2">
        <v>9.1999999999999993</v>
      </c>
      <c r="E9" s="2">
        <f t="shared" si="1"/>
        <v>0</v>
      </c>
      <c r="F9" s="2">
        <f t="shared" si="2"/>
        <v>0</v>
      </c>
      <c r="G9" s="4">
        <f t="shared" si="0"/>
        <v>108.69565217391306</v>
      </c>
      <c r="H9" s="7">
        <f t="shared" si="3"/>
        <v>3.6799999999999997</v>
      </c>
      <c r="I9" s="1" t="s">
        <v>10</v>
      </c>
      <c r="J9" s="4">
        <f>J7*30</f>
        <v>78.982916666666682</v>
      </c>
      <c r="K9" s="5" t="s">
        <v>3</v>
      </c>
    </row>
    <row r="10" spans="1:13" x14ac:dyDescent="0.15">
      <c r="B10" s="8">
        <v>45567</v>
      </c>
      <c r="C10" s="2">
        <v>16.100000000000001</v>
      </c>
      <c r="D10" s="2">
        <v>12.2</v>
      </c>
      <c r="E10" s="2">
        <f t="shared" si="1"/>
        <v>0</v>
      </c>
      <c r="F10" s="2">
        <f t="shared" si="2"/>
        <v>0</v>
      </c>
      <c r="G10" s="4">
        <f t="shared" si="0"/>
        <v>131.96721311475412</v>
      </c>
      <c r="H10" s="7">
        <f t="shared" si="3"/>
        <v>4.88</v>
      </c>
    </row>
    <row r="11" spans="1:13" x14ac:dyDescent="0.15">
      <c r="B11" s="8">
        <v>45568</v>
      </c>
      <c r="C11" s="2">
        <v>8.4</v>
      </c>
      <c r="D11" s="2">
        <v>12.6</v>
      </c>
      <c r="E11" s="2">
        <f t="shared" si="1"/>
        <v>0</v>
      </c>
      <c r="F11" s="4">
        <f t="shared" si="2"/>
        <v>4.1999999999999993</v>
      </c>
      <c r="G11" s="4">
        <f t="shared" si="0"/>
        <v>66.666666666666671</v>
      </c>
      <c r="H11" s="7">
        <f t="shared" si="3"/>
        <v>3.3600000000000003</v>
      </c>
      <c r="I11" s="5" t="s">
        <v>6</v>
      </c>
      <c r="J11" s="4">
        <f>J7*365</f>
        <v>960.95881944444466</v>
      </c>
      <c r="K11" s="5" t="s">
        <v>3</v>
      </c>
    </row>
    <row r="12" spans="1:13" x14ac:dyDescent="0.15">
      <c r="B12" s="8">
        <v>45569</v>
      </c>
      <c r="C12" s="2">
        <v>6.1</v>
      </c>
      <c r="D12" s="2">
        <v>8.8840000000000003</v>
      </c>
      <c r="E12" s="2">
        <f t="shared" si="1"/>
        <v>0</v>
      </c>
      <c r="F12" s="4">
        <f t="shared" si="2"/>
        <v>2.7840000000000007</v>
      </c>
      <c r="G12" s="4">
        <f t="shared" si="0"/>
        <v>68.662764520486263</v>
      </c>
      <c r="H12" s="7">
        <f t="shared" si="3"/>
        <v>2.44</v>
      </c>
    </row>
    <row r="13" spans="1:13" x14ac:dyDescent="0.15">
      <c r="B13" s="8">
        <v>45570</v>
      </c>
      <c r="C13" s="2">
        <v>19.100000000000001</v>
      </c>
      <c r="D13" s="2">
        <v>11.1</v>
      </c>
      <c r="E13" s="2">
        <f t="shared" si="1"/>
        <v>0</v>
      </c>
      <c r="F13" s="2">
        <f t="shared" si="2"/>
        <v>0</v>
      </c>
      <c r="G13" s="4">
        <f t="shared" si="0"/>
        <v>172.0720720720721</v>
      </c>
      <c r="H13" s="7">
        <f t="shared" si="3"/>
        <v>4.4400000000000004</v>
      </c>
      <c r="I13" s="1" t="s">
        <v>7</v>
      </c>
      <c r="J13" s="4">
        <f>-J5/J7</f>
        <v>8212.2373720055493</v>
      </c>
      <c r="K13" s="4">
        <f>J13/30</f>
        <v>273.74124573351833</v>
      </c>
      <c r="L13" s="7">
        <f>K13/12</f>
        <v>22.811770477793193</v>
      </c>
    </row>
    <row r="14" spans="1:13" x14ac:dyDescent="0.15">
      <c r="B14" s="8">
        <v>45571</v>
      </c>
      <c r="C14" s="2">
        <v>12.4</v>
      </c>
      <c r="D14" s="2">
        <v>8.6</v>
      </c>
      <c r="E14" s="2">
        <f t="shared" si="1"/>
        <v>0</v>
      </c>
      <c r="F14" s="2">
        <f t="shared" si="2"/>
        <v>0</v>
      </c>
      <c r="G14" s="4">
        <f t="shared" si="0"/>
        <v>144.18604651162792</v>
      </c>
      <c r="H14" s="7">
        <f t="shared" si="3"/>
        <v>3.44</v>
      </c>
      <c r="J14" s="5" t="s">
        <v>15</v>
      </c>
      <c r="K14" s="5" t="s">
        <v>9</v>
      </c>
      <c r="L14" s="5" t="s">
        <v>8</v>
      </c>
    </row>
    <row r="15" spans="1:13" x14ac:dyDescent="0.15">
      <c r="B15" s="8">
        <v>45572</v>
      </c>
      <c r="C15" s="2">
        <v>11</v>
      </c>
      <c r="D15" s="2">
        <v>11</v>
      </c>
      <c r="E15" s="2">
        <f t="shared" si="1"/>
        <v>0</v>
      </c>
      <c r="F15" s="2">
        <f t="shared" si="2"/>
        <v>0</v>
      </c>
      <c r="G15" s="4">
        <f t="shared" si="0"/>
        <v>100</v>
      </c>
      <c r="H15" s="7">
        <f t="shared" si="3"/>
        <v>4.4000000000000004</v>
      </c>
    </row>
    <row r="16" spans="1:13" x14ac:dyDescent="0.15">
      <c r="A16" s="1" t="s">
        <v>14</v>
      </c>
      <c r="B16" s="8">
        <v>45573</v>
      </c>
      <c r="C16" s="2">
        <v>1.3</v>
      </c>
      <c r="D16" s="2">
        <v>10</v>
      </c>
      <c r="E16" s="2">
        <f t="shared" si="1"/>
        <v>0</v>
      </c>
      <c r="F16" s="4">
        <f t="shared" si="2"/>
        <v>8.6999999999999993</v>
      </c>
      <c r="G16" s="4">
        <f t="shared" si="0"/>
        <v>13</v>
      </c>
      <c r="H16" s="7">
        <f t="shared" si="3"/>
        <v>0.52</v>
      </c>
      <c r="I16" s="5" t="s">
        <v>11</v>
      </c>
      <c r="J16" s="9">
        <f>AVERAGE(C:C)</f>
        <v>8.00277777777778</v>
      </c>
      <c r="K16" s="5" t="s">
        <v>13</v>
      </c>
    </row>
    <row r="17" spans="2:19" x14ac:dyDescent="0.15">
      <c r="B17" s="8">
        <v>45574</v>
      </c>
      <c r="C17" s="2">
        <v>7.9</v>
      </c>
      <c r="D17" s="2">
        <v>10.7</v>
      </c>
      <c r="E17" s="2">
        <f t="shared" si="1"/>
        <v>0</v>
      </c>
      <c r="F17" s="4">
        <f t="shared" si="2"/>
        <v>2.7999999999999989</v>
      </c>
      <c r="G17" s="4">
        <f t="shared" si="0"/>
        <v>73.831775700934585</v>
      </c>
      <c r="H17" s="7">
        <f t="shared" si="3"/>
        <v>3.16</v>
      </c>
    </row>
    <row r="18" spans="2:19" x14ac:dyDescent="0.15">
      <c r="B18" s="8">
        <v>45575</v>
      </c>
      <c r="C18" s="2">
        <v>13.5</v>
      </c>
      <c r="D18" s="2">
        <v>10</v>
      </c>
      <c r="E18" s="2">
        <f t="shared" si="1"/>
        <v>0</v>
      </c>
      <c r="F18" s="2">
        <f t="shared" si="2"/>
        <v>0</v>
      </c>
      <c r="G18" s="4">
        <f t="shared" si="0"/>
        <v>135</v>
      </c>
      <c r="H18" s="7">
        <f t="shared" si="3"/>
        <v>4</v>
      </c>
      <c r="I18" s="5" t="s">
        <v>12</v>
      </c>
      <c r="J18" s="4">
        <f>AVERAGE(D:D)</f>
        <v>10.746</v>
      </c>
      <c r="K18" s="5" t="s">
        <v>13</v>
      </c>
    </row>
    <row r="19" spans="2:19" x14ac:dyDescent="0.15">
      <c r="B19" s="8">
        <v>45576</v>
      </c>
      <c r="C19" s="2">
        <v>26</v>
      </c>
      <c r="D19" s="2">
        <v>10.6</v>
      </c>
      <c r="E19" s="2">
        <f t="shared" si="1"/>
        <v>5.4</v>
      </c>
      <c r="F19" s="2">
        <f t="shared" si="2"/>
        <v>0</v>
      </c>
      <c r="G19" s="4">
        <f t="shared" si="0"/>
        <v>245.28301886792451</v>
      </c>
      <c r="H19" s="7">
        <f t="shared" si="3"/>
        <v>4.51</v>
      </c>
    </row>
    <row r="20" spans="2:19" x14ac:dyDescent="0.15">
      <c r="B20" s="8">
        <v>45577</v>
      </c>
      <c r="C20" s="2">
        <v>8.6</v>
      </c>
      <c r="D20" s="2">
        <v>9.4</v>
      </c>
      <c r="E20" s="2">
        <f t="shared" si="1"/>
        <v>0</v>
      </c>
      <c r="F20" s="4">
        <f t="shared" si="2"/>
        <v>0.80000000000000071</v>
      </c>
      <c r="G20" s="4">
        <f t="shared" si="0"/>
        <v>91.489361702127653</v>
      </c>
      <c r="H20" s="7">
        <f t="shared" si="3"/>
        <v>3.44</v>
      </c>
      <c r="I20" s="5" t="s">
        <v>21</v>
      </c>
      <c r="J20" s="4">
        <f>SUM(D$5:D$1048576)</f>
        <v>1547.424</v>
      </c>
      <c r="K20" s="1" t="s">
        <v>13</v>
      </c>
    </row>
    <row r="21" spans="2:19" x14ac:dyDescent="0.15">
      <c r="B21" s="8">
        <v>45578</v>
      </c>
      <c r="C21" s="2">
        <v>11.8</v>
      </c>
      <c r="D21" s="2">
        <v>11.34</v>
      </c>
      <c r="E21" s="2">
        <f t="shared" si="1"/>
        <v>0</v>
      </c>
      <c r="F21" s="2">
        <f t="shared" si="2"/>
        <v>0</v>
      </c>
      <c r="G21" s="4">
        <f t="shared" si="0"/>
        <v>104.05643738977074</v>
      </c>
      <c r="H21" s="7">
        <f t="shared" si="3"/>
        <v>4.5360000000000005</v>
      </c>
      <c r="I21" s="2"/>
      <c r="J21" s="2"/>
    </row>
    <row r="22" spans="2:19" x14ac:dyDescent="0.15">
      <c r="B22" s="8">
        <v>45579</v>
      </c>
      <c r="C22" s="2">
        <v>16.600000000000001</v>
      </c>
      <c r="D22" s="2">
        <v>8.4</v>
      </c>
      <c r="E22" s="2">
        <f t="shared" si="1"/>
        <v>0</v>
      </c>
      <c r="F22" s="2">
        <f t="shared" si="2"/>
        <v>0</v>
      </c>
      <c r="G22" s="4">
        <f t="shared" si="0"/>
        <v>197.61904761904762</v>
      </c>
      <c r="H22" s="7">
        <f t="shared" si="3"/>
        <v>3.3600000000000003</v>
      </c>
      <c r="I22" s="1" t="s">
        <v>30</v>
      </c>
      <c r="J22" s="2">
        <f>SUM(F:F)</f>
        <v>601.20399999999995</v>
      </c>
      <c r="N22" s="1"/>
    </row>
    <row r="23" spans="2:19" x14ac:dyDescent="0.15">
      <c r="B23" s="8">
        <v>45580</v>
      </c>
      <c r="C23" s="2">
        <v>13.6</v>
      </c>
      <c r="D23" s="2">
        <v>8.1</v>
      </c>
      <c r="E23" s="2">
        <f t="shared" si="1"/>
        <v>0</v>
      </c>
      <c r="F23" s="2">
        <f t="shared" si="2"/>
        <v>0</v>
      </c>
      <c r="G23" s="4">
        <f t="shared" si="0"/>
        <v>167.90123456790124</v>
      </c>
      <c r="H23" s="7">
        <f t="shared" si="3"/>
        <v>3.24</v>
      </c>
    </row>
    <row r="24" spans="2:19" x14ac:dyDescent="0.15">
      <c r="B24" s="8">
        <v>45581</v>
      </c>
      <c r="C24" s="2">
        <v>7.7</v>
      </c>
      <c r="D24" s="2">
        <v>11.5</v>
      </c>
      <c r="E24" s="2">
        <f t="shared" si="1"/>
        <v>0</v>
      </c>
      <c r="F24" s="4">
        <f t="shared" si="2"/>
        <v>3.8</v>
      </c>
      <c r="G24" s="4">
        <f t="shared" si="0"/>
        <v>66.956521739130437</v>
      </c>
      <c r="H24" s="7">
        <f t="shared" si="3"/>
        <v>3.08</v>
      </c>
      <c r="I24" s="5" t="s">
        <v>28</v>
      </c>
      <c r="J24" s="4">
        <f>J20*0.43</f>
        <v>665.39231999999993</v>
      </c>
      <c r="K24" s="1" t="s">
        <v>3</v>
      </c>
    </row>
    <row r="25" spans="2:19" x14ac:dyDescent="0.15">
      <c r="B25" s="8">
        <v>45582</v>
      </c>
      <c r="C25" s="2">
        <v>0.8</v>
      </c>
      <c r="D25" s="2">
        <v>9.5</v>
      </c>
      <c r="E25" s="2">
        <f t="shared" si="1"/>
        <v>0</v>
      </c>
      <c r="F25" s="4">
        <f t="shared" si="2"/>
        <v>8.6999999999999993</v>
      </c>
      <c r="G25" s="4">
        <f t="shared" si="0"/>
        <v>8.4210526315789469</v>
      </c>
      <c r="H25" s="7">
        <f t="shared" si="3"/>
        <v>0.32000000000000006</v>
      </c>
    </row>
    <row r="26" spans="2:19" x14ac:dyDescent="0.15">
      <c r="B26" s="8">
        <v>45583</v>
      </c>
      <c r="C26" s="2">
        <v>7.2</v>
      </c>
      <c r="D26" s="2">
        <v>11</v>
      </c>
      <c r="E26" s="2">
        <f t="shared" si="1"/>
        <v>0</v>
      </c>
      <c r="F26" s="4">
        <f t="shared" si="2"/>
        <v>3.8</v>
      </c>
      <c r="G26" s="4">
        <f t="shared" si="0"/>
        <v>65.454545454545453</v>
      </c>
      <c r="H26" s="7">
        <f t="shared" si="3"/>
        <v>2.8800000000000003</v>
      </c>
      <c r="I26" s="1" t="s">
        <v>29</v>
      </c>
      <c r="J26">
        <f>J22*0.43-SUM(E:E)</f>
        <v>245.91772</v>
      </c>
    </row>
    <row r="27" spans="2:19" x14ac:dyDescent="0.15">
      <c r="B27" s="8">
        <v>45584</v>
      </c>
      <c r="C27" s="2">
        <v>5.7</v>
      </c>
      <c r="D27" s="2">
        <v>10.9</v>
      </c>
      <c r="E27" s="2">
        <f t="shared" si="1"/>
        <v>0</v>
      </c>
      <c r="F27" s="4">
        <f t="shared" si="2"/>
        <v>5.2</v>
      </c>
      <c r="G27" s="4">
        <f t="shared" si="0"/>
        <v>52.293577981651374</v>
      </c>
      <c r="H27" s="7">
        <f t="shared" si="3"/>
        <v>2.2800000000000002</v>
      </c>
    </row>
    <row r="28" spans="2:19" x14ac:dyDescent="0.15">
      <c r="B28" s="8">
        <v>45585</v>
      </c>
      <c r="C28" s="2">
        <v>5.5</v>
      </c>
      <c r="D28" s="2">
        <v>12</v>
      </c>
      <c r="E28" s="2">
        <f t="shared" si="1"/>
        <v>0</v>
      </c>
      <c r="F28" s="4">
        <f t="shared" si="2"/>
        <v>6.5</v>
      </c>
      <c r="G28" s="4">
        <f t="shared" si="0"/>
        <v>45.833333333333329</v>
      </c>
      <c r="H28" s="7">
        <f t="shared" si="3"/>
        <v>2.2000000000000002</v>
      </c>
    </row>
    <row r="29" spans="2:19" x14ac:dyDescent="0.15">
      <c r="B29" s="8">
        <v>45586</v>
      </c>
      <c r="C29" s="2">
        <v>12</v>
      </c>
      <c r="D29" s="2">
        <v>8.8000000000000007</v>
      </c>
      <c r="E29" s="2">
        <f t="shared" si="1"/>
        <v>0</v>
      </c>
      <c r="F29" s="4">
        <f t="shared" si="2"/>
        <v>0</v>
      </c>
      <c r="G29" s="4">
        <f t="shared" si="0"/>
        <v>136.36363636363635</v>
      </c>
      <c r="H29" s="7">
        <f t="shared" si="3"/>
        <v>3.5200000000000005</v>
      </c>
    </row>
    <row r="30" spans="2:19" x14ac:dyDescent="0.15">
      <c r="B30" s="8">
        <v>45587</v>
      </c>
      <c r="C30" s="2">
        <v>21.2</v>
      </c>
      <c r="D30" s="2">
        <v>9.1</v>
      </c>
      <c r="E30" s="2">
        <f t="shared" si="1"/>
        <v>2.0999999999999996</v>
      </c>
      <c r="F30" s="2">
        <f t="shared" si="2"/>
        <v>0</v>
      </c>
      <c r="G30" s="4">
        <f t="shared" si="0"/>
        <v>232.96703296703299</v>
      </c>
      <c r="H30" s="7">
        <f t="shared" si="3"/>
        <v>3.7450000000000001</v>
      </c>
    </row>
    <row r="31" spans="2:19" x14ac:dyDescent="0.15">
      <c r="B31" s="8">
        <v>45588</v>
      </c>
      <c r="C31" s="2">
        <v>10</v>
      </c>
      <c r="D31" s="2">
        <v>10</v>
      </c>
      <c r="E31" s="2">
        <f t="shared" si="1"/>
        <v>0</v>
      </c>
      <c r="F31" s="2">
        <f t="shared" si="2"/>
        <v>0</v>
      </c>
      <c r="G31" s="4">
        <f t="shared" si="0"/>
        <v>100</v>
      </c>
      <c r="H31" s="7">
        <f t="shared" si="3"/>
        <v>4</v>
      </c>
    </row>
    <row r="32" spans="2:19" x14ac:dyDescent="0.15">
      <c r="B32" s="8">
        <v>45589</v>
      </c>
      <c r="C32" s="2">
        <v>6.5</v>
      </c>
      <c r="D32" s="2">
        <v>10</v>
      </c>
      <c r="E32" s="2">
        <f t="shared" si="1"/>
        <v>0</v>
      </c>
      <c r="F32" s="4">
        <f t="shared" si="2"/>
        <v>3.5</v>
      </c>
      <c r="G32" s="4">
        <f t="shared" si="0"/>
        <v>65</v>
      </c>
      <c r="H32" s="7">
        <f t="shared" si="3"/>
        <v>2.6</v>
      </c>
      <c r="M32" s="14" t="s">
        <v>16</v>
      </c>
      <c r="N32" s="15" t="s">
        <v>17</v>
      </c>
      <c r="O32" s="11" t="s">
        <v>19</v>
      </c>
      <c r="P32" s="12" t="s">
        <v>18</v>
      </c>
      <c r="Q32" s="20" t="s">
        <v>32</v>
      </c>
      <c r="R32" s="17" t="s">
        <v>27</v>
      </c>
      <c r="S32" s="13" t="s">
        <v>26</v>
      </c>
    </row>
    <row r="33" spans="1:21" x14ac:dyDescent="0.15">
      <c r="B33" s="8">
        <v>45590</v>
      </c>
      <c r="C33" s="2">
        <v>1</v>
      </c>
      <c r="D33" s="2">
        <v>8.1</v>
      </c>
      <c r="E33" s="2">
        <f t="shared" si="1"/>
        <v>0</v>
      </c>
      <c r="F33" s="4">
        <f t="shared" si="2"/>
        <v>7.1</v>
      </c>
      <c r="G33" s="4">
        <f t="shared" si="0"/>
        <v>12.345679012345681</v>
      </c>
      <c r="H33" s="7">
        <f t="shared" si="3"/>
        <v>0.4</v>
      </c>
      <c r="N33" s="1" t="s">
        <v>20</v>
      </c>
      <c r="O33">
        <v>150</v>
      </c>
      <c r="P33">
        <v>360</v>
      </c>
      <c r="Q33">
        <f>SUM(D41:D97)</f>
        <v>637.88</v>
      </c>
      <c r="R33" s="21">
        <f>SUM(D41:D97)*0.4</f>
        <v>255.15200000000002</v>
      </c>
      <c r="S33" s="21">
        <f>O33-R33</f>
        <v>-105.15200000000002</v>
      </c>
    </row>
    <row r="34" spans="1:21" x14ac:dyDescent="0.15">
      <c r="B34" s="8">
        <v>45591</v>
      </c>
      <c r="C34" s="2">
        <v>1.2</v>
      </c>
      <c r="D34" s="2">
        <v>8.84</v>
      </c>
      <c r="E34" s="2">
        <f t="shared" si="1"/>
        <v>0</v>
      </c>
      <c r="F34" s="4">
        <f t="shared" si="2"/>
        <v>7.64</v>
      </c>
      <c r="G34" s="4">
        <f t="shared" si="0"/>
        <v>13.574660633484163</v>
      </c>
      <c r="H34" s="7">
        <f t="shared" si="3"/>
        <v>0.48</v>
      </c>
      <c r="M34" s="18"/>
      <c r="N34" s="22" t="s">
        <v>33</v>
      </c>
      <c r="O34" s="18">
        <f>SUM(F98:F154)*0.43</f>
        <v>100.19</v>
      </c>
      <c r="P34" s="18">
        <f>SUM(F97:F161)</f>
        <v>246.7</v>
      </c>
      <c r="Q34" s="18">
        <f>SUM(D98:D154)</f>
        <v>552</v>
      </c>
      <c r="R34" s="19">
        <f>SUM(D97:D153)*0.43</f>
        <v>244.67</v>
      </c>
      <c r="S34" s="19">
        <f>O34-R34</f>
        <v>-144.47999999999999</v>
      </c>
      <c r="U34" s="1" t="s">
        <v>31</v>
      </c>
    </row>
    <row r="35" spans="1:21" x14ac:dyDescent="0.15">
      <c r="B35" s="8">
        <v>45592</v>
      </c>
      <c r="C35" s="2">
        <v>2.2999999999999998</v>
      </c>
      <c r="D35" s="2">
        <v>6.6</v>
      </c>
      <c r="E35" s="2">
        <f t="shared" si="1"/>
        <v>0</v>
      </c>
      <c r="F35" s="4">
        <f t="shared" si="2"/>
        <v>4.3</v>
      </c>
      <c r="G35" s="4">
        <f t="shared" si="0"/>
        <v>34.848484848484844</v>
      </c>
      <c r="H35" s="7">
        <f t="shared" si="3"/>
        <v>0.91999999999999993</v>
      </c>
      <c r="J35" s="1"/>
    </row>
    <row r="36" spans="1:21" x14ac:dyDescent="0.15">
      <c r="B36" s="8">
        <v>45593</v>
      </c>
      <c r="C36" s="2">
        <v>14.4</v>
      </c>
      <c r="D36" s="2">
        <v>10.18</v>
      </c>
      <c r="E36" s="2">
        <f t="shared" si="1"/>
        <v>0</v>
      </c>
      <c r="F36" s="2">
        <f t="shared" si="2"/>
        <v>0</v>
      </c>
      <c r="G36" s="4">
        <f t="shared" si="0"/>
        <v>141.45383104125736</v>
      </c>
      <c r="H36" s="7">
        <f t="shared" si="3"/>
        <v>4.0720000000000001</v>
      </c>
    </row>
    <row r="37" spans="1:21" x14ac:dyDescent="0.15">
      <c r="B37" s="8">
        <v>45594</v>
      </c>
      <c r="C37" s="2">
        <v>22.4</v>
      </c>
      <c r="D37" s="2">
        <v>11.2</v>
      </c>
      <c r="E37" s="2">
        <f t="shared" si="1"/>
        <v>1.1999999999999993</v>
      </c>
      <c r="F37" s="2">
        <f t="shared" si="2"/>
        <v>0</v>
      </c>
      <c r="G37" s="4">
        <f t="shared" si="0"/>
        <v>200</v>
      </c>
      <c r="H37" s="7">
        <f t="shared" si="3"/>
        <v>4.5399999999999991</v>
      </c>
      <c r="I37" s="5"/>
      <c r="J37" s="7"/>
      <c r="K37" s="5"/>
    </row>
    <row r="38" spans="1:21" x14ac:dyDescent="0.15">
      <c r="B38" s="8">
        <v>45595</v>
      </c>
      <c r="C38" s="2">
        <v>16.100000000000001</v>
      </c>
      <c r="D38" s="2">
        <v>9.9</v>
      </c>
      <c r="E38" s="2">
        <f t="shared" si="1"/>
        <v>0</v>
      </c>
      <c r="F38" s="2">
        <f t="shared" si="2"/>
        <v>0</v>
      </c>
      <c r="G38" s="4">
        <f t="shared" si="0"/>
        <v>162.62626262626264</v>
      </c>
      <c r="H38" s="7">
        <f t="shared" si="3"/>
        <v>3.9600000000000004</v>
      </c>
      <c r="J38" s="2"/>
    </row>
    <row r="39" spans="1:21" x14ac:dyDescent="0.15">
      <c r="B39" s="8">
        <v>45596</v>
      </c>
      <c r="C39" s="2">
        <v>19.5</v>
      </c>
      <c r="D39" s="2">
        <v>10.5</v>
      </c>
      <c r="E39" s="2">
        <f t="shared" si="1"/>
        <v>0</v>
      </c>
      <c r="F39" s="2">
        <f t="shared" si="2"/>
        <v>0</v>
      </c>
      <c r="G39" s="4">
        <f t="shared" si="0"/>
        <v>185.71428571428572</v>
      </c>
      <c r="H39" s="7">
        <f t="shared" si="3"/>
        <v>4.2</v>
      </c>
      <c r="I39" s="5"/>
      <c r="K39" s="5"/>
    </row>
    <row r="40" spans="1:21" x14ac:dyDescent="0.15">
      <c r="A40" s="10"/>
      <c r="F40" s="2">
        <f t="shared" si="2"/>
        <v>0</v>
      </c>
    </row>
    <row r="41" spans="1:21" x14ac:dyDescent="0.15">
      <c r="B41" s="8">
        <v>45597</v>
      </c>
      <c r="C41" s="2">
        <v>16.2</v>
      </c>
      <c r="D41" s="2">
        <v>9</v>
      </c>
      <c r="E41" s="2">
        <f>IF((C41-D41)&lt;10,0,IF((C41-D41)-10&gt;0,(C41-D41-10),0))</f>
        <v>0</v>
      </c>
      <c r="F41" s="2">
        <f t="shared" si="2"/>
        <v>0</v>
      </c>
      <c r="G41" s="4">
        <f>(C41/D41)*100</f>
        <v>179.99999999999997</v>
      </c>
      <c r="H41" s="7">
        <f>IF(C41&gt;D41,D41*0.4+E41*0.05,C41*0.4)</f>
        <v>3.6</v>
      </c>
    </row>
    <row r="42" spans="1:21" x14ac:dyDescent="0.15">
      <c r="B42" s="8">
        <v>45598</v>
      </c>
      <c r="C42" s="2">
        <v>18.5</v>
      </c>
      <c r="D42" s="2">
        <v>13.3</v>
      </c>
      <c r="E42" s="2">
        <f>IF((C42-D42)&lt;10,0,IF((C42-D42)-10&gt;0,(C42-D42-10),0))</f>
        <v>0</v>
      </c>
      <c r="F42" s="2">
        <f t="shared" si="2"/>
        <v>0</v>
      </c>
      <c r="G42" s="4">
        <f>(C42/D42)*100</f>
        <v>139.09774436090225</v>
      </c>
      <c r="H42" s="7">
        <f>IF(C42&gt;D42,D42*0.4+E42*0.05,C42*0.4)</f>
        <v>5.32</v>
      </c>
    </row>
    <row r="43" spans="1:21" x14ac:dyDescent="0.15">
      <c r="B43" s="8">
        <v>45599</v>
      </c>
      <c r="C43" s="2">
        <v>16.7</v>
      </c>
      <c r="D43" s="2">
        <v>12.6</v>
      </c>
      <c r="E43" s="2">
        <f>IF((C43-D43)&lt;10,0,IF((C43-D43)-10&gt;0,(C43-D43-10),0))</f>
        <v>0</v>
      </c>
      <c r="F43" s="2">
        <f t="shared" si="2"/>
        <v>0</v>
      </c>
      <c r="G43" s="4">
        <f>(C43/D43)*100</f>
        <v>132.53968253968253</v>
      </c>
      <c r="H43" s="7">
        <f>IF(C43&gt;D43,D43*0.4+E43*0.05,C43*0.4)</f>
        <v>5.04</v>
      </c>
      <c r="I43" s="1"/>
      <c r="J43" s="2"/>
      <c r="K43" s="1"/>
    </row>
    <row r="44" spans="1:21" x14ac:dyDescent="0.15">
      <c r="B44" s="8">
        <v>45602</v>
      </c>
      <c r="C44" s="2">
        <v>12.5</v>
      </c>
      <c r="D44" s="2">
        <v>8.3000000000000007</v>
      </c>
      <c r="E44" s="2">
        <f t="shared" ref="E44:E149" si="4">IF((C44-D44)&lt;10,0,IF((C44-D44)-10&gt;0,(C44-D44-10),0))</f>
        <v>0</v>
      </c>
      <c r="F44" s="2">
        <f t="shared" si="2"/>
        <v>0</v>
      </c>
      <c r="G44" s="4">
        <f t="shared" ref="G44:G149" si="5">(C44/D44)*100</f>
        <v>150.60240963855421</v>
      </c>
      <c r="H44" s="7">
        <f t="shared" ref="H44:H149" si="6">IF(C44&gt;D44,D44*0.4+E44*0.05,C44*0.4)</f>
        <v>3.3200000000000003</v>
      </c>
    </row>
    <row r="45" spans="1:21" x14ac:dyDescent="0.15">
      <c r="B45" s="8">
        <v>45603</v>
      </c>
      <c r="C45" s="2">
        <v>14.8</v>
      </c>
      <c r="D45" s="2">
        <v>8.6</v>
      </c>
      <c r="E45" s="2">
        <f t="shared" si="4"/>
        <v>0</v>
      </c>
      <c r="F45" s="2">
        <f t="shared" si="2"/>
        <v>0</v>
      </c>
      <c r="G45" s="4">
        <f t="shared" si="5"/>
        <v>172.09302325581396</v>
      </c>
      <c r="H45" s="7">
        <f t="shared" si="6"/>
        <v>3.44</v>
      </c>
      <c r="I45" s="1"/>
      <c r="J45" s="2"/>
    </row>
    <row r="46" spans="1:21" x14ac:dyDescent="0.15">
      <c r="B46" s="8">
        <v>45604</v>
      </c>
      <c r="C46" s="2">
        <v>14.4</v>
      </c>
      <c r="D46" s="2">
        <v>11.4</v>
      </c>
      <c r="E46" s="2">
        <f t="shared" si="4"/>
        <v>0</v>
      </c>
      <c r="F46" s="2">
        <f t="shared" si="2"/>
        <v>0</v>
      </c>
      <c r="G46" s="4">
        <f t="shared" si="5"/>
        <v>126.31578947368421</v>
      </c>
      <c r="H46" s="7">
        <f t="shared" si="6"/>
        <v>4.5600000000000005</v>
      </c>
    </row>
    <row r="47" spans="1:21" x14ac:dyDescent="0.15">
      <c r="B47" s="8">
        <v>45605</v>
      </c>
      <c r="C47" s="2">
        <v>12</v>
      </c>
      <c r="D47" s="2">
        <v>13</v>
      </c>
      <c r="E47" s="2">
        <f t="shared" si="4"/>
        <v>0</v>
      </c>
      <c r="F47" s="2">
        <f t="shared" si="2"/>
        <v>1</v>
      </c>
      <c r="G47" s="4">
        <f t="shared" si="5"/>
        <v>92.307692307692307</v>
      </c>
      <c r="H47" s="7">
        <f t="shared" si="6"/>
        <v>4.8000000000000007</v>
      </c>
      <c r="I47" s="5"/>
      <c r="J47" s="7"/>
      <c r="K47" s="5"/>
    </row>
    <row r="48" spans="1:21" x14ac:dyDescent="0.15">
      <c r="B48" s="8">
        <v>45606</v>
      </c>
      <c r="C48" s="2">
        <v>11</v>
      </c>
      <c r="D48" s="2">
        <v>9</v>
      </c>
      <c r="E48" s="2">
        <f t="shared" si="4"/>
        <v>0</v>
      </c>
      <c r="F48" s="2">
        <f t="shared" si="2"/>
        <v>0</v>
      </c>
      <c r="G48" s="4">
        <f t="shared" si="5"/>
        <v>122.22222222222223</v>
      </c>
      <c r="H48" s="7">
        <f t="shared" si="6"/>
        <v>3.6</v>
      </c>
    </row>
    <row r="49" spans="2:10" x14ac:dyDescent="0.15">
      <c r="B49" s="8">
        <v>45607</v>
      </c>
      <c r="C49" s="2">
        <v>14.7</v>
      </c>
      <c r="D49" s="2">
        <v>10</v>
      </c>
      <c r="E49" s="2">
        <f t="shared" si="4"/>
        <v>0</v>
      </c>
      <c r="F49" s="2">
        <f t="shared" si="2"/>
        <v>0</v>
      </c>
      <c r="G49" s="4">
        <f t="shared" si="5"/>
        <v>147</v>
      </c>
      <c r="H49" s="7">
        <f t="shared" si="6"/>
        <v>4</v>
      </c>
      <c r="I49" s="1"/>
      <c r="J49" s="2"/>
    </row>
    <row r="50" spans="2:10" x14ac:dyDescent="0.15">
      <c r="B50" s="8">
        <v>45608</v>
      </c>
      <c r="C50" s="2">
        <v>10.5</v>
      </c>
      <c r="D50" s="2">
        <v>10.5</v>
      </c>
      <c r="E50" s="2">
        <f t="shared" si="4"/>
        <v>0</v>
      </c>
      <c r="F50" s="2">
        <f t="shared" si="2"/>
        <v>0</v>
      </c>
      <c r="G50" s="4">
        <f t="shared" si="5"/>
        <v>100</v>
      </c>
      <c r="H50" s="7">
        <f t="shared" si="6"/>
        <v>4.2</v>
      </c>
    </row>
    <row r="51" spans="2:10" x14ac:dyDescent="0.15">
      <c r="B51" s="8">
        <v>45609</v>
      </c>
      <c r="C51" s="2">
        <v>9</v>
      </c>
      <c r="D51" s="2">
        <v>9</v>
      </c>
      <c r="E51" s="2">
        <f t="shared" si="4"/>
        <v>0</v>
      </c>
      <c r="F51" s="2">
        <f t="shared" si="2"/>
        <v>0</v>
      </c>
      <c r="G51" s="4">
        <f t="shared" si="5"/>
        <v>100</v>
      </c>
      <c r="H51" s="7">
        <f t="shared" si="6"/>
        <v>3.6</v>
      </c>
    </row>
    <row r="52" spans="2:10" x14ac:dyDescent="0.15">
      <c r="B52" s="8">
        <v>45610</v>
      </c>
      <c r="C52" s="2">
        <v>11</v>
      </c>
      <c r="D52" s="2">
        <v>11</v>
      </c>
      <c r="E52" s="2">
        <f t="shared" si="4"/>
        <v>0</v>
      </c>
      <c r="F52" s="2">
        <f t="shared" si="2"/>
        <v>0</v>
      </c>
      <c r="G52" s="4">
        <f t="shared" si="5"/>
        <v>100</v>
      </c>
      <c r="H52" s="7">
        <f t="shared" si="6"/>
        <v>4.4000000000000004</v>
      </c>
    </row>
    <row r="53" spans="2:10" x14ac:dyDescent="0.15">
      <c r="B53" s="8">
        <v>45611</v>
      </c>
      <c r="C53" s="2">
        <v>9.3000000000000007</v>
      </c>
      <c r="D53" s="2">
        <v>9</v>
      </c>
      <c r="E53" s="2">
        <f t="shared" si="4"/>
        <v>0</v>
      </c>
      <c r="F53" s="2">
        <f t="shared" si="2"/>
        <v>0</v>
      </c>
      <c r="G53" s="4">
        <f t="shared" si="5"/>
        <v>103.33333333333334</v>
      </c>
      <c r="H53" s="7">
        <f t="shared" si="6"/>
        <v>3.6</v>
      </c>
    </row>
    <row r="54" spans="2:10" x14ac:dyDescent="0.15">
      <c r="B54" s="8">
        <v>45612</v>
      </c>
      <c r="C54" s="2">
        <v>10.8</v>
      </c>
      <c r="D54" s="2">
        <v>10.9</v>
      </c>
      <c r="E54" s="2">
        <f t="shared" si="4"/>
        <v>0</v>
      </c>
      <c r="F54" s="2">
        <f t="shared" si="2"/>
        <v>9.9999999999999645E-2</v>
      </c>
      <c r="G54" s="4">
        <f t="shared" si="5"/>
        <v>99.082568807339456</v>
      </c>
      <c r="H54" s="7">
        <f t="shared" si="6"/>
        <v>4.32</v>
      </c>
    </row>
    <row r="55" spans="2:10" x14ac:dyDescent="0.15">
      <c r="B55" s="8">
        <v>45613</v>
      </c>
      <c r="C55" s="2">
        <v>14</v>
      </c>
      <c r="D55" s="2">
        <v>17</v>
      </c>
      <c r="E55" s="2">
        <f t="shared" si="4"/>
        <v>0</v>
      </c>
      <c r="F55" s="2">
        <f t="shared" si="2"/>
        <v>3</v>
      </c>
      <c r="G55" s="4">
        <f t="shared" si="5"/>
        <v>82.35294117647058</v>
      </c>
      <c r="H55" s="7">
        <f t="shared" si="6"/>
        <v>5.6000000000000005</v>
      </c>
    </row>
    <row r="56" spans="2:10" x14ac:dyDescent="0.15">
      <c r="B56" s="8">
        <v>45614</v>
      </c>
      <c r="C56" s="2">
        <v>6.5</v>
      </c>
      <c r="D56" s="2">
        <v>9</v>
      </c>
      <c r="E56" s="2">
        <f t="shared" si="4"/>
        <v>0</v>
      </c>
      <c r="F56" s="2">
        <f t="shared" si="2"/>
        <v>2.5</v>
      </c>
      <c r="G56" s="4">
        <f t="shared" si="5"/>
        <v>72.222222222222214</v>
      </c>
      <c r="H56" s="7">
        <f t="shared" si="6"/>
        <v>2.6</v>
      </c>
    </row>
    <row r="57" spans="2:10" x14ac:dyDescent="0.15">
      <c r="B57" s="8">
        <v>45615</v>
      </c>
      <c r="C57" s="2">
        <v>4.5999999999999996</v>
      </c>
      <c r="D57" s="2">
        <v>7</v>
      </c>
      <c r="E57" s="2">
        <f t="shared" si="4"/>
        <v>0</v>
      </c>
      <c r="F57" s="2">
        <f t="shared" si="2"/>
        <v>2.4000000000000004</v>
      </c>
      <c r="G57" s="4">
        <f t="shared" si="5"/>
        <v>65.714285714285708</v>
      </c>
      <c r="H57" s="7">
        <f t="shared" si="6"/>
        <v>1.8399999999999999</v>
      </c>
    </row>
    <row r="58" spans="2:10" x14ac:dyDescent="0.15">
      <c r="B58" s="8">
        <v>45616</v>
      </c>
      <c r="C58" s="2">
        <v>5.2</v>
      </c>
      <c r="D58" s="2">
        <v>10</v>
      </c>
      <c r="E58" s="2">
        <f t="shared" si="4"/>
        <v>0</v>
      </c>
      <c r="F58" s="2">
        <f t="shared" si="2"/>
        <v>4.8</v>
      </c>
      <c r="G58" s="4">
        <f t="shared" si="5"/>
        <v>52</v>
      </c>
      <c r="H58" s="7">
        <f t="shared" si="6"/>
        <v>2.08</v>
      </c>
    </row>
    <row r="59" spans="2:10" x14ac:dyDescent="0.15">
      <c r="B59" s="8">
        <v>45617</v>
      </c>
      <c r="C59" s="2">
        <v>3.6</v>
      </c>
      <c r="D59" s="2">
        <v>5.7</v>
      </c>
      <c r="E59" s="2">
        <f t="shared" si="4"/>
        <v>0</v>
      </c>
      <c r="F59" s="2">
        <f t="shared" si="2"/>
        <v>2.1</v>
      </c>
      <c r="G59" s="4">
        <f t="shared" si="5"/>
        <v>63.157894736842103</v>
      </c>
      <c r="H59" s="7">
        <f t="shared" si="6"/>
        <v>1.4400000000000002</v>
      </c>
    </row>
    <row r="60" spans="2:10" x14ac:dyDescent="0.15">
      <c r="B60" s="8">
        <v>45618</v>
      </c>
      <c r="C60" s="2">
        <v>3.2</v>
      </c>
      <c r="D60" s="2">
        <v>13</v>
      </c>
      <c r="E60" s="2">
        <f t="shared" si="4"/>
        <v>0</v>
      </c>
      <c r="F60" s="2">
        <f t="shared" si="2"/>
        <v>9.8000000000000007</v>
      </c>
      <c r="G60" s="4">
        <f t="shared" si="5"/>
        <v>24.615384615384617</v>
      </c>
      <c r="H60" s="7">
        <f t="shared" si="6"/>
        <v>1.2800000000000002</v>
      </c>
    </row>
    <row r="61" spans="2:10" x14ac:dyDescent="0.15">
      <c r="B61" s="8">
        <v>45619</v>
      </c>
      <c r="C61" s="2">
        <v>5.6</v>
      </c>
      <c r="D61" s="2">
        <v>13</v>
      </c>
      <c r="E61" s="2">
        <f t="shared" si="4"/>
        <v>0</v>
      </c>
      <c r="F61" s="2">
        <f t="shared" si="2"/>
        <v>7.4</v>
      </c>
      <c r="G61" s="4">
        <f t="shared" si="5"/>
        <v>43.076923076923073</v>
      </c>
      <c r="H61" s="7">
        <f t="shared" si="6"/>
        <v>2.2399999999999998</v>
      </c>
    </row>
    <row r="62" spans="2:10" x14ac:dyDescent="0.15">
      <c r="B62" s="8">
        <v>45620</v>
      </c>
      <c r="C62" s="2">
        <v>6</v>
      </c>
      <c r="D62" s="2">
        <v>9</v>
      </c>
      <c r="E62" s="2">
        <f t="shared" si="4"/>
        <v>0</v>
      </c>
      <c r="F62" s="2">
        <f t="shared" si="2"/>
        <v>3</v>
      </c>
      <c r="G62" s="4">
        <f t="shared" si="5"/>
        <v>66.666666666666657</v>
      </c>
      <c r="H62" s="7">
        <f t="shared" si="6"/>
        <v>2.4000000000000004</v>
      </c>
    </row>
    <row r="63" spans="2:10" x14ac:dyDescent="0.15">
      <c r="B63" s="8">
        <v>45621</v>
      </c>
      <c r="C63" s="2">
        <v>3.3</v>
      </c>
      <c r="D63" s="2">
        <v>9.4</v>
      </c>
      <c r="E63" s="2">
        <f t="shared" si="4"/>
        <v>0</v>
      </c>
      <c r="F63" s="2">
        <f t="shared" si="2"/>
        <v>6.1000000000000005</v>
      </c>
      <c r="G63" s="4">
        <f t="shared" si="5"/>
        <v>35.106382978723403</v>
      </c>
      <c r="H63" s="7">
        <f t="shared" si="6"/>
        <v>1.32</v>
      </c>
    </row>
    <row r="64" spans="2:10" x14ac:dyDescent="0.15">
      <c r="B64" s="8">
        <v>45622</v>
      </c>
      <c r="C64" s="2">
        <v>2.6</v>
      </c>
      <c r="D64" s="2">
        <v>7.2</v>
      </c>
      <c r="E64" s="2">
        <f t="shared" si="4"/>
        <v>0</v>
      </c>
      <c r="F64" s="2">
        <f t="shared" si="2"/>
        <v>4.5999999999999996</v>
      </c>
      <c r="G64" s="4">
        <f t="shared" si="5"/>
        <v>36.111111111111107</v>
      </c>
      <c r="H64" s="7">
        <f t="shared" si="6"/>
        <v>1.04</v>
      </c>
    </row>
    <row r="65" spans="2:8" x14ac:dyDescent="0.15">
      <c r="B65" s="8">
        <v>45623</v>
      </c>
      <c r="C65" s="2">
        <v>6</v>
      </c>
      <c r="D65" s="2">
        <v>9</v>
      </c>
      <c r="E65" s="2">
        <f t="shared" si="4"/>
        <v>0</v>
      </c>
      <c r="F65" s="2">
        <f t="shared" si="2"/>
        <v>3</v>
      </c>
      <c r="G65" s="4">
        <f t="shared" si="5"/>
        <v>66.666666666666657</v>
      </c>
      <c r="H65" s="7">
        <f t="shared" si="6"/>
        <v>2.4000000000000004</v>
      </c>
    </row>
    <row r="66" spans="2:8" x14ac:dyDescent="0.15">
      <c r="B66" s="8">
        <v>45624</v>
      </c>
      <c r="C66" s="2">
        <v>6.2</v>
      </c>
      <c r="D66" s="2">
        <v>8.5</v>
      </c>
      <c r="E66" s="2">
        <f t="shared" si="4"/>
        <v>0</v>
      </c>
      <c r="F66" s="2">
        <f t="shared" si="2"/>
        <v>2.2999999999999998</v>
      </c>
      <c r="G66" s="4">
        <f t="shared" si="5"/>
        <v>72.941176470588246</v>
      </c>
      <c r="H66" s="7">
        <f t="shared" si="6"/>
        <v>2.4800000000000004</v>
      </c>
    </row>
    <row r="67" spans="2:8" x14ac:dyDescent="0.15">
      <c r="B67" s="8">
        <v>45625</v>
      </c>
      <c r="C67" s="2">
        <v>6.6</v>
      </c>
      <c r="D67" s="2">
        <v>8</v>
      </c>
      <c r="E67" s="2">
        <f t="shared" si="4"/>
        <v>0</v>
      </c>
      <c r="F67" s="2">
        <f t="shared" si="2"/>
        <v>1.4000000000000004</v>
      </c>
      <c r="G67" s="4">
        <f t="shared" si="5"/>
        <v>82.5</v>
      </c>
      <c r="H67" s="7">
        <f t="shared" si="6"/>
        <v>2.64</v>
      </c>
    </row>
    <row r="68" spans="2:8" x14ac:dyDescent="0.15">
      <c r="B68" s="8">
        <v>45626</v>
      </c>
      <c r="C68" s="2">
        <v>8</v>
      </c>
      <c r="D68" s="2">
        <v>11</v>
      </c>
      <c r="E68" s="2">
        <f t="shared" si="4"/>
        <v>0</v>
      </c>
      <c r="F68" s="2">
        <f t="shared" si="2"/>
        <v>3</v>
      </c>
      <c r="G68" s="4">
        <f t="shared" si="5"/>
        <v>72.727272727272734</v>
      </c>
      <c r="H68" s="7">
        <f t="shared" si="6"/>
        <v>3.2</v>
      </c>
    </row>
    <row r="69" spans="2:8" x14ac:dyDescent="0.15">
      <c r="B69" s="8">
        <v>45627</v>
      </c>
      <c r="C69" s="2">
        <v>6.2</v>
      </c>
      <c r="D69" s="2">
        <v>12.6</v>
      </c>
      <c r="E69" s="2">
        <f t="shared" si="4"/>
        <v>0</v>
      </c>
      <c r="F69" s="2">
        <f t="shared" si="2"/>
        <v>6.3999999999999995</v>
      </c>
      <c r="G69" s="4">
        <f t="shared" si="5"/>
        <v>49.206349206349209</v>
      </c>
      <c r="H69" s="7">
        <f t="shared" si="6"/>
        <v>2.4800000000000004</v>
      </c>
    </row>
    <row r="70" spans="2:8" x14ac:dyDescent="0.15">
      <c r="B70" s="8">
        <v>45628</v>
      </c>
      <c r="C70" s="2">
        <v>3.6</v>
      </c>
      <c r="D70" s="2">
        <v>11</v>
      </c>
      <c r="E70" s="2">
        <f t="shared" si="4"/>
        <v>0</v>
      </c>
      <c r="F70" s="2">
        <f t="shared" si="2"/>
        <v>7.4</v>
      </c>
      <c r="G70" s="4">
        <f t="shared" si="5"/>
        <v>32.727272727272727</v>
      </c>
      <c r="H70" s="7">
        <f t="shared" si="6"/>
        <v>1.4400000000000002</v>
      </c>
    </row>
    <row r="71" spans="2:8" x14ac:dyDescent="0.15">
      <c r="B71" s="8">
        <v>45629</v>
      </c>
      <c r="C71" s="2">
        <v>3.6</v>
      </c>
      <c r="D71" s="2">
        <v>9.2200000000000006</v>
      </c>
      <c r="E71" s="2">
        <f t="shared" si="4"/>
        <v>0</v>
      </c>
      <c r="F71" s="2">
        <f t="shared" si="2"/>
        <v>5.620000000000001</v>
      </c>
      <c r="G71" s="4">
        <f t="shared" si="5"/>
        <v>39.045553145336228</v>
      </c>
      <c r="H71" s="7">
        <f t="shared" si="6"/>
        <v>1.4400000000000002</v>
      </c>
    </row>
    <row r="72" spans="2:8" x14ac:dyDescent="0.15">
      <c r="B72" s="8">
        <v>45630</v>
      </c>
      <c r="C72" s="2">
        <v>4.5999999999999996</v>
      </c>
      <c r="D72" s="2">
        <v>9.26</v>
      </c>
      <c r="E72" s="2">
        <f t="shared" si="4"/>
        <v>0</v>
      </c>
      <c r="F72" s="2">
        <f t="shared" si="2"/>
        <v>4.66</v>
      </c>
      <c r="G72" s="4">
        <f t="shared" si="5"/>
        <v>49.676025917926566</v>
      </c>
      <c r="H72" s="7">
        <f t="shared" si="6"/>
        <v>1.8399999999999999</v>
      </c>
    </row>
    <row r="73" spans="2:8" x14ac:dyDescent="0.15">
      <c r="B73" s="8">
        <v>45631</v>
      </c>
      <c r="C73" s="2">
        <v>4.5999999999999996</v>
      </c>
      <c r="D73" s="2">
        <v>8</v>
      </c>
      <c r="E73" s="2">
        <f t="shared" si="4"/>
        <v>0</v>
      </c>
      <c r="F73" s="2">
        <f t="shared" si="2"/>
        <v>3.4000000000000004</v>
      </c>
      <c r="G73" s="4">
        <f t="shared" si="5"/>
        <v>57.499999999999993</v>
      </c>
      <c r="H73" s="7">
        <f t="shared" si="6"/>
        <v>1.8399999999999999</v>
      </c>
    </row>
    <row r="74" spans="2:8" x14ac:dyDescent="0.15">
      <c r="B74" s="8">
        <v>45634</v>
      </c>
      <c r="C74" s="2">
        <v>10</v>
      </c>
      <c r="D74" s="2">
        <v>11</v>
      </c>
      <c r="E74" s="2">
        <f t="shared" si="4"/>
        <v>0</v>
      </c>
      <c r="F74" s="2">
        <f t="shared" si="2"/>
        <v>1</v>
      </c>
      <c r="G74" s="4">
        <f t="shared" si="5"/>
        <v>90.909090909090907</v>
      </c>
      <c r="H74" s="7">
        <f t="shared" si="6"/>
        <v>4</v>
      </c>
    </row>
    <row r="75" spans="2:8" x14ac:dyDescent="0.15">
      <c r="B75" s="8">
        <v>45635</v>
      </c>
      <c r="C75" s="2">
        <v>3</v>
      </c>
      <c r="D75" s="2">
        <v>11</v>
      </c>
      <c r="E75" s="2">
        <f t="shared" si="4"/>
        <v>0</v>
      </c>
      <c r="F75" s="2">
        <f t="shared" si="2"/>
        <v>8</v>
      </c>
      <c r="G75" s="4">
        <f t="shared" si="5"/>
        <v>27.27272727272727</v>
      </c>
      <c r="H75" s="7">
        <f t="shared" si="6"/>
        <v>1.2000000000000002</v>
      </c>
    </row>
    <row r="76" spans="2:8" x14ac:dyDescent="0.15">
      <c r="B76" s="8">
        <v>45636</v>
      </c>
      <c r="C76" s="2">
        <v>3</v>
      </c>
      <c r="D76" s="2">
        <v>10</v>
      </c>
      <c r="E76" s="2">
        <f t="shared" si="4"/>
        <v>0</v>
      </c>
      <c r="F76" s="2">
        <f t="shared" si="2"/>
        <v>7</v>
      </c>
      <c r="G76" s="4">
        <f t="shared" si="5"/>
        <v>30</v>
      </c>
      <c r="H76" s="7">
        <f t="shared" si="6"/>
        <v>1.2000000000000002</v>
      </c>
    </row>
    <row r="77" spans="2:8" x14ac:dyDescent="0.15">
      <c r="B77" s="8">
        <v>45637</v>
      </c>
      <c r="C77" s="2">
        <v>4.5999999999999996</v>
      </c>
      <c r="D77" s="2">
        <v>10</v>
      </c>
      <c r="E77" s="2">
        <f t="shared" si="4"/>
        <v>0</v>
      </c>
      <c r="F77" s="2">
        <f t="shared" si="2"/>
        <v>5.4</v>
      </c>
      <c r="G77" s="4">
        <f t="shared" si="5"/>
        <v>46</v>
      </c>
      <c r="H77" s="7">
        <f t="shared" si="6"/>
        <v>1.8399999999999999</v>
      </c>
    </row>
    <row r="78" spans="2:8" x14ac:dyDescent="0.15">
      <c r="B78" s="8">
        <v>45638</v>
      </c>
      <c r="C78" s="2">
        <v>3.4</v>
      </c>
      <c r="D78" s="2">
        <v>11</v>
      </c>
      <c r="E78" s="2">
        <f t="shared" si="4"/>
        <v>0</v>
      </c>
      <c r="F78" s="2">
        <f t="shared" si="2"/>
        <v>7.6</v>
      </c>
      <c r="G78" s="4">
        <f t="shared" si="5"/>
        <v>30.909090909090907</v>
      </c>
      <c r="H78" s="7">
        <f t="shared" si="6"/>
        <v>1.36</v>
      </c>
    </row>
    <row r="79" spans="2:8" x14ac:dyDescent="0.15">
      <c r="B79" s="8">
        <v>45639</v>
      </c>
      <c r="C79" s="2">
        <v>3.2</v>
      </c>
      <c r="D79" s="2">
        <v>10.4</v>
      </c>
      <c r="E79" s="2">
        <f t="shared" si="4"/>
        <v>0</v>
      </c>
      <c r="F79" s="2">
        <f t="shared" si="2"/>
        <v>7.2</v>
      </c>
      <c r="G79" s="4">
        <f t="shared" si="5"/>
        <v>30.76923076923077</v>
      </c>
      <c r="H79" s="7">
        <f t="shared" si="6"/>
        <v>1.2800000000000002</v>
      </c>
    </row>
    <row r="80" spans="2:8" x14ac:dyDescent="0.15">
      <c r="B80" s="8">
        <v>45640</v>
      </c>
      <c r="C80" s="2">
        <v>3</v>
      </c>
      <c r="D80" s="2">
        <v>15</v>
      </c>
      <c r="E80" s="2">
        <f t="shared" si="4"/>
        <v>0</v>
      </c>
      <c r="F80" s="2">
        <f t="shared" si="2"/>
        <v>12</v>
      </c>
      <c r="G80" s="4">
        <f t="shared" si="5"/>
        <v>20</v>
      </c>
      <c r="H80" s="7">
        <f t="shared" si="6"/>
        <v>1.2000000000000002</v>
      </c>
    </row>
    <row r="81" spans="2:8" x14ac:dyDescent="0.15">
      <c r="B81" s="8">
        <v>45641</v>
      </c>
      <c r="C81" s="2">
        <v>4</v>
      </c>
      <c r="D81" s="2">
        <v>18</v>
      </c>
      <c r="E81" s="2">
        <f t="shared" si="4"/>
        <v>0</v>
      </c>
      <c r="F81" s="2">
        <f t="shared" si="2"/>
        <v>14</v>
      </c>
      <c r="G81" s="4">
        <f t="shared" si="5"/>
        <v>22.222222222222221</v>
      </c>
      <c r="H81" s="7">
        <f t="shared" si="6"/>
        <v>1.6</v>
      </c>
    </row>
    <row r="82" spans="2:8" x14ac:dyDescent="0.15">
      <c r="B82" s="8">
        <v>45642</v>
      </c>
      <c r="C82" s="2">
        <v>4</v>
      </c>
      <c r="D82" s="2">
        <v>9</v>
      </c>
      <c r="E82" s="2">
        <f t="shared" si="4"/>
        <v>0</v>
      </c>
      <c r="F82" s="2">
        <f t="shared" si="2"/>
        <v>5</v>
      </c>
      <c r="G82" s="4">
        <f t="shared" si="5"/>
        <v>44.444444444444443</v>
      </c>
      <c r="H82" s="7">
        <f t="shared" si="6"/>
        <v>1.6</v>
      </c>
    </row>
    <row r="83" spans="2:8" x14ac:dyDescent="0.15">
      <c r="B83" s="8">
        <v>45643</v>
      </c>
      <c r="C83" s="2">
        <v>4</v>
      </c>
      <c r="D83" s="2">
        <v>12</v>
      </c>
      <c r="E83" s="2">
        <f t="shared" si="4"/>
        <v>0</v>
      </c>
      <c r="F83" s="2">
        <f t="shared" si="2"/>
        <v>8</v>
      </c>
      <c r="G83" s="4">
        <f t="shared" si="5"/>
        <v>33.333333333333329</v>
      </c>
      <c r="H83" s="7">
        <f t="shared" si="6"/>
        <v>1.6</v>
      </c>
    </row>
    <row r="84" spans="2:8" x14ac:dyDescent="0.15">
      <c r="B84" s="8">
        <v>45644</v>
      </c>
      <c r="C84" s="2">
        <v>3</v>
      </c>
      <c r="D84" s="2">
        <v>10</v>
      </c>
      <c r="E84" s="2">
        <f t="shared" si="4"/>
        <v>0</v>
      </c>
      <c r="F84" s="2">
        <f t="shared" si="2"/>
        <v>7</v>
      </c>
      <c r="G84" s="4">
        <f t="shared" si="5"/>
        <v>30</v>
      </c>
      <c r="H84" s="7">
        <f t="shared" si="6"/>
        <v>1.2000000000000002</v>
      </c>
    </row>
    <row r="85" spans="2:8" x14ac:dyDescent="0.15">
      <c r="B85" s="8">
        <v>45645</v>
      </c>
      <c r="C85" s="2">
        <v>1</v>
      </c>
      <c r="D85" s="2">
        <v>11</v>
      </c>
      <c r="E85" s="2">
        <f t="shared" si="4"/>
        <v>0</v>
      </c>
      <c r="F85" s="2">
        <f t="shared" si="2"/>
        <v>10</v>
      </c>
      <c r="G85" s="4">
        <f t="shared" si="5"/>
        <v>9.0909090909090917</v>
      </c>
      <c r="H85" s="7">
        <f t="shared" si="6"/>
        <v>0.4</v>
      </c>
    </row>
    <row r="86" spans="2:8" x14ac:dyDescent="0.15">
      <c r="B86" s="8">
        <v>45646</v>
      </c>
      <c r="C86" s="2">
        <v>4</v>
      </c>
      <c r="D86" s="2">
        <v>13</v>
      </c>
      <c r="E86" s="2">
        <f t="shared" si="4"/>
        <v>0</v>
      </c>
      <c r="F86" s="2">
        <f t="shared" si="2"/>
        <v>9</v>
      </c>
      <c r="G86" s="4">
        <f t="shared" si="5"/>
        <v>30.76923076923077</v>
      </c>
      <c r="H86" s="7">
        <f t="shared" si="6"/>
        <v>1.6</v>
      </c>
    </row>
    <row r="87" spans="2:8" x14ac:dyDescent="0.15">
      <c r="B87" s="8">
        <v>45647</v>
      </c>
      <c r="C87" s="2">
        <v>4</v>
      </c>
      <c r="D87" s="2">
        <v>15</v>
      </c>
      <c r="E87" s="2">
        <f t="shared" si="4"/>
        <v>0</v>
      </c>
      <c r="F87" s="2">
        <f t="shared" si="2"/>
        <v>11</v>
      </c>
      <c r="G87" s="4">
        <f t="shared" si="5"/>
        <v>26.666666666666668</v>
      </c>
      <c r="H87" s="7">
        <f t="shared" si="6"/>
        <v>1.6</v>
      </c>
    </row>
    <row r="88" spans="2:8" x14ac:dyDescent="0.15">
      <c r="B88" s="8">
        <v>45648</v>
      </c>
      <c r="C88" s="2">
        <v>2.2999999999999998</v>
      </c>
      <c r="D88" s="2">
        <v>13</v>
      </c>
      <c r="E88" s="2">
        <f t="shared" si="4"/>
        <v>0</v>
      </c>
      <c r="F88" s="2">
        <f t="shared" si="2"/>
        <v>10.7</v>
      </c>
      <c r="G88" s="4">
        <f t="shared" si="5"/>
        <v>17.69230769230769</v>
      </c>
      <c r="H88" s="7">
        <f t="shared" si="6"/>
        <v>0.91999999999999993</v>
      </c>
    </row>
    <row r="89" spans="2:8" x14ac:dyDescent="0.15">
      <c r="B89" s="8">
        <v>45649</v>
      </c>
      <c r="C89" s="2">
        <v>6</v>
      </c>
      <c r="D89" s="2">
        <v>18</v>
      </c>
      <c r="E89" s="2">
        <f t="shared" si="4"/>
        <v>0</v>
      </c>
      <c r="F89" s="2">
        <f t="shared" si="2"/>
        <v>12</v>
      </c>
      <c r="G89" s="4">
        <f t="shared" si="5"/>
        <v>33.333333333333329</v>
      </c>
      <c r="H89" s="7">
        <f t="shared" si="6"/>
        <v>2.4000000000000004</v>
      </c>
    </row>
    <row r="90" spans="2:8" x14ac:dyDescent="0.15">
      <c r="B90" s="8">
        <v>45650</v>
      </c>
      <c r="C90" s="2">
        <v>4.5999999999999996</v>
      </c>
      <c r="D90" s="2">
        <v>12</v>
      </c>
      <c r="E90" s="2">
        <f t="shared" si="4"/>
        <v>0</v>
      </c>
      <c r="F90" s="2">
        <f t="shared" si="2"/>
        <v>7.4</v>
      </c>
      <c r="G90" s="4">
        <f t="shared" si="5"/>
        <v>38.333333333333329</v>
      </c>
      <c r="H90" s="7">
        <f t="shared" si="6"/>
        <v>1.8399999999999999</v>
      </c>
    </row>
    <row r="91" spans="2:8" x14ac:dyDescent="0.15">
      <c r="B91" s="8">
        <v>45651</v>
      </c>
      <c r="C91" s="2">
        <v>4.5999999999999996</v>
      </c>
      <c r="D91" s="2">
        <v>18</v>
      </c>
      <c r="E91" s="2">
        <f t="shared" si="4"/>
        <v>0</v>
      </c>
      <c r="F91" s="2">
        <f t="shared" si="2"/>
        <v>13.4</v>
      </c>
      <c r="G91" s="4">
        <f t="shared" si="5"/>
        <v>25.555555555555554</v>
      </c>
      <c r="H91" s="7">
        <f t="shared" si="6"/>
        <v>1.8399999999999999</v>
      </c>
    </row>
    <row r="92" spans="2:8" x14ac:dyDescent="0.15">
      <c r="B92" s="8">
        <v>45652</v>
      </c>
      <c r="C92" s="2">
        <v>4.5999999999999996</v>
      </c>
      <c r="D92" s="2">
        <v>14</v>
      </c>
      <c r="E92" s="2">
        <f t="shared" si="4"/>
        <v>0</v>
      </c>
      <c r="F92" s="2">
        <f t="shared" si="2"/>
        <v>9.4</v>
      </c>
      <c r="G92" s="4">
        <f t="shared" si="5"/>
        <v>32.857142857142854</v>
      </c>
      <c r="H92" s="7">
        <f t="shared" si="6"/>
        <v>1.8399999999999999</v>
      </c>
    </row>
    <row r="93" spans="2:8" x14ac:dyDescent="0.15">
      <c r="B93" s="8">
        <v>45653</v>
      </c>
      <c r="C93" s="2">
        <v>4</v>
      </c>
      <c r="D93" s="2">
        <v>10</v>
      </c>
      <c r="E93" s="2">
        <f t="shared" si="4"/>
        <v>0</v>
      </c>
      <c r="F93" s="2">
        <f t="shared" si="2"/>
        <v>6</v>
      </c>
      <c r="G93" s="4">
        <f t="shared" si="5"/>
        <v>40</v>
      </c>
      <c r="H93" s="7">
        <f t="shared" si="6"/>
        <v>1.6</v>
      </c>
    </row>
    <row r="94" spans="2:8" x14ac:dyDescent="0.15">
      <c r="B94" s="8">
        <v>45654</v>
      </c>
      <c r="C94" s="2">
        <v>2</v>
      </c>
      <c r="D94" s="2">
        <v>11</v>
      </c>
      <c r="E94" s="2">
        <f t="shared" si="4"/>
        <v>0</v>
      </c>
      <c r="F94" s="2">
        <f t="shared" si="2"/>
        <v>9</v>
      </c>
      <c r="G94" s="4">
        <f t="shared" si="5"/>
        <v>18.181818181818183</v>
      </c>
      <c r="H94" s="7">
        <f t="shared" si="6"/>
        <v>0.8</v>
      </c>
    </row>
    <row r="95" spans="2:8" x14ac:dyDescent="0.15">
      <c r="B95" s="8">
        <v>45655</v>
      </c>
      <c r="C95" s="2">
        <v>4.5999999999999996</v>
      </c>
      <c r="D95" s="2">
        <v>12</v>
      </c>
      <c r="E95" s="2">
        <f t="shared" si="4"/>
        <v>0</v>
      </c>
      <c r="F95" s="2">
        <f t="shared" si="2"/>
        <v>7.4</v>
      </c>
      <c r="G95" s="4">
        <f t="shared" si="5"/>
        <v>38.333333333333329</v>
      </c>
      <c r="H95" s="7">
        <f t="shared" si="6"/>
        <v>1.8399999999999999</v>
      </c>
    </row>
    <row r="96" spans="2:8" x14ac:dyDescent="0.15">
      <c r="B96" s="8">
        <v>45656</v>
      </c>
      <c r="C96" s="2">
        <v>3.7</v>
      </c>
      <c r="D96" s="2">
        <v>14</v>
      </c>
      <c r="E96" s="2">
        <f t="shared" si="4"/>
        <v>0</v>
      </c>
      <c r="F96" s="2">
        <f t="shared" si="2"/>
        <v>10.3</v>
      </c>
      <c r="G96" s="4">
        <f t="shared" si="5"/>
        <v>26.428571428571431</v>
      </c>
      <c r="H96" s="7">
        <f t="shared" si="6"/>
        <v>1.4800000000000002</v>
      </c>
    </row>
    <row r="97" spans="1:8" x14ac:dyDescent="0.15">
      <c r="A97" s="10"/>
      <c r="B97" s="8">
        <v>45657</v>
      </c>
      <c r="C97" s="2">
        <v>3.3</v>
      </c>
      <c r="D97" s="2">
        <v>17</v>
      </c>
      <c r="E97" s="2">
        <f t="shared" si="4"/>
        <v>0</v>
      </c>
      <c r="F97" s="2">
        <f t="shared" si="2"/>
        <v>13.7</v>
      </c>
      <c r="G97" s="4">
        <f t="shared" si="5"/>
        <v>19.411764705882351</v>
      </c>
      <c r="H97" s="7">
        <f t="shared" si="6"/>
        <v>1.32</v>
      </c>
    </row>
    <row r="98" spans="1:8" x14ac:dyDescent="0.15">
      <c r="B98" s="8">
        <v>45658</v>
      </c>
      <c r="C98" s="2">
        <v>6</v>
      </c>
      <c r="D98" s="2">
        <v>14</v>
      </c>
      <c r="E98" s="2">
        <f t="shared" si="4"/>
        <v>0</v>
      </c>
      <c r="F98" s="2">
        <f t="shared" si="2"/>
        <v>8</v>
      </c>
      <c r="G98" s="4">
        <f t="shared" si="5"/>
        <v>42.857142857142854</v>
      </c>
      <c r="H98" s="7">
        <f t="shared" si="6"/>
        <v>2.4000000000000004</v>
      </c>
    </row>
    <row r="99" spans="1:8" x14ac:dyDescent="0.15">
      <c r="B99" s="8">
        <v>45659</v>
      </c>
      <c r="C99" s="2">
        <v>2</v>
      </c>
      <c r="D99" s="2">
        <v>10</v>
      </c>
      <c r="E99" s="2">
        <f t="shared" si="4"/>
        <v>0</v>
      </c>
      <c r="F99" s="2">
        <f t="shared" si="2"/>
        <v>8</v>
      </c>
      <c r="G99" s="4">
        <f t="shared" si="5"/>
        <v>20</v>
      </c>
      <c r="H99" s="7">
        <f t="shared" si="6"/>
        <v>0.8</v>
      </c>
    </row>
    <row r="100" spans="1:8" x14ac:dyDescent="0.15">
      <c r="B100" s="8">
        <v>45660</v>
      </c>
      <c r="C100" s="2">
        <v>4.5</v>
      </c>
      <c r="D100" s="2">
        <v>10</v>
      </c>
      <c r="E100" s="2">
        <f t="shared" si="4"/>
        <v>0</v>
      </c>
      <c r="F100" s="2">
        <f t="shared" si="2"/>
        <v>5.5</v>
      </c>
      <c r="G100" s="4">
        <f t="shared" si="5"/>
        <v>45</v>
      </c>
      <c r="H100" s="7">
        <f t="shared" si="6"/>
        <v>1.8</v>
      </c>
    </row>
    <row r="101" spans="1:8" x14ac:dyDescent="0.15">
      <c r="B101" s="8">
        <v>45661</v>
      </c>
      <c r="C101" s="2">
        <v>4</v>
      </c>
      <c r="D101" s="2">
        <v>12</v>
      </c>
      <c r="E101" s="2">
        <f t="shared" si="4"/>
        <v>0</v>
      </c>
      <c r="F101" s="2">
        <f t="shared" si="2"/>
        <v>8</v>
      </c>
      <c r="G101" s="4">
        <f t="shared" si="5"/>
        <v>33.333333333333329</v>
      </c>
      <c r="H101" s="7">
        <f t="shared" si="6"/>
        <v>1.6</v>
      </c>
    </row>
    <row r="102" spans="1:8" x14ac:dyDescent="0.15">
      <c r="B102" s="8">
        <v>45662</v>
      </c>
      <c r="C102" s="2">
        <v>2.2999999999999998</v>
      </c>
      <c r="D102" s="2">
        <v>11</v>
      </c>
      <c r="E102" s="2">
        <f t="shared" si="4"/>
        <v>0</v>
      </c>
      <c r="F102" s="2">
        <f t="shared" si="2"/>
        <v>8.6999999999999993</v>
      </c>
      <c r="G102" s="4">
        <f t="shared" si="5"/>
        <v>20.909090909090907</v>
      </c>
      <c r="H102" s="7">
        <f t="shared" si="6"/>
        <v>0.91999999999999993</v>
      </c>
    </row>
    <row r="103" spans="1:8" x14ac:dyDescent="0.15">
      <c r="B103" s="8">
        <v>45663</v>
      </c>
      <c r="C103" s="2">
        <v>0.4</v>
      </c>
      <c r="D103" s="2">
        <v>13</v>
      </c>
      <c r="E103" s="2">
        <f t="shared" si="4"/>
        <v>0</v>
      </c>
      <c r="F103" s="2">
        <f t="shared" si="2"/>
        <v>12.6</v>
      </c>
      <c r="G103" s="4">
        <f t="shared" si="5"/>
        <v>3.0769230769230771</v>
      </c>
      <c r="H103" s="7">
        <f t="shared" si="6"/>
        <v>0.16000000000000003</v>
      </c>
    </row>
    <row r="104" spans="1:8" x14ac:dyDescent="0.15">
      <c r="B104" s="8">
        <v>45664</v>
      </c>
      <c r="C104" s="2">
        <v>5</v>
      </c>
      <c r="D104" s="2">
        <v>11</v>
      </c>
      <c r="E104" s="2">
        <f t="shared" si="4"/>
        <v>0</v>
      </c>
      <c r="F104" s="2">
        <f t="shared" si="2"/>
        <v>6</v>
      </c>
      <c r="G104" s="4">
        <f t="shared" si="5"/>
        <v>45.454545454545453</v>
      </c>
      <c r="H104" s="7">
        <f t="shared" si="6"/>
        <v>2</v>
      </c>
    </row>
    <row r="105" spans="1:8" x14ac:dyDescent="0.15">
      <c r="B105" s="8">
        <v>45665</v>
      </c>
      <c r="C105" s="2">
        <v>1.6</v>
      </c>
      <c r="D105" s="2">
        <v>10</v>
      </c>
      <c r="E105" s="2">
        <f t="shared" si="4"/>
        <v>0</v>
      </c>
      <c r="F105" s="2">
        <f t="shared" si="2"/>
        <v>8.4</v>
      </c>
      <c r="G105" s="4">
        <f t="shared" si="5"/>
        <v>16</v>
      </c>
      <c r="H105" s="7">
        <f t="shared" si="6"/>
        <v>0.64000000000000012</v>
      </c>
    </row>
    <row r="106" spans="1:8" x14ac:dyDescent="0.15">
      <c r="B106" s="8">
        <v>45666</v>
      </c>
      <c r="C106" s="2">
        <v>2</v>
      </c>
      <c r="D106" s="2">
        <v>12</v>
      </c>
      <c r="E106" s="2">
        <f t="shared" si="4"/>
        <v>0</v>
      </c>
      <c r="F106" s="2">
        <f t="shared" si="2"/>
        <v>10</v>
      </c>
      <c r="G106" s="4">
        <f t="shared" si="5"/>
        <v>16.666666666666664</v>
      </c>
      <c r="H106" s="7">
        <f t="shared" si="6"/>
        <v>0.8</v>
      </c>
    </row>
    <row r="107" spans="1:8" x14ac:dyDescent="0.15">
      <c r="B107" s="8">
        <v>45667</v>
      </c>
      <c r="C107" s="2">
        <v>4.2</v>
      </c>
      <c r="D107" s="2">
        <v>10</v>
      </c>
      <c r="E107" s="2">
        <f t="shared" si="4"/>
        <v>0</v>
      </c>
      <c r="F107" s="2">
        <f t="shared" si="2"/>
        <v>5.8</v>
      </c>
      <c r="G107" s="4">
        <f t="shared" si="5"/>
        <v>42.000000000000007</v>
      </c>
      <c r="H107" s="7">
        <f t="shared" si="6"/>
        <v>1.6800000000000002</v>
      </c>
    </row>
    <row r="108" spans="1:8" x14ac:dyDescent="0.15">
      <c r="B108" s="8">
        <v>45668</v>
      </c>
      <c r="C108" s="2">
        <v>7</v>
      </c>
      <c r="D108" s="2">
        <v>12</v>
      </c>
      <c r="E108" s="2">
        <f t="shared" si="4"/>
        <v>0</v>
      </c>
      <c r="F108" s="2">
        <f t="shared" si="2"/>
        <v>5</v>
      </c>
      <c r="G108" s="4">
        <f t="shared" si="5"/>
        <v>58.333333333333336</v>
      </c>
      <c r="H108" s="7">
        <f t="shared" si="6"/>
        <v>2.8000000000000003</v>
      </c>
    </row>
    <row r="109" spans="1:8" x14ac:dyDescent="0.15">
      <c r="B109" s="8">
        <v>45669</v>
      </c>
      <c r="C109" s="2">
        <v>6</v>
      </c>
      <c r="D109" s="2">
        <v>13</v>
      </c>
      <c r="E109" s="2">
        <f t="shared" si="4"/>
        <v>0</v>
      </c>
      <c r="F109" s="2">
        <f t="shared" si="2"/>
        <v>7</v>
      </c>
      <c r="G109" s="4">
        <f t="shared" si="5"/>
        <v>46.153846153846153</v>
      </c>
      <c r="H109" s="7">
        <f t="shared" si="6"/>
        <v>2.4000000000000004</v>
      </c>
    </row>
    <row r="110" spans="1:8" x14ac:dyDescent="0.15">
      <c r="B110" s="8">
        <v>45670</v>
      </c>
      <c r="C110" s="2">
        <v>7</v>
      </c>
      <c r="D110" s="2">
        <v>10</v>
      </c>
      <c r="E110" s="2">
        <f t="shared" si="4"/>
        <v>0</v>
      </c>
      <c r="F110" s="2">
        <f t="shared" si="2"/>
        <v>3</v>
      </c>
      <c r="G110" s="4">
        <f t="shared" si="5"/>
        <v>70</v>
      </c>
      <c r="H110" s="7">
        <f t="shared" si="6"/>
        <v>2.8000000000000003</v>
      </c>
    </row>
    <row r="111" spans="1:8" x14ac:dyDescent="0.15">
      <c r="B111" s="8">
        <v>45671</v>
      </c>
      <c r="C111" s="2">
        <v>7</v>
      </c>
      <c r="D111" s="2">
        <v>10</v>
      </c>
      <c r="E111" s="2">
        <f t="shared" si="4"/>
        <v>0</v>
      </c>
      <c r="F111" s="2">
        <f t="shared" si="2"/>
        <v>3</v>
      </c>
      <c r="G111" s="4">
        <f t="shared" si="5"/>
        <v>70</v>
      </c>
      <c r="H111" s="7">
        <f t="shared" si="6"/>
        <v>2.8000000000000003</v>
      </c>
    </row>
    <row r="112" spans="1:8" x14ac:dyDescent="0.15">
      <c r="B112" s="8">
        <v>45672</v>
      </c>
      <c r="C112" s="2">
        <v>7</v>
      </c>
      <c r="D112" s="2">
        <v>10</v>
      </c>
      <c r="E112" s="2">
        <f t="shared" si="4"/>
        <v>0</v>
      </c>
      <c r="F112" s="2">
        <f t="shared" si="2"/>
        <v>3</v>
      </c>
      <c r="G112" s="4">
        <f t="shared" si="5"/>
        <v>70</v>
      </c>
      <c r="H112" s="7">
        <f t="shared" si="6"/>
        <v>2.8000000000000003</v>
      </c>
    </row>
    <row r="113" spans="2:8" x14ac:dyDescent="0.15">
      <c r="B113" s="8">
        <v>45673</v>
      </c>
      <c r="C113" s="2">
        <v>7</v>
      </c>
      <c r="D113" s="2">
        <v>10</v>
      </c>
      <c r="E113" s="2">
        <f t="shared" si="4"/>
        <v>0</v>
      </c>
      <c r="F113" s="2">
        <f t="shared" si="2"/>
        <v>3</v>
      </c>
      <c r="G113" s="4">
        <f t="shared" si="5"/>
        <v>70</v>
      </c>
      <c r="H113" s="7">
        <f t="shared" si="6"/>
        <v>2.8000000000000003</v>
      </c>
    </row>
    <row r="114" spans="2:8" x14ac:dyDescent="0.15">
      <c r="B114" s="8">
        <v>45674</v>
      </c>
      <c r="C114" s="2">
        <v>7</v>
      </c>
      <c r="D114" s="2">
        <v>10</v>
      </c>
      <c r="E114" s="2">
        <f t="shared" si="4"/>
        <v>0</v>
      </c>
      <c r="F114" s="2">
        <f t="shared" si="2"/>
        <v>3</v>
      </c>
      <c r="G114" s="4">
        <f t="shared" si="5"/>
        <v>70</v>
      </c>
      <c r="H114" s="7">
        <f t="shared" si="6"/>
        <v>2.8000000000000003</v>
      </c>
    </row>
    <row r="115" spans="2:8" x14ac:dyDescent="0.15">
      <c r="B115" s="8">
        <v>45675</v>
      </c>
      <c r="C115" s="2">
        <v>6</v>
      </c>
      <c r="D115" s="2">
        <v>11</v>
      </c>
      <c r="E115" s="2">
        <f t="shared" si="4"/>
        <v>0</v>
      </c>
      <c r="F115" s="2">
        <f t="shared" si="2"/>
        <v>5</v>
      </c>
      <c r="G115" s="4">
        <f t="shared" si="5"/>
        <v>54.54545454545454</v>
      </c>
      <c r="H115" s="7">
        <f t="shared" si="6"/>
        <v>2.4000000000000004</v>
      </c>
    </row>
    <row r="116" spans="2:8" x14ac:dyDescent="0.15">
      <c r="B116" s="8">
        <v>45676</v>
      </c>
      <c r="C116" s="2">
        <v>3</v>
      </c>
      <c r="D116" s="2">
        <v>11</v>
      </c>
      <c r="E116" s="2">
        <f t="shared" si="4"/>
        <v>0</v>
      </c>
      <c r="F116" s="2">
        <f t="shared" si="2"/>
        <v>8</v>
      </c>
      <c r="G116" s="4">
        <f t="shared" si="5"/>
        <v>27.27272727272727</v>
      </c>
      <c r="H116" s="7">
        <f t="shared" si="6"/>
        <v>1.2000000000000002</v>
      </c>
    </row>
    <row r="117" spans="2:8" x14ac:dyDescent="0.15">
      <c r="B117" s="8">
        <v>45677</v>
      </c>
      <c r="C117" s="2">
        <v>3</v>
      </c>
      <c r="D117" s="2">
        <v>10</v>
      </c>
      <c r="E117" s="2">
        <f t="shared" si="4"/>
        <v>0</v>
      </c>
      <c r="F117" s="2">
        <f t="shared" si="2"/>
        <v>7</v>
      </c>
      <c r="G117" s="4">
        <f t="shared" si="5"/>
        <v>30</v>
      </c>
      <c r="H117" s="7">
        <f t="shared" si="6"/>
        <v>1.2000000000000002</v>
      </c>
    </row>
    <row r="118" spans="2:8" x14ac:dyDescent="0.15">
      <c r="B118" s="8">
        <v>45678</v>
      </c>
      <c r="C118" s="2">
        <v>8</v>
      </c>
      <c r="D118" s="2">
        <v>10</v>
      </c>
      <c r="E118" s="2">
        <f t="shared" si="4"/>
        <v>0</v>
      </c>
      <c r="F118" s="2">
        <f t="shared" si="2"/>
        <v>2</v>
      </c>
      <c r="G118" s="4">
        <f t="shared" si="5"/>
        <v>80</v>
      </c>
      <c r="H118" s="7">
        <f t="shared" si="6"/>
        <v>3.2</v>
      </c>
    </row>
    <row r="119" spans="2:8" x14ac:dyDescent="0.15">
      <c r="B119" s="8">
        <v>45679</v>
      </c>
      <c r="C119" s="2">
        <v>4</v>
      </c>
      <c r="D119" s="2">
        <v>10</v>
      </c>
      <c r="E119" s="2">
        <f t="shared" si="4"/>
        <v>0</v>
      </c>
      <c r="F119" s="2">
        <f t="shared" si="2"/>
        <v>6</v>
      </c>
      <c r="G119" s="4">
        <f t="shared" si="5"/>
        <v>40</v>
      </c>
      <c r="H119" s="7">
        <f t="shared" si="6"/>
        <v>1.6</v>
      </c>
    </row>
    <row r="120" spans="2:8" x14ac:dyDescent="0.15">
      <c r="B120" s="8">
        <v>45680</v>
      </c>
      <c r="C120" s="2">
        <v>7</v>
      </c>
      <c r="D120" s="2">
        <v>9</v>
      </c>
      <c r="E120" s="2">
        <f t="shared" si="4"/>
        <v>0</v>
      </c>
      <c r="F120" s="2">
        <f t="shared" si="2"/>
        <v>2</v>
      </c>
      <c r="G120" s="4">
        <f t="shared" si="5"/>
        <v>77.777777777777786</v>
      </c>
      <c r="H120" s="7">
        <f t="shared" si="6"/>
        <v>2.8000000000000003</v>
      </c>
    </row>
    <row r="121" spans="2:8" x14ac:dyDescent="0.15">
      <c r="B121" s="8">
        <v>45681</v>
      </c>
      <c r="C121" s="2">
        <v>8</v>
      </c>
      <c r="D121" s="2">
        <v>10</v>
      </c>
      <c r="E121" s="2">
        <f t="shared" si="4"/>
        <v>0</v>
      </c>
      <c r="F121" s="2">
        <f t="shared" si="2"/>
        <v>2</v>
      </c>
      <c r="G121" s="4">
        <f t="shared" si="5"/>
        <v>80</v>
      </c>
      <c r="H121" s="7">
        <f t="shared" si="6"/>
        <v>3.2</v>
      </c>
    </row>
    <row r="122" spans="2:8" x14ac:dyDescent="0.15">
      <c r="B122" s="8">
        <v>45682</v>
      </c>
      <c r="C122" s="2">
        <v>3</v>
      </c>
      <c r="D122" s="2">
        <v>12</v>
      </c>
      <c r="E122" s="2">
        <f t="shared" si="4"/>
        <v>0</v>
      </c>
      <c r="F122" s="2">
        <f t="shared" si="2"/>
        <v>9</v>
      </c>
      <c r="G122" s="4">
        <f t="shared" si="5"/>
        <v>25</v>
      </c>
      <c r="H122" s="7">
        <f t="shared" si="6"/>
        <v>1.2000000000000002</v>
      </c>
    </row>
    <row r="123" spans="2:8" x14ac:dyDescent="0.15">
      <c r="B123" s="8">
        <v>45683</v>
      </c>
      <c r="C123" s="2">
        <v>7</v>
      </c>
      <c r="D123" s="2">
        <v>10</v>
      </c>
      <c r="E123" s="2">
        <f t="shared" si="4"/>
        <v>0</v>
      </c>
      <c r="F123" s="2">
        <f t="shared" si="2"/>
        <v>3</v>
      </c>
      <c r="G123" s="4">
        <f t="shared" si="5"/>
        <v>70</v>
      </c>
      <c r="H123" s="7">
        <f t="shared" si="6"/>
        <v>2.8000000000000003</v>
      </c>
    </row>
    <row r="124" spans="2:8" x14ac:dyDescent="0.15">
      <c r="B124" s="8">
        <v>45684</v>
      </c>
      <c r="C124" s="2">
        <v>2</v>
      </c>
      <c r="D124" s="2">
        <v>10</v>
      </c>
      <c r="E124" s="2">
        <f t="shared" si="4"/>
        <v>0</v>
      </c>
      <c r="F124" s="2">
        <f t="shared" si="2"/>
        <v>8</v>
      </c>
      <c r="G124" s="4">
        <f t="shared" si="5"/>
        <v>20</v>
      </c>
      <c r="H124" s="7">
        <f t="shared" si="6"/>
        <v>0.8</v>
      </c>
    </row>
    <row r="125" spans="2:8" x14ac:dyDescent="0.15">
      <c r="B125" s="8">
        <v>45685</v>
      </c>
      <c r="C125" s="2">
        <v>4</v>
      </c>
      <c r="D125" s="2">
        <v>10</v>
      </c>
      <c r="E125" s="2">
        <f t="shared" si="4"/>
        <v>0</v>
      </c>
      <c r="F125" s="2">
        <f t="shared" si="2"/>
        <v>6</v>
      </c>
      <c r="G125" s="4">
        <f t="shared" si="5"/>
        <v>40</v>
      </c>
      <c r="H125" s="7">
        <f t="shared" si="6"/>
        <v>1.6</v>
      </c>
    </row>
    <row r="126" spans="2:8" x14ac:dyDescent="0.15">
      <c r="B126" s="8">
        <v>45686</v>
      </c>
      <c r="C126" s="2">
        <v>7</v>
      </c>
      <c r="D126" s="2">
        <v>10</v>
      </c>
      <c r="E126" s="2">
        <f t="shared" si="4"/>
        <v>0</v>
      </c>
      <c r="F126" s="2">
        <f t="shared" si="2"/>
        <v>3</v>
      </c>
      <c r="G126" s="4">
        <f t="shared" si="5"/>
        <v>70</v>
      </c>
      <c r="H126" s="7">
        <f t="shared" si="6"/>
        <v>2.8000000000000003</v>
      </c>
    </row>
    <row r="127" spans="2:8" x14ac:dyDescent="0.15">
      <c r="B127" s="8">
        <v>45687</v>
      </c>
      <c r="C127" s="2">
        <v>9</v>
      </c>
      <c r="D127" s="2">
        <v>10</v>
      </c>
      <c r="E127" s="2">
        <f t="shared" si="4"/>
        <v>0</v>
      </c>
      <c r="F127" s="2">
        <f t="shared" si="2"/>
        <v>1</v>
      </c>
      <c r="G127" s="4">
        <f t="shared" si="5"/>
        <v>90</v>
      </c>
      <c r="H127" s="7">
        <f t="shared" si="6"/>
        <v>3.6</v>
      </c>
    </row>
    <row r="128" spans="2:8" x14ac:dyDescent="0.15">
      <c r="B128" s="8">
        <v>45688</v>
      </c>
      <c r="C128" s="2">
        <v>5</v>
      </c>
      <c r="D128" s="2">
        <v>10</v>
      </c>
      <c r="E128" s="2">
        <f t="shared" si="4"/>
        <v>0</v>
      </c>
      <c r="F128" s="2">
        <f t="shared" si="2"/>
        <v>5</v>
      </c>
      <c r="G128" s="4">
        <f t="shared" si="5"/>
        <v>50</v>
      </c>
      <c r="H128" s="7">
        <f t="shared" si="6"/>
        <v>2</v>
      </c>
    </row>
    <row r="129" spans="2:8" x14ac:dyDescent="0.15">
      <c r="B129" s="8">
        <v>45689</v>
      </c>
      <c r="C129" s="2">
        <v>8</v>
      </c>
      <c r="D129" s="2">
        <v>10</v>
      </c>
      <c r="E129" s="2">
        <f t="shared" si="4"/>
        <v>0</v>
      </c>
      <c r="F129" s="2">
        <f t="shared" si="2"/>
        <v>2</v>
      </c>
      <c r="G129" s="4">
        <f t="shared" si="5"/>
        <v>80</v>
      </c>
      <c r="H129" s="7">
        <f t="shared" si="6"/>
        <v>3.2</v>
      </c>
    </row>
    <row r="130" spans="2:8" x14ac:dyDescent="0.15">
      <c r="B130" s="8">
        <v>45690</v>
      </c>
      <c r="C130" s="2">
        <v>10</v>
      </c>
      <c r="D130" s="2">
        <v>12</v>
      </c>
      <c r="E130" s="2">
        <f t="shared" si="4"/>
        <v>0</v>
      </c>
      <c r="F130" s="2">
        <f t="shared" si="2"/>
        <v>2</v>
      </c>
      <c r="G130" s="4">
        <f t="shared" si="5"/>
        <v>83.333333333333343</v>
      </c>
      <c r="H130" s="7">
        <f t="shared" si="6"/>
        <v>4</v>
      </c>
    </row>
    <row r="131" spans="2:8" x14ac:dyDescent="0.15">
      <c r="B131" s="8">
        <v>45691</v>
      </c>
      <c r="C131" s="2">
        <v>16</v>
      </c>
      <c r="D131" s="2">
        <v>11</v>
      </c>
      <c r="E131" s="2">
        <f t="shared" si="4"/>
        <v>0</v>
      </c>
      <c r="F131" s="2">
        <f t="shared" si="2"/>
        <v>0</v>
      </c>
      <c r="G131" s="4">
        <f t="shared" si="5"/>
        <v>145.45454545454547</v>
      </c>
      <c r="H131" s="7">
        <f t="shared" si="6"/>
        <v>4.4000000000000004</v>
      </c>
    </row>
    <row r="132" spans="2:8" x14ac:dyDescent="0.15">
      <c r="B132" s="8">
        <v>45692</v>
      </c>
      <c r="C132" s="2">
        <v>10</v>
      </c>
      <c r="D132" s="2">
        <v>10</v>
      </c>
      <c r="E132" s="2">
        <f t="shared" si="4"/>
        <v>0</v>
      </c>
      <c r="F132" s="2">
        <f t="shared" si="2"/>
        <v>0</v>
      </c>
      <c r="G132" s="4">
        <f t="shared" si="5"/>
        <v>100</v>
      </c>
      <c r="H132" s="7">
        <f t="shared" si="6"/>
        <v>4</v>
      </c>
    </row>
    <row r="133" spans="2:8" x14ac:dyDescent="0.15">
      <c r="B133" s="8">
        <v>45693</v>
      </c>
      <c r="C133" s="2">
        <v>12</v>
      </c>
      <c r="D133" s="2">
        <v>10</v>
      </c>
      <c r="E133" s="2">
        <f t="shared" si="4"/>
        <v>0</v>
      </c>
      <c r="F133" s="2">
        <f t="shared" si="2"/>
        <v>0</v>
      </c>
      <c r="G133" s="4">
        <f t="shared" si="5"/>
        <v>120</v>
      </c>
      <c r="H133" s="7">
        <f t="shared" si="6"/>
        <v>4</v>
      </c>
    </row>
    <row r="134" spans="2:8" x14ac:dyDescent="0.15">
      <c r="B134" s="8">
        <v>45694</v>
      </c>
      <c r="C134" s="2">
        <v>18</v>
      </c>
      <c r="D134" s="2">
        <v>10</v>
      </c>
      <c r="E134" s="2">
        <f t="shared" si="4"/>
        <v>0</v>
      </c>
      <c r="F134" s="2">
        <f t="shared" si="2"/>
        <v>0</v>
      </c>
      <c r="G134" s="4">
        <f t="shared" si="5"/>
        <v>180</v>
      </c>
      <c r="H134" s="7">
        <f t="shared" si="6"/>
        <v>4</v>
      </c>
    </row>
    <row r="135" spans="2:8" x14ac:dyDescent="0.15">
      <c r="B135" s="8">
        <v>45695</v>
      </c>
      <c r="C135" s="2">
        <v>9</v>
      </c>
      <c r="D135" s="2">
        <v>9</v>
      </c>
      <c r="E135" s="2">
        <f t="shared" si="4"/>
        <v>0</v>
      </c>
      <c r="F135" s="2">
        <f t="shared" si="2"/>
        <v>0</v>
      </c>
      <c r="G135" s="4">
        <f t="shared" si="5"/>
        <v>100</v>
      </c>
      <c r="H135" s="7">
        <f t="shared" si="6"/>
        <v>3.6</v>
      </c>
    </row>
    <row r="136" spans="2:8" x14ac:dyDescent="0.15">
      <c r="B136" s="8">
        <v>45696</v>
      </c>
      <c r="C136" s="2">
        <v>5</v>
      </c>
      <c r="D136" s="2">
        <v>13</v>
      </c>
      <c r="E136" s="2">
        <f t="shared" si="4"/>
        <v>0</v>
      </c>
      <c r="F136" s="2">
        <f t="shared" si="2"/>
        <v>8</v>
      </c>
      <c r="G136" s="4">
        <f t="shared" si="5"/>
        <v>38.461538461538467</v>
      </c>
      <c r="H136" s="7">
        <f t="shared" si="6"/>
        <v>2</v>
      </c>
    </row>
    <row r="137" spans="2:8" x14ac:dyDescent="0.15">
      <c r="B137" s="8">
        <v>45697</v>
      </c>
      <c r="C137" s="2">
        <v>4</v>
      </c>
      <c r="D137" s="2">
        <v>13</v>
      </c>
      <c r="E137" s="2">
        <f t="shared" si="4"/>
        <v>0</v>
      </c>
      <c r="F137" s="2">
        <f t="shared" si="2"/>
        <v>9</v>
      </c>
      <c r="G137" s="4">
        <f t="shared" si="5"/>
        <v>30.76923076923077</v>
      </c>
      <c r="H137" s="7">
        <f t="shared" si="6"/>
        <v>1.6</v>
      </c>
    </row>
    <row r="138" spans="2:8" x14ac:dyDescent="0.15">
      <c r="B138" s="8">
        <v>45698</v>
      </c>
      <c r="C138" s="2">
        <v>8</v>
      </c>
      <c r="D138" s="2">
        <v>10</v>
      </c>
      <c r="E138" s="2">
        <f t="shared" si="4"/>
        <v>0</v>
      </c>
      <c r="F138" s="2">
        <f t="shared" si="2"/>
        <v>2</v>
      </c>
      <c r="G138" s="4">
        <f t="shared" si="5"/>
        <v>80</v>
      </c>
      <c r="H138" s="7">
        <f t="shared" si="6"/>
        <v>3.2</v>
      </c>
    </row>
    <row r="139" spans="2:8" x14ac:dyDescent="0.15">
      <c r="B139" s="8">
        <v>45699</v>
      </c>
      <c r="C139" s="2">
        <v>2</v>
      </c>
      <c r="D139" s="2">
        <v>9</v>
      </c>
      <c r="E139" s="2">
        <f t="shared" si="4"/>
        <v>0</v>
      </c>
      <c r="F139" s="2">
        <f t="shared" si="2"/>
        <v>7</v>
      </c>
      <c r="G139" s="4">
        <f t="shared" si="5"/>
        <v>22.222222222222221</v>
      </c>
      <c r="H139" s="7">
        <f t="shared" si="6"/>
        <v>0.8</v>
      </c>
    </row>
    <row r="140" spans="2:8" x14ac:dyDescent="0.15">
      <c r="B140" s="8">
        <v>45700</v>
      </c>
      <c r="C140" s="2">
        <v>3</v>
      </c>
      <c r="D140" s="2">
        <v>10</v>
      </c>
      <c r="E140" s="2">
        <f t="shared" si="4"/>
        <v>0</v>
      </c>
      <c r="F140" s="2">
        <f t="shared" si="2"/>
        <v>7</v>
      </c>
      <c r="G140" s="4">
        <f t="shared" si="5"/>
        <v>30</v>
      </c>
      <c r="H140" s="7">
        <f t="shared" si="6"/>
        <v>1.2000000000000002</v>
      </c>
    </row>
    <row r="141" spans="2:8" x14ac:dyDescent="0.15">
      <c r="B141" s="8">
        <v>45701</v>
      </c>
      <c r="C141" s="2">
        <v>8</v>
      </c>
      <c r="D141" s="2">
        <v>10</v>
      </c>
      <c r="E141" s="2">
        <f t="shared" si="4"/>
        <v>0</v>
      </c>
      <c r="F141" s="2">
        <f t="shared" si="2"/>
        <v>2</v>
      </c>
      <c r="G141" s="4">
        <f t="shared" si="5"/>
        <v>80</v>
      </c>
      <c r="H141" s="7">
        <f t="shared" si="6"/>
        <v>3.2</v>
      </c>
    </row>
    <row r="142" spans="2:8" x14ac:dyDescent="0.15">
      <c r="B142" s="8">
        <v>45702</v>
      </c>
      <c r="C142" s="2">
        <v>13</v>
      </c>
      <c r="D142" s="2">
        <v>12</v>
      </c>
      <c r="E142" s="2">
        <f t="shared" si="4"/>
        <v>0</v>
      </c>
      <c r="F142" s="2">
        <f t="shared" si="2"/>
        <v>0</v>
      </c>
      <c r="G142" s="4">
        <f t="shared" si="5"/>
        <v>108.33333333333333</v>
      </c>
      <c r="H142" s="7">
        <f t="shared" si="6"/>
        <v>4.8000000000000007</v>
      </c>
    </row>
    <row r="143" spans="2:8" x14ac:dyDescent="0.15">
      <c r="B143" s="8">
        <v>45703</v>
      </c>
      <c r="C143" s="2">
        <v>22</v>
      </c>
      <c r="D143" s="2">
        <v>11</v>
      </c>
      <c r="E143" s="2">
        <f t="shared" si="4"/>
        <v>1</v>
      </c>
      <c r="F143" s="2">
        <f t="shared" si="2"/>
        <v>0</v>
      </c>
      <c r="G143" s="4">
        <f t="shared" si="5"/>
        <v>200</v>
      </c>
      <c r="H143" s="7">
        <f t="shared" si="6"/>
        <v>4.45</v>
      </c>
    </row>
    <row r="144" spans="2:8" x14ac:dyDescent="0.15">
      <c r="B144" s="8">
        <v>45704</v>
      </c>
      <c r="C144" s="2">
        <v>9</v>
      </c>
      <c r="D144" s="2">
        <v>9</v>
      </c>
      <c r="E144" s="2">
        <f t="shared" si="4"/>
        <v>0</v>
      </c>
      <c r="F144" s="2">
        <f t="shared" si="2"/>
        <v>0</v>
      </c>
      <c r="G144" s="4">
        <f t="shared" si="5"/>
        <v>100</v>
      </c>
      <c r="H144" s="7">
        <f t="shared" si="6"/>
        <v>3.6</v>
      </c>
    </row>
    <row r="145" spans="2:8" x14ac:dyDescent="0.15">
      <c r="B145" s="8">
        <v>45705</v>
      </c>
      <c r="C145" s="2">
        <v>5</v>
      </c>
      <c r="D145" s="2">
        <v>11</v>
      </c>
      <c r="E145" s="2">
        <f t="shared" si="4"/>
        <v>0</v>
      </c>
      <c r="F145" s="2">
        <f t="shared" si="2"/>
        <v>6</v>
      </c>
      <c r="G145" s="4">
        <f t="shared" si="5"/>
        <v>45.454545454545453</v>
      </c>
      <c r="H145" s="7">
        <f t="shared" si="6"/>
        <v>2</v>
      </c>
    </row>
    <row r="146" spans="2:8" x14ac:dyDescent="0.15">
      <c r="B146" s="8">
        <v>45706</v>
      </c>
      <c r="C146" s="2">
        <v>4</v>
      </c>
      <c r="D146" s="2">
        <v>10</v>
      </c>
      <c r="E146" s="2">
        <f t="shared" si="4"/>
        <v>0</v>
      </c>
      <c r="F146" s="2">
        <f t="shared" si="2"/>
        <v>6</v>
      </c>
      <c r="G146" s="4">
        <f t="shared" si="5"/>
        <v>40</v>
      </c>
      <c r="H146" s="7">
        <f t="shared" si="6"/>
        <v>1.6</v>
      </c>
    </row>
    <row r="147" spans="2:8" x14ac:dyDescent="0.15">
      <c r="B147" s="8">
        <v>45707</v>
      </c>
      <c r="C147" s="2">
        <v>4</v>
      </c>
      <c r="D147" s="2">
        <v>11</v>
      </c>
      <c r="E147" s="2">
        <f t="shared" si="4"/>
        <v>0</v>
      </c>
      <c r="F147" s="2">
        <f t="shared" si="2"/>
        <v>7</v>
      </c>
      <c r="G147" s="4">
        <f t="shared" si="5"/>
        <v>36.363636363636367</v>
      </c>
      <c r="H147" s="7">
        <f t="shared" si="6"/>
        <v>1.6</v>
      </c>
    </row>
    <row r="148" spans="2:8" x14ac:dyDescent="0.15">
      <c r="B148" s="8">
        <v>45708</v>
      </c>
      <c r="C148" s="2">
        <v>14</v>
      </c>
      <c r="D148" s="2">
        <v>10</v>
      </c>
      <c r="E148" s="2">
        <f t="shared" si="4"/>
        <v>0</v>
      </c>
      <c r="F148" s="2">
        <f t="shared" si="2"/>
        <v>0</v>
      </c>
      <c r="G148" s="4">
        <f t="shared" si="5"/>
        <v>140</v>
      </c>
      <c r="H148" s="7">
        <f t="shared" si="6"/>
        <v>4</v>
      </c>
    </row>
    <row r="149" spans="2:8" x14ac:dyDescent="0.15">
      <c r="B149" s="8">
        <v>45709</v>
      </c>
      <c r="C149" s="2">
        <v>20</v>
      </c>
      <c r="D149" s="2">
        <v>10</v>
      </c>
      <c r="E149" s="2">
        <f t="shared" si="4"/>
        <v>0</v>
      </c>
      <c r="F149" s="2">
        <f t="shared" si="2"/>
        <v>0</v>
      </c>
      <c r="G149" s="4">
        <f t="shared" si="5"/>
        <v>200</v>
      </c>
      <c r="H149" s="7">
        <f t="shared" si="6"/>
        <v>4</v>
      </c>
    </row>
    <row r="150" spans="2:8" x14ac:dyDescent="0.15">
      <c r="B150" s="8"/>
    </row>
    <row r="151" spans="2:8" x14ac:dyDescent="0.15">
      <c r="B151" s="8"/>
    </row>
    <row r="152" spans="2:8" x14ac:dyDescent="0.15">
      <c r="B152" s="8"/>
    </row>
    <row r="153" spans="2:8" x14ac:dyDescent="0.15">
      <c r="B153" s="8"/>
    </row>
  </sheetData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GERVASINI ALESSIO</cp:lastModifiedBy>
  <dcterms:created xsi:type="dcterms:W3CDTF">2024-09-27T10:33:30Z</dcterms:created>
  <dcterms:modified xsi:type="dcterms:W3CDTF">2025-02-22T10:33:41Z</dcterms:modified>
</cp:coreProperties>
</file>