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tosi/Documents/UNIVERSITA' INSUBRIA/CORSI/2022-2023_BigData/"/>
    </mc:Choice>
  </mc:AlternateContent>
  <xr:revisionPtr revIDLastSave="0" documentId="8_{63249DD5-6603-CD42-A495-E7CBEF10CBF5}" xr6:coauthVersionLast="47" xr6:coauthVersionMax="47" xr10:uidLastSave="{00000000-0000-0000-0000-000000000000}"/>
  <bookViews>
    <workbookView xWindow="0" yWindow="740" windowWidth="30240" windowHeight="18900" xr2:uid="{DB15181C-F99E-D14A-9BD5-DA5185A70914}"/>
  </bookViews>
  <sheets>
    <sheet name="Confusion Matrix C" sheetId="1" r:id="rId1"/>
    <sheet name="Errori" sheetId="2" r:id="rId2"/>
    <sheet name="MonteCarlo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G43" i="3"/>
  <c r="F43" i="3"/>
  <c r="E43" i="3"/>
  <c r="D43" i="3"/>
  <c r="I43" i="3" s="1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I40" i="3" s="1"/>
  <c r="H39" i="3"/>
  <c r="G39" i="3"/>
  <c r="F39" i="3"/>
  <c r="E39" i="3"/>
  <c r="D39" i="3"/>
  <c r="I39" i="3" s="1"/>
  <c r="H38" i="3"/>
  <c r="G38" i="3"/>
  <c r="F38" i="3"/>
  <c r="E38" i="3"/>
  <c r="D38" i="3"/>
  <c r="H37" i="3"/>
  <c r="G37" i="3"/>
  <c r="F37" i="3"/>
  <c r="E37" i="3"/>
  <c r="D37" i="3"/>
  <c r="I37" i="3" s="1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I33" i="3" s="1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I29" i="3" s="1"/>
  <c r="H28" i="3"/>
  <c r="G28" i="3"/>
  <c r="F28" i="3"/>
  <c r="I28" i="3" s="1"/>
  <c r="E28" i="3"/>
  <c r="D28" i="3"/>
  <c r="H27" i="3"/>
  <c r="G27" i="3"/>
  <c r="F27" i="3"/>
  <c r="E27" i="3"/>
  <c r="D27" i="3"/>
  <c r="I27" i="3" s="1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I23" i="3" s="1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I19" i="3" s="1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I11" i="3" s="1"/>
  <c r="D11" i="3"/>
  <c r="H10" i="3"/>
  <c r="G10" i="3"/>
  <c r="F10" i="3"/>
  <c r="E10" i="3"/>
  <c r="D10" i="3"/>
  <c r="H9" i="3"/>
  <c r="G9" i="3"/>
  <c r="F9" i="3"/>
  <c r="E9" i="3"/>
  <c r="D9" i="3"/>
  <c r="I9" i="3" s="1"/>
  <c r="H8" i="3"/>
  <c r="G8" i="3"/>
  <c r="F8" i="3"/>
  <c r="E8" i="3"/>
  <c r="D8" i="3"/>
  <c r="H7" i="3"/>
  <c r="G7" i="3"/>
  <c r="F7" i="3"/>
  <c r="E7" i="3"/>
  <c r="D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H6" i="3"/>
  <c r="G6" i="3"/>
  <c r="F6" i="3"/>
  <c r="E6" i="3"/>
  <c r="D6" i="3"/>
  <c r="I6" i="3" s="1"/>
  <c r="C6" i="3"/>
  <c r="H5" i="3"/>
  <c r="G5" i="3"/>
  <c r="F5" i="3"/>
  <c r="E5" i="3"/>
  <c r="D5" i="3"/>
  <c r="I4" i="3"/>
  <c r="I3" i="3"/>
  <c r="J3" i="3" s="1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G16" i="2" s="1"/>
  <c r="H16" i="2" s="1"/>
  <c r="F4" i="2"/>
  <c r="F16" i="2" s="1"/>
  <c r="E4" i="2"/>
  <c r="E16" i="2" s="1"/>
  <c r="I7" i="3" l="1"/>
  <c r="I12" i="3"/>
  <c r="I38" i="3"/>
  <c r="I5" i="3"/>
  <c r="I13" i="3"/>
  <c r="I17" i="3"/>
  <c r="I22" i="3"/>
  <c r="I32" i="3"/>
  <c r="I42" i="3"/>
  <c r="I21" i="3"/>
  <c r="I16" i="3"/>
  <c r="I35" i="3"/>
  <c r="I31" i="3"/>
  <c r="I41" i="3"/>
  <c r="I10" i="3"/>
  <c r="I20" i="3"/>
  <c r="I26" i="3"/>
  <c r="I15" i="3"/>
  <c r="I25" i="3"/>
  <c r="I14" i="3"/>
  <c r="I8" i="3"/>
  <c r="I24" i="3"/>
  <c r="I18" i="3"/>
  <c r="I30" i="3"/>
  <c r="I34" i="3"/>
  <c r="I36" i="3"/>
  <c r="L3" i="3"/>
  <c r="M3" i="3" s="1"/>
  <c r="P3" i="3" l="1"/>
  <c r="O3" i="3"/>
</calcChain>
</file>

<file path=xl/sharedStrings.xml><?xml version="1.0" encoding="utf-8"?>
<sst xmlns="http://schemas.openxmlformats.org/spreadsheetml/2006/main" count="54" uniqueCount="48">
  <si>
    <t>Actual animal classification</t>
  </si>
  <si>
    <t>cane</t>
  </si>
  <si>
    <t>gatto</t>
  </si>
  <si>
    <t>cavallo</t>
  </si>
  <si>
    <t>oca</t>
  </si>
  <si>
    <t>tacchino</t>
  </si>
  <si>
    <t>scimmia</t>
  </si>
  <si>
    <t>Predicted animal classification</t>
  </si>
  <si>
    <t>Nord Italia</t>
  </si>
  <si>
    <t>Mese</t>
  </si>
  <si>
    <t>Temp. Media Reale</t>
  </si>
  <si>
    <t>Temp. Media Predetta</t>
  </si>
  <si>
    <t>Errore Assoluto</t>
  </si>
  <si>
    <t>Errore Relativo</t>
  </si>
  <si>
    <t>Errore Quadratico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</si>
  <si>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</si>
  <si>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</si>
  <si>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</si>
  <si>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</si>
  <si>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</si>
  <si>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</si>
  <si>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</si>
  <si>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</si>
  <si>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</si>
  <si>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</si>
  <si>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</si>
  <si>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</si>
  <si>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MAE</t>
  </si>
  <si>
    <t>MRE</t>
  </si>
  <si>
    <t>MSE</t>
  </si>
  <si>
    <t>RMSE</t>
  </si>
  <si>
    <t>Titolo</t>
  </si>
  <si>
    <t>A</t>
  </si>
  <si>
    <t>B</t>
  </si>
  <si>
    <t>C</t>
  </si>
  <si>
    <t>D</t>
  </si>
  <si>
    <t>E</t>
  </si>
  <si>
    <t>Tot. Portafoglio</t>
  </si>
  <si>
    <t>Dev. Std</t>
  </si>
  <si>
    <t>Errore richiesto:</t>
  </si>
  <si>
    <t>Err assoluto:</t>
  </si>
  <si>
    <t>N iteraz Monte Carlo</t>
  </si>
  <si>
    <t>Investo:</t>
  </si>
  <si>
    <t>Prob di perdere soldi:</t>
  </si>
  <si>
    <t>Prob di guadagno &gt;=5000€</t>
  </si>
  <si>
    <t>Val max</t>
  </si>
  <si>
    <t>Val min</t>
  </si>
  <si>
    <t>Iterazioni Simulazione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</si>
</sst>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/>
    <xf numFmtId="0" fontId="4" fillId="0" borderId="0" xfId="0" applyFont="1"/>
    <xf numFmtId="0" fontId="4" fillId="0" borderId="13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4" xfId="0" applyFont="1" applyBorder="1"/>
    <xf numFmtId="0" fontId="4" fillId="0" borderId="15" xfId="0" applyFont="1" applyBorder="1"/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2" borderId="1" xfId="0" applyFill="1" applyBorder="1"/>
    <xf numFmtId="0" fontId="2" fillId="2" borderId="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19" xfId="0" applyFont="1" applyBorder="1"/>
    <xf numFmtId="0" fontId="2" fillId="0" borderId="0" xfId="0" applyFont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19" xfId="0" applyBorder="1"/>
    <xf numFmtId="2" fontId="0" fillId="0" borderId="0" xfId="1" applyNumberFormat="1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19" xfId="0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0" fontId="0" fillId="2" borderId="14" xfId="0" applyFill="1" applyBorder="1"/>
    <xf numFmtId="0" fontId="0" fillId="2" borderId="16" xfId="0" applyFill="1" applyBorder="1"/>
    <xf numFmtId="0" fontId="0" fillId="2" borderId="20" xfId="0" applyFill="1" applyBorder="1"/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164" fontId="0" fillId="0" borderId="0" xfId="0" applyNumberFormat="1"/>
    <xf numFmtId="164" fontId="0" fillId="0" borderId="7" xfId="0" applyNumberFormat="1" applyBorder="1"/>
    <xf numFmtId="2" fontId="0" fillId="0" borderId="5" xfId="0" applyNumberFormat="1" applyBorder="1"/>
    <xf numFmtId="9" fontId="0" fillId="0" borderId="0" xfId="0" applyNumberFormat="1"/>
    <xf numFmtId="2" fontId="0" fillId="0" borderId="0" xfId="0" applyNumberFormat="1"/>
    <xf numFmtId="1" fontId="0" fillId="0" borderId="7" xfId="0" applyNumberFormat="1" applyBorder="1"/>
    <xf numFmtId="164" fontId="0" fillId="0" borderId="5" xfId="0" applyNumberForma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0" fontId="2" fillId="2" borderId="14" xfId="0" applyFont="1" applyFill="1" applyBorder="1"/>
    <xf numFmtId="164" fontId="0" fillId="0" borderId="15" xfId="0" applyNumberFormat="1" applyBorder="1"/>
    <xf numFmtId="164" fontId="0" fillId="0" borderId="17" xfId="0" applyNumberForma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2" fillId="2" borderId="2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164" fontId="0" fillId="0" borderId="4" xfId="0" applyNumberFormat="1" applyBorder="1"/>
    <xf numFmtId="0" fontId="2" fillId="2" borderId="22" xfId="0" applyFont="1" applyFill="1" applyBorder="1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2" fillId="2" borderId="23" xfId="0" applyFont="1" applyFill="1" applyBorder="1" applyAlignment="1">
      <alignment horizontal="center" vertical="center" textRotation="90"/>
    </xf>
    <xf numFmtId="0" fontId="0" fillId="0" borderId="14" xfId="0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reale vs. predetto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8190606189754507E-3"/>
                  <c:y val="-9.9668188898218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Errori!$C$4:$C$15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16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Errori!$D$4:$D$15</c:f>
              <c:numCache>
                <c:formatCode>General</c:formatCode>
                <c:ptCount val="12"/>
                <c:pt idx="0">
                  <c:v>6</c:v>
                </c:pt>
                <c:pt idx="1">
                  <c:v>8.5</c:v>
                </c:pt>
                <c:pt idx="2">
                  <c:v>11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  <c:pt idx="6">
                  <c:v>31</c:v>
                </c:pt>
                <c:pt idx="7">
                  <c:v>30</c:v>
                </c:pt>
                <c:pt idx="8">
                  <c:v>24.5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B-5745-82FD-EC3C99EE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3744"/>
        <c:axId val="808764527"/>
      </c:scatterChart>
      <c:valAx>
        <c:axId val="646313744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764527"/>
        <c:crosses val="autoZero"/>
        <c:crossBetween val="midCat"/>
      </c:valAx>
      <c:valAx>
        <c:axId val="808764527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3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786225</xdr:colOff>
      <xdr:row>17</xdr:row>
      <xdr:rowOff>15857</xdr:rowOff>
    </xdr:from>
    <xdr:to>
      <xdr:col>5</xdr:col>
      <xdr:colOff>969017</xdr:colOff>
      <xdr:row>29</xdr:row>
      <xdr:rowOff>190867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EE413A-AD5F-2549-977D-4D792D71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_01_NoteBook_Cor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za"/>
      <sheetName val="Paradosso Compleanno"/>
      <sheetName val="Pearson Correlation"/>
      <sheetName val="Correlaz. Tab Mollier H2O"/>
      <sheetName val="Autocorrelation"/>
      <sheetName val="Logaritmi"/>
      <sheetName val="Artefatti e Errori"/>
      <sheetName val="Missing data"/>
      <sheetName val="Outlier"/>
      <sheetName val="Z-score Decessi Covid"/>
      <sheetName val="Z-score Paolo"/>
      <sheetName val="ELO"/>
      <sheetName val="BORDA"/>
      <sheetName val="Distr.Binomiale"/>
      <sheetName val="Distr.Binomiale (2)"/>
      <sheetName val="6 sigma"/>
      <sheetName val="Distr.Poisson"/>
      <sheetName val="Distr.PowerLaw"/>
      <sheetName val="T-test"/>
      <sheetName val="Kolmogorov-Smirnov"/>
      <sheetName val="Kolmogorov-Smirnov (2)"/>
      <sheetName val="RandomUnifValue"/>
      <sheetName val="AnscombeQuartet"/>
      <sheetName val="TufteRules"/>
      <sheetName val="TabelleDati"/>
      <sheetName val="Plots"/>
      <sheetName val="Valutazione_Modelli"/>
      <sheetName val="Confusion Matrix C"/>
      <sheetName val="Errori"/>
      <sheetName val="MonteCarlo"/>
      <sheetName val="RegLineare"/>
      <sheetName val="RegLineare-Outlier"/>
      <sheetName val="RegLogistica"/>
      <sheetName val="Cluste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">
          <cell r="C4">
            <v>5</v>
          </cell>
          <cell r="D4">
            <v>6</v>
          </cell>
        </row>
        <row r="5">
          <cell r="C5">
            <v>8</v>
          </cell>
          <cell r="D5">
            <v>8.5</v>
          </cell>
        </row>
        <row r="6">
          <cell r="C6">
            <v>12</v>
          </cell>
          <cell r="D6">
            <v>11</v>
          </cell>
        </row>
        <row r="7">
          <cell r="C7">
            <v>16</v>
          </cell>
          <cell r="D7">
            <v>18</v>
          </cell>
        </row>
        <row r="8">
          <cell r="C8">
            <v>22</v>
          </cell>
          <cell r="D8">
            <v>24</v>
          </cell>
        </row>
        <row r="9">
          <cell r="C9">
            <v>26</v>
          </cell>
          <cell r="D9">
            <v>28</v>
          </cell>
        </row>
        <row r="10">
          <cell r="C10">
            <v>29</v>
          </cell>
          <cell r="D10">
            <v>31</v>
          </cell>
        </row>
        <row r="11">
          <cell r="C11">
            <v>28</v>
          </cell>
          <cell r="D11">
            <v>30</v>
          </cell>
        </row>
        <row r="12">
          <cell r="C12">
            <v>24</v>
          </cell>
          <cell r="D12">
            <v>24.5</v>
          </cell>
        </row>
        <row r="13">
          <cell r="C13">
            <v>16</v>
          </cell>
          <cell r="D13">
            <v>15</v>
          </cell>
        </row>
        <row r="14">
          <cell r="C14">
            <v>10</v>
          </cell>
          <cell r="D14">
            <v>11</v>
          </cell>
        </row>
        <row r="15">
          <cell r="C15">
            <v>5</v>
          </cell>
          <cell r="D15">
            <v>7</v>
          </cell>
        </row>
      </sheetData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5D49-1E17-914A-9A4F-BB2AB47F587B}">
  <dimension ref="B1:I9"/>
  <sheetViews>
    <sheetView showGridLines="0" tabSelected="1" zoomScale="150" zoomScaleNormal="150" workbookViewId="0">
      <selection activeCell="N7" sqref="N7"/>
    </sheetView>
  </sheetViews>
  <sheetFormatPr baseColWidth="10" defaultRowHeight="16" x14ac:dyDescent="0.2"/>
  <cols>
    <col min="1" max="1" width="4" customWidth="1"/>
    <col min="2" max="2" width="3.83203125" customWidth="1"/>
  </cols>
  <sheetData>
    <row r="1" spans="2:9" ht="17" thickBot="1" x14ac:dyDescent="0.25"/>
    <row r="2" spans="2:9" s="6" customFormat="1" ht="60" customHeight="1" x14ac:dyDescent="0.2">
      <c r="B2" s="1" t="s">
        <v>0</v>
      </c>
      <c r="C2" s="2" t="s">
        <v>1</v>
      </c>
      <c r="D2" s="3">
        <v>0.91</v>
      </c>
      <c r="E2" s="4">
        <v>0.65</v>
      </c>
      <c r="F2" s="4">
        <v>0.55000000000000004</v>
      </c>
      <c r="G2" s="4">
        <v>0.05</v>
      </c>
      <c r="H2" s="4">
        <v>0.05</v>
      </c>
      <c r="I2" s="5">
        <v>0.35</v>
      </c>
    </row>
    <row r="3" spans="2:9" s="6" customFormat="1" ht="60" customHeight="1" x14ac:dyDescent="0.2">
      <c r="B3" s="7"/>
      <c r="C3" s="8" t="s">
        <v>2</v>
      </c>
      <c r="D3" s="9">
        <v>0.61</v>
      </c>
      <c r="E3" s="10">
        <v>0.88</v>
      </c>
      <c r="F3" s="11">
        <v>0.3</v>
      </c>
      <c r="G3" s="11">
        <v>0.1</v>
      </c>
      <c r="H3" s="11">
        <v>0.1</v>
      </c>
      <c r="I3" s="12">
        <v>0.31</v>
      </c>
    </row>
    <row r="4" spans="2:9" s="6" customFormat="1" ht="60" customHeight="1" x14ac:dyDescent="0.2">
      <c r="B4" s="7"/>
      <c r="C4" s="8" t="s">
        <v>3</v>
      </c>
      <c r="D4" s="9">
        <v>0.55000000000000004</v>
      </c>
      <c r="E4" s="10">
        <v>0.35</v>
      </c>
      <c r="F4" s="10">
        <v>0.85</v>
      </c>
      <c r="G4" s="10">
        <v>0.01</v>
      </c>
      <c r="H4" s="10">
        <v>0.01</v>
      </c>
      <c r="I4" s="12">
        <v>0.28000000000000003</v>
      </c>
    </row>
    <row r="5" spans="2:9" s="6" customFormat="1" ht="60" customHeight="1" x14ac:dyDescent="0.2">
      <c r="B5" s="7"/>
      <c r="C5" s="8" t="s">
        <v>4</v>
      </c>
      <c r="D5" s="9">
        <v>0.05</v>
      </c>
      <c r="E5" s="10">
        <v>0.1</v>
      </c>
      <c r="F5" s="10">
        <v>0.01</v>
      </c>
      <c r="G5" s="10">
        <v>0.85</v>
      </c>
      <c r="H5" s="11">
        <v>0.6</v>
      </c>
      <c r="I5" s="12">
        <v>0.01</v>
      </c>
    </row>
    <row r="6" spans="2:9" s="6" customFormat="1" ht="60" customHeight="1" x14ac:dyDescent="0.2">
      <c r="B6" s="7"/>
      <c r="C6" s="8" t="s">
        <v>5</v>
      </c>
      <c r="D6" s="9">
        <v>0.04</v>
      </c>
      <c r="E6" s="10">
        <v>0.1</v>
      </c>
      <c r="F6" s="10">
        <v>0.01</v>
      </c>
      <c r="G6" s="10">
        <v>0.55000000000000004</v>
      </c>
      <c r="H6" s="11">
        <v>0.8</v>
      </c>
      <c r="I6" s="12">
        <v>0.05</v>
      </c>
    </row>
    <row r="7" spans="2:9" s="6" customFormat="1" ht="60" customHeight="1" x14ac:dyDescent="0.2">
      <c r="B7" s="13"/>
      <c r="C7" s="14" t="s">
        <v>6</v>
      </c>
      <c r="D7" s="15">
        <v>0.15</v>
      </c>
      <c r="E7" s="16">
        <v>0.1</v>
      </c>
      <c r="F7" s="16">
        <v>0.25</v>
      </c>
      <c r="G7" s="16">
        <v>0.01</v>
      </c>
      <c r="H7" s="16">
        <v>0.01</v>
      </c>
      <c r="I7" s="17">
        <v>0.85</v>
      </c>
    </row>
    <row r="8" spans="2:9" ht="55" x14ac:dyDescent="0.25">
      <c r="B8" s="18"/>
      <c r="C8" s="19"/>
      <c r="D8" s="20" t="s">
        <v>1</v>
      </c>
      <c r="E8" s="8" t="s">
        <v>2</v>
      </c>
      <c r="F8" s="8" t="s">
        <v>3</v>
      </c>
      <c r="G8" s="8" t="s">
        <v>4</v>
      </c>
      <c r="H8" s="8" t="s">
        <v>5</v>
      </c>
      <c r="I8" s="21" t="s">
        <v>6</v>
      </c>
    </row>
    <row r="9" spans="2:9" ht="20" thickBot="1" x14ac:dyDescent="0.3">
      <c r="B9" s="22"/>
      <c r="C9" s="23"/>
      <c r="D9" s="24" t="s">
        <v>7</v>
      </c>
      <c r="E9" s="25"/>
      <c r="F9" s="25"/>
      <c r="G9" s="25"/>
      <c r="H9" s="25"/>
      <c r="I9" s="26"/>
    </row>
  </sheetData>
  <mergeCells count="2">
    <mergeCell ref="B2:B7"/>
    <mergeCell ref="D9:I9"/>
  </mergeCells>
  <conditionalFormatting sqref="D2:I7">
    <cfRule type="colorScale" priority="1">
      <colorScale>
        <cfvo type="min"/>
        <cfvo type="max"/>
        <color theme="4" tint="0.79998168889431442"/>
        <color theme="4" tint="-0.49998474074526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CDA3-8EA8-A64C-BD12-25ED2BFDC5C3}">
  <dimension ref="B1:H17"/>
  <sheetViews>
    <sheetView zoomScale="173" workbookViewId="0">
      <selection activeCell="N7" sqref="N7"/>
    </sheetView>
  </sheetViews>
  <sheetFormatPr baseColWidth="10" defaultRowHeight="16" x14ac:dyDescent="0.2"/>
  <cols>
    <col min="1" max="1" width="2.6640625" customWidth="1"/>
    <col min="3" max="3" width="17.33203125" bestFit="1" customWidth="1"/>
    <col min="4" max="4" width="19.6640625" bestFit="1" customWidth="1"/>
    <col min="5" max="5" width="13.6640625" bestFit="1" customWidth="1"/>
    <col min="6" max="6" width="13.6640625" customWidth="1"/>
    <col min="7" max="7" width="15.6640625" bestFit="1" customWidth="1"/>
    <col min="8" max="8" width="7.83203125" customWidth="1"/>
  </cols>
  <sheetData>
    <row r="1" spans="2:8" ht="17" thickBot="1" x14ac:dyDescent="0.25"/>
    <row r="2" spans="2:8" x14ac:dyDescent="0.2">
      <c r="B2" s="27"/>
      <c r="C2" s="28" t="s">
        <v>8</v>
      </c>
      <c r="D2" s="29"/>
      <c r="E2" s="30"/>
      <c r="F2" s="31"/>
      <c r="G2" s="31"/>
      <c r="H2" s="32"/>
    </row>
    <row r="3" spans="2:8" x14ac:dyDescent="0.2">
      <c r="B3" s="33" t="s">
        <v>9</v>
      </c>
      <c r="C3" s="34" t="s">
        <v>10</v>
      </c>
      <c r="D3" s="35" t="s">
        <v>11</v>
      </c>
      <c r="E3" s="34" t="s">
        <v>12</v>
      </c>
      <c r="F3" s="36" t="s">
        <v>13</v>
      </c>
      <c r="G3" s="36" t="s">
        <v>14</v>
      </c>
      <c r="H3" s="37"/>
    </row>
    <row r="4" spans="2:8" x14ac:dyDescent="0.2">
      <c r="B4" s="38" t="s">
        <v>15</v>
      </c>
      <c r="C4" s="39">
        <v>5</v>
      </c>
      <c r="D4" s="40">
        <v>6</v>
      </c>
      <c r="E4" s="39">
        <f>ABS(D4-C4)</f>
        <v>1</v>
      </c>
      <c r="F4" s="41">
        <f>ABS(D4-C4)/C4</f>
        <v>0.2</v>
      </c>
      <c r="G4">
        <f>(D4-C4)^2</f>
        <v>1</v>
      </c>
      <c r="H4" s="37"/>
    </row>
    <row r="5" spans="2:8" x14ac:dyDescent="0.2">
      <c r="B5" s="38" t="s">
        <v>16</v>
      </c>
      <c r="C5" s="39">
        <v>8</v>
      </c>
      <c r="D5" s="40">
        <v>8.5</v>
      </c>
      <c r="E5" s="39">
        <f t="shared" ref="E5:E15" si="0">ABS(D5-C5)</f>
        <v>0.5</v>
      </c>
      <c r="F5" s="41">
        <f t="shared" ref="F5:F15" si="1">ABS(D5-C5)/C5</f>
        <v>6.25E-2</v>
      </c>
      <c r="G5">
        <f t="shared" ref="G5:G15" si="2">(D5-C5)^2</f>
        <v>0.25</v>
      </c>
      <c r="H5" s="37"/>
    </row>
    <row r="6" spans="2:8" x14ac:dyDescent="0.2">
      <c r="B6" s="38" t="s">
        <v>17</v>
      </c>
      <c r="C6" s="39">
        <v>12</v>
      </c>
      <c r="D6" s="40">
        <v>11</v>
      </c>
      <c r="E6" s="39">
        <f t="shared" si="0"/>
        <v>1</v>
      </c>
      <c r="F6" s="41">
        <f t="shared" si="1"/>
        <v>8.3333333333333329E-2</v>
      </c>
      <c r="G6">
        <f t="shared" si="2"/>
        <v>1</v>
      </c>
      <c r="H6" s="37"/>
    </row>
    <row r="7" spans="2:8" x14ac:dyDescent="0.2">
      <c r="B7" s="38" t="s">
        <v>18</v>
      </c>
      <c r="C7" s="39">
        <v>16</v>
      </c>
      <c r="D7" s="40">
        <v>18</v>
      </c>
      <c r="E7" s="39">
        <f t="shared" si="0"/>
        <v>2</v>
      </c>
      <c r="F7" s="41">
        <f t="shared" si="1"/>
        <v>0.125</v>
      </c>
      <c r="G7">
        <f t="shared" si="2"/>
        <v>4</v>
      </c>
      <c r="H7" s="37"/>
    </row>
    <row r="8" spans="2:8" x14ac:dyDescent="0.2">
      <c r="B8" s="38" t="s">
        <v>19</v>
      </c>
      <c r="C8" s="39">
        <v>22</v>
      </c>
      <c r="D8" s="40">
        <v>24</v>
      </c>
      <c r="E8" s="39">
        <f t="shared" si="0"/>
        <v>2</v>
      </c>
      <c r="F8" s="41">
        <f t="shared" si="1"/>
        <v>9.0909090909090912E-2</v>
      </c>
      <c r="G8">
        <f t="shared" si="2"/>
        <v>4</v>
      </c>
      <c r="H8" s="37"/>
    </row>
    <row r="9" spans="2:8" x14ac:dyDescent="0.2">
      <c r="B9" s="38" t="s">
        <v>20</v>
      </c>
      <c r="C9" s="39">
        <v>26</v>
      </c>
      <c r="D9" s="40">
        <v>28</v>
      </c>
      <c r="E9" s="39">
        <f t="shared" si="0"/>
        <v>2</v>
      </c>
      <c r="F9" s="41">
        <f t="shared" si="1"/>
        <v>7.6923076923076927E-2</v>
      </c>
      <c r="G9">
        <f t="shared" si="2"/>
        <v>4</v>
      </c>
      <c r="H9" s="37"/>
    </row>
    <row r="10" spans="2:8" x14ac:dyDescent="0.2">
      <c r="B10" s="38" t="s">
        <v>21</v>
      </c>
      <c r="C10" s="39">
        <v>29</v>
      </c>
      <c r="D10" s="40">
        <v>31</v>
      </c>
      <c r="E10" s="39">
        <f t="shared" si="0"/>
        <v>2</v>
      </c>
      <c r="F10" s="41">
        <f t="shared" si="1"/>
        <v>6.8965517241379309E-2</v>
      </c>
      <c r="G10">
        <f t="shared" si="2"/>
        <v>4</v>
      </c>
      <c r="H10" s="37"/>
    </row>
    <row r="11" spans="2:8" x14ac:dyDescent="0.2">
      <c r="B11" s="38" t="s">
        <v>22</v>
      </c>
      <c r="C11" s="39">
        <v>28</v>
      </c>
      <c r="D11" s="40">
        <v>30</v>
      </c>
      <c r="E11" s="39">
        <f t="shared" si="0"/>
        <v>2</v>
      </c>
      <c r="F11" s="41">
        <f t="shared" si="1"/>
        <v>7.1428571428571425E-2</v>
      </c>
      <c r="G11">
        <f t="shared" si="2"/>
        <v>4</v>
      </c>
      <c r="H11" s="37"/>
    </row>
    <row r="12" spans="2:8" x14ac:dyDescent="0.2">
      <c r="B12" s="38" t="s">
        <v>23</v>
      </c>
      <c r="C12" s="39">
        <v>24</v>
      </c>
      <c r="D12" s="40">
        <v>24.5</v>
      </c>
      <c r="E12" s="39">
        <f t="shared" si="0"/>
        <v>0.5</v>
      </c>
      <c r="F12" s="41">
        <f t="shared" si="1"/>
        <v>2.0833333333333332E-2</v>
      </c>
      <c r="G12">
        <f t="shared" si="2"/>
        <v>0.25</v>
      </c>
      <c r="H12" s="37"/>
    </row>
    <row r="13" spans="2:8" x14ac:dyDescent="0.2">
      <c r="B13" s="38" t="s">
        <v>24</v>
      </c>
      <c r="C13" s="39">
        <v>16</v>
      </c>
      <c r="D13" s="40">
        <v>15</v>
      </c>
      <c r="E13" s="39">
        <f t="shared" si="0"/>
        <v>1</v>
      </c>
      <c r="F13" s="41">
        <f t="shared" si="1"/>
        <v>6.25E-2</v>
      </c>
      <c r="G13">
        <f t="shared" si="2"/>
        <v>1</v>
      </c>
      <c r="H13" s="37"/>
    </row>
    <row r="14" spans="2:8" x14ac:dyDescent="0.2">
      <c r="B14" s="38" t="s">
        <v>25</v>
      </c>
      <c r="C14" s="39">
        <v>10</v>
      </c>
      <c r="D14" s="40">
        <v>11</v>
      </c>
      <c r="E14" s="39">
        <f t="shared" si="0"/>
        <v>1</v>
      </c>
      <c r="F14" s="41">
        <f t="shared" si="1"/>
        <v>0.1</v>
      </c>
      <c r="G14">
        <f t="shared" si="2"/>
        <v>1</v>
      </c>
      <c r="H14" s="37"/>
    </row>
    <row r="15" spans="2:8" x14ac:dyDescent="0.2">
      <c r="B15" s="38" t="s">
        <v>26</v>
      </c>
      <c r="C15" s="39">
        <v>5</v>
      </c>
      <c r="D15" s="40">
        <v>7</v>
      </c>
      <c r="E15" s="39">
        <f t="shared" si="0"/>
        <v>2</v>
      </c>
      <c r="F15" s="41">
        <f t="shared" si="1"/>
        <v>0.4</v>
      </c>
      <c r="G15">
        <f t="shared" si="2"/>
        <v>4</v>
      </c>
      <c r="H15" s="37"/>
    </row>
    <row r="16" spans="2:8" x14ac:dyDescent="0.2">
      <c r="B16" s="42"/>
      <c r="C16" s="43"/>
      <c r="D16" s="44"/>
      <c r="E16" s="45">
        <f>AVERAGE(E4:E15)</f>
        <v>1.4166666666666667</v>
      </c>
      <c r="F16" s="46">
        <f>AVERAGE(F4:F15)</f>
        <v>0.11353274359739877</v>
      </c>
      <c r="G16" s="46">
        <f>AVERAGE(G4:G15)</f>
        <v>2.375</v>
      </c>
      <c r="H16" s="47">
        <f>SQRT(G16)</f>
        <v>1.541103500742244</v>
      </c>
    </row>
    <row r="17" spans="2:8" ht="17" thickBot="1" x14ac:dyDescent="0.25">
      <c r="B17" s="48"/>
      <c r="C17" s="49"/>
      <c r="D17" s="50"/>
      <c r="E17" s="51" t="s">
        <v>27</v>
      </c>
      <c r="F17" s="52" t="s">
        <v>28</v>
      </c>
      <c r="G17" s="52" t="s">
        <v>29</v>
      </c>
      <c r="H17" s="53" t="s">
        <v>30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4F6B-5A41-DC47-B351-CA7A83A27462}">
  <dimension ref="B1:P43"/>
  <sheetViews>
    <sheetView zoomScale="120" zoomScaleNormal="120" workbookViewId="0">
      <pane ySplit="4" topLeftCell="A5" activePane="bottomLeft" state="frozen"/>
      <selection activeCell="N7" sqref="N7"/>
      <selection pane="bottomLeft" activeCell="N7" sqref="N7"/>
    </sheetView>
  </sheetViews>
  <sheetFormatPr baseColWidth="10" defaultRowHeight="16" x14ac:dyDescent="0.2"/>
  <cols>
    <col min="1" max="1" width="2.83203125" customWidth="1"/>
    <col min="2" max="2" width="4.33203125" customWidth="1"/>
    <col min="3" max="3" width="8" bestFit="1" customWidth="1"/>
    <col min="4" max="5" width="12" bestFit="1" customWidth="1"/>
    <col min="6" max="6" width="11" bestFit="1" customWidth="1"/>
    <col min="7" max="8" width="12" bestFit="1" customWidth="1"/>
    <col min="9" max="9" width="14" bestFit="1" customWidth="1"/>
    <col min="10" max="10" width="8.1640625" bestFit="1" customWidth="1"/>
    <col min="11" max="11" width="14.1640625" bestFit="1" customWidth="1"/>
    <col min="12" max="12" width="11.33203125" bestFit="1" customWidth="1"/>
    <col min="13" max="13" width="18.33203125" bestFit="1" customWidth="1"/>
    <col min="14" max="14" width="12" bestFit="1" customWidth="1"/>
    <col min="15" max="15" width="18.83203125" bestFit="1" customWidth="1"/>
    <col min="16" max="16" width="23.5" bestFit="1" customWidth="1"/>
  </cols>
  <sheetData>
    <row r="1" spans="2:16" ht="17" thickBot="1" x14ac:dyDescent="0.25"/>
    <row r="2" spans="2:16" x14ac:dyDescent="0.2">
      <c r="C2" s="54" t="s">
        <v>31</v>
      </c>
      <c r="D2" s="55" t="s">
        <v>32</v>
      </c>
      <c r="E2" s="55" t="s">
        <v>33</v>
      </c>
      <c r="F2" s="55" t="s">
        <v>34</v>
      </c>
      <c r="G2" s="55" t="s">
        <v>35</v>
      </c>
      <c r="H2" s="55" t="s">
        <v>36</v>
      </c>
      <c r="I2" s="56" t="s">
        <v>37</v>
      </c>
      <c r="J2" s="54" t="s">
        <v>38</v>
      </c>
      <c r="K2" s="55" t="s">
        <v>39</v>
      </c>
      <c r="L2" s="55" t="s">
        <v>40</v>
      </c>
      <c r="M2" s="56" t="s">
        <v>41</v>
      </c>
      <c r="N2" s="54" t="s">
        <v>42</v>
      </c>
      <c r="O2" s="55" t="s">
        <v>43</v>
      </c>
      <c r="P2" s="56" t="s">
        <v>44</v>
      </c>
    </row>
    <row r="3" spans="2:16" x14ac:dyDescent="0.2">
      <c r="C3" s="57" t="s">
        <v>45</v>
      </c>
      <c r="D3" s="58">
        <v>15000</v>
      </c>
      <c r="E3" s="58">
        <v>12000</v>
      </c>
      <c r="F3" s="58">
        <v>5500</v>
      </c>
      <c r="G3" s="58">
        <v>12300</v>
      </c>
      <c r="H3" s="58">
        <v>17000</v>
      </c>
      <c r="I3" s="59">
        <f>SUM(D3:H3)</f>
        <v>61800</v>
      </c>
      <c r="J3" s="60">
        <f>STDEVP(I3:I4)</f>
        <v>5850</v>
      </c>
      <c r="K3" s="61">
        <v>0.05</v>
      </c>
      <c r="L3" s="62">
        <f>AVERAGE(I3:I4)*K3</f>
        <v>2797.5</v>
      </c>
      <c r="M3" s="63">
        <f>((3*J3)/(L3))^2</f>
        <v>39.356280861646383</v>
      </c>
      <c r="N3" s="64">
        <v>55000</v>
      </c>
      <c r="O3" s="65">
        <f ca="1">COUNTIF(I5:I43,"&lt;55000")/M3</f>
        <v>0.27949795456205717</v>
      </c>
      <c r="P3" s="66">
        <f ca="1">COUNTIF(I5:I43,"&gt;=60000")/M3</f>
        <v>2.5408904960187013E-2</v>
      </c>
    </row>
    <row r="4" spans="2:16" ht="17" thickBot="1" x14ac:dyDescent="0.25">
      <c r="C4" s="67" t="s">
        <v>46</v>
      </c>
      <c r="D4" s="68">
        <v>9000</v>
      </c>
      <c r="E4" s="68">
        <v>11000</v>
      </c>
      <c r="F4" s="68">
        <v>5200</v>
      </c>
      <c r="G4" s="68">
        <v>9900</v>
      </c>
      <c r="H4" s="68">
        <v>15000</v>
      </c>
      <c r="I4" s="69">
        <f>SUM(D4:H4)</f>
        <v>50100</v>
      </c>
      <c r="J4" s="70"/>
      <c r="K4" s="71"/>
      <c r="L4" s="71"/>
      <c r="M4" s="72"/>
      <c r="N4" s="70"/>
      <c r="O4" s="71"/>
      <c r="P4" s="72"/>
    </row>
    <row r="5" spans="2:16" x14ac:dyDescent="0.2">
      <c r="B5" s="73" t="s">
        <v>47</v>
      </c>
      <c r="C5" s="74">
        <v>1</v>
      </c>
      <c r="D5" s="75">
        <f ca="1">RAND()*(D$4-D$3)+D$3</f>
        <v>14872.644424221055</v>
      </c>
      <c r="E5" s="75">
        <f ca="1">RAND()*(E$4-E$3)+E$3</f>
        <v>11709.481602184786</v>
      </c>
      <c r="F5" s="75">
        <f ca="1">RAND()*(F$4-F$3)+F$3</f>
        <v>5303.7068920918919</v>
      </c>
      <c r="G5" s="75">
        <f t="shared" ref="G5:H20" ca="1" si="0">RAND()*(G$4-G$3)+G$3</f>
        <v>11847.845537977264</v>
      </c>
      <c r="H5" s="75">
        <f t="shared" ca="1" si="0"/>
        <v>16460.902176088395</v>
      </c>
      <c r="I5" s="76">
        <f ca="1">SUM(D5:H5)</f>
        <v>60194.580632563389</v>
      </c>
      <c r="J5" s="62"/>
    </row>
    <row r="6" spans="2:16" x14ac:dyDescent="0.2">
      <c r="B6" s="77"/>
      <c r="C6" s="78">
        <f>C5+1</f>
        <v>2</v>
      </c>
      <c r="D6" s="58">
        <f t="shared" ref="D6:H36" ca="1" si="1">RAND()*(D$4-D$3)+D$3</f>
        <v>14056.294562689256</v>
      </c>
      <c r="E6" s="58">
        <f t="shared" ca="1" si="1"/>
        <v>11830.629351086671</v>
      </c>
      <c r="F6" s="58">
        <f t="shared" ca="1" si="1"/>
        <v>5288.8118323676281</v>
      </c>
      <c r="G6" s="58">
        <f t="shared" ca="1" si="0"/>
        <v>10881.353745991142</v>
      </c>
      <c r="H6" s="58">
        <f t="shared" ca="1" si="0"/>
        <v>16811.71750782424</v>
      </c>
      <c r="I6" s="59">
        <f t="shared" ref="I6:I43" ca="1" si="2">SUM(D6:H6)</f>
        <v>58868.806999958935</v>
      </c>
    </row>
    <row r="7" spans="2:16" x14ac:dyDescent="0.2">
      <c r="B7" s="77"/>
      <c r="C7" s="78">
        <f t="shared" ref="C7:C43" si="3">C6+1</f>
        <v>3</v>
      </c>
      <c r="D7" s="58">
        <f t="shared" ca="1" si="1"/>
        <v>12560.290561956956</v>
      </c>
      <c r="E7" s="58">
        <f t="shared" ca="1" si="1"/>
        <v>11980.775846451892</v>
      </c>
      <c r="F7" s="58">
        <f t="shared" ca="1" si="1"/>
        <v>5279.2873988384981</v>
      </c>
      <c r="G7" s="58">
        <f t="shared" ca="1" si="0"/>
        <v>11800.232901322057</v>
      </c>
      <c r="H7" s="58">
        <f t="shared" ca="1" si="0"/>
        <v>15402.090295481214</v>
      </c>
      <c r="I7" s="59">
        <f t="shared" ca="1" si="2"/>
        <v>57022.677004050616</v>
      </c>
    </row>
    <row r="8" spans="2:16" x14ac:dyDescent="0.2">
      <c r="B8" s="77"/>
      <c r="C8" s="78">
        <f t="shared" si="3"/>
        <v>4</v>
      </c>
      <c r="D8" s="58">
        <f t="shared" ca="1" si="1"/>
        <v>14477.499881881984</v>
      </c>
      <c r="E8" s="58">
        <f t="shared" ca="1" si="1"/>
        <v>11502.868623455088</v>
      </c>
      <c r="F8" s="58">
        <f t="shared" ca="1" si="1"/>
        <v>5481.4454411871893</v>
      </c>
      <c r="G8" s="58">
        <f t="shared" ca="1" si="0"/>
        <v>11218.66771744821</v>
      </c>
      <c r="H8" s="58">
        <f t="shared" ca="1" si="0"/>
        <v>16643.968248831323</v>
      </c>
      <c r="I8" s="59">
        <f t="shared" ca="1" si="2"/>
        <v>59324.449912803801</v>
      </c>
    </row>
    <row r="9" spans="2:16" x14ac:dyDescent="0.2">
      <c r="B9" s="77"/>
      <c r="C9" s="78">
        <f t="shared" si="3"/>
        <v>5</v>
      </c>
      <c r="D9" s="58">
        <f t="shared" ca="1" si="1"/>
        <v>13192.762887032284</v>
      </c>
      <c r="E9" s="58">
        <f t="shared" ca="1" si="1"/>
        <v>11339.849070786977</v>
      </c>
      <c r="F9" s="58">
        <f t="shared" ca="1" si="1"/>
        <v>5293.4455463551676</v>
      </c>
      <c r="G9" s="58">
        <f t="shared" ca="1" si="0"/>
        <v>10871.209897865201</v>
      </c>
      <c r="H9" s="58">
        <f t="shared" ca="1" si="0"/>
        <v>15809.939594125457</v>
      </c>
      <c r="I9" s="59">
        <f t="shared" ca="1" si="2"/>
        <v>56507.206996165085</v>
      </c>
    </row>
    <row r="10" spans="2:16" x14ac:dyDescent="0.2">
      <c r="B10" s="77"/>
      <c r="C10" s="78">
        <f t="shared" si="3"/>
        <v>6</v>
      </c>
      <c r="D10" s="58">
        <f t="shared" ca="1" si="1"/>
        <v>14129.645884786383</v>
      </c>
      <c r="E10" s="58">
        <f t="shared" ca="1" si="1"/>
        <v>11406.682109378758</v>
      </c>
      <c r="F10" s="58">
        <f t="shared" ca="1" si="1"/>
        <v>5321.5246561661224</v>
      </c>
      <c r="G10" s="58">
        <f t="shared" ca="1" si="0"/>
        <v>11674.616741323855</v>
      </c>
      <c r="H10" s="58">
        <f t="shared" ca="1" si="0"/>
        <v>15620.301886132338</v>
      </c>
      <c r="I10" s="59">
        <f t="shared" ca="1" si="2"/>
        <v>58152.771277787455</v>
      </c>
    </row>
    <row r="11" spans="2:16" x14ac:dyDescent="0.2">
      <c r="B11" s="77"/>
      <c r="C11" s="78">
        <f t="shared" si="3"/>
        <v>7</v>
      </c>
      <c r="D11" s="58">
        <f t="shared" ca="1" si="1"/>
        <v>13561.434135050011</v>
      </c>
      <c r="E11" s="58">
        <f t="shared" ca="1" si="1"/>
        <v>11387.110184747698</v>
      </c>
      <c r="F11" s="58">
        <f t="shared" ca="1" si="1"/>
        <v>5252.192403437929</v>
      </c>
      <c r="G11" s="58">
        <f t="shared" ca="1" si="0"/>
        <v>10494.806135898913</v>
      </c>
      <c r="H11" s="58">
        <f t="shared" ca="1" si="0"/>
        <v>15792.034296211654</v>
      </c>
      <c r="I11" s="59">
        <f t="shared" ca="1" si="2"/>
        <v>56487.577155346204</v>
      </c>
    </row>
    <row r="12" spans="2:16" x14ac:dyDescent="0.2">
      <c r="B12" s="77"/>
      <c r="C12" s="78">
        <f t="shared" si="3"/>
        <v>8</v>
      </c>
      <c r="D12" s="58">
        <f t="shared" ca="1" si="1"/>
        <v>10318.251945654774</v>
      </c>
      <c r="E12" s="58">
        <f t="shared" ca="1" si="1"/>
        <v>11490.742122749341</v>
      </c>
      <c r="F12" s="58">
        <f t="shared" ca="1" si="1"/>
        <v>5311.9852521526591</v>
      </c>
      <c r="G12" s="58">
        <f t="shared" ca="1" si="0"/>
        <v>12255.906216707874</v>
      </c>
      <c r="H12" s="58">
        <f t="shared" ca="1" si="0"/>
        <v>15275.95097878788</v>
      </c>
      <c r="I12" s="59">
        <f t="shared" ca="1" si="2"/>
        <v>54652.836516052528</v>
      </c>
    </row>
    <row r="13" spans="2:16" x14ac:dyDescent="0.2">
      <c r="B13" s="77"/>
      <c r="C13" s="78">
        <f t="shared" si="3"/>
        <v>9</v>
      </c>
      <c r="D13" s="58">
        <f t="shared" ca="1" si="1"/>
        <v>11881.300387323708</v>
      </c>
      <c r="E13" s="58">
        <f t="shared" ca="1" si="1"/>
        <v>11270.48512562967</v>
      </c>
      <c r="F13" s="58">
        <f t="shared" ca="1" si="1"/>
        <v>5263.3310237247633</v>
      </c>
      <c r="G13" s="58">
        <f t="shared" ca="1" si="0"/>
        <v>12236.380093684857</v>
      </c>
      <c r="H13" s="58">
        <f t="shared" ca="1" si="0"/>
        <v>15270.313852851465</v>
      </c>
      <c r="I13" s="59">
        <f t="shared" ca="1" si="2"/>
        <v>55921.81048321446</v>
      </c>
    </row>
    <row r="14" spans="2:16" x14ac:dyDescent="0.2">
      <c r="B14" s="77"/>
      <c r="C14" s="78">
        <f t="shared" si="3"/>
        <v>10</v>
      </c>
      <c r="D14" s="58">
        <f t="shared" ca="1" si="1"/>
        <v>11821.617596368524</v>
      </c>
      <c r="E14" s="58">
        <f t="shared" ca="1" si="1"/>
        <v>11234.247528032563</v>
      </c>
      <c r="F14" s="58">
        <f t="shared" ca="1" si="1"/>
        <v>5400.9568173193229</v>
      </c>
      <c r="G14" s="58">
        <f t="shared" ca="1" si="0"/>
        <v>10996.534815124487</v>
      </c>
      <c r="H14" s="58">
        <f t="shared" ca="1" si="0"/>
        <v>15305.417198796576</v>
      </c>
      <c r="I14" s="59">
        <f t="shared" ca="1" si="2"/>
        <v>54758.773955641467</v>
      </c>
    </row>
    <row r="15" spans="2:16" x14ac:dyDescent="0.2">
      <c r="B15" s="77"/>
      <c r="C15" s="78">
        <f t="shared" si="3"/>
        <v>11</v>
      </c>
      <c r="D15" s="58">
        <f t="shared" ca="1" si="1"/>
        <v>10977.840144343718</v>
      </c>
      <c r="E15" s="58">
        <f t="shared" ca="1" si="1"/>
        <v>11380.940095201315</v>
      </c>
      <c r="F15" s="58">
        <f t="shared" ca="1" si="1"/>
        <v>5464.0758839024747</v>
      </c>
      <c r="G15" s="58">
        <f t="shared" ca="1" si="0"/>
        <v>10554.009178945062</v>
      </c>
      <c r="H15" s="58">
        <f t="shared" ca="1" si="0"/>
        <v>15808.246565049025</v>
      </c>
      <c r="I15" s="59">
        <f t="shared" ca="1" si="2"/>
        <v>54185.111867441599</v>
      </c>
    </row>
    <row r="16" spans="2:16" x14ac:dyDescent="0.2">
      <c r="B16" s="77"/>
      <c r="C16" s="78">
        <f t="shared" si="3"/>
        <v>12</v>
      </c>
      <c r="D16" s="58">
        <f t="shared" ca="1" si="1"/>
        <v>9934.6928437165425</v>
      </c>
      <c r="E16" s="58">
        <f t="shared" ca="1" si="1"/>
        <v>11770.200935101531</v>
      </c>
      <c r="F16" s="58">
        <f t="shared" ca="1" si="1"/>
        <v>5428.1772269769563</v>
      </c>
      <c r="G16" s="58">
        <f t="shared" ca="1" si="0"/>
        <v>11789.796252434291</v>
      </c>
      <c r="H16" s="58">
        <f t="shared" ca="1" si="0"/>
        <v>15458.308010349947</v>
      </c>
      <c r="I16" s="59">
        <f t="shared" ca="1" si="2"/>
        <v>54381.175268579267</v>
      </c>
    </row>
    <row r="17" spans="2:9" x14ac:dyDescent="0.2">
      <c r="B17" s="77"/>
      <c r="C17" s="78">
        <f t="shared" si="3"/>
        <v>13</v>
      </c>
      <c r="D17" s="58">
        <f t="shared" ca="1" si="1"/>
        <v>12267.934842114471</v>
      </c>
      <c r="E17" s="58">
        <f t="shared" ca="1" si="1"/>
        <v>11222.932321110673</v>
      </c>
      <c r="F17" s="58">
        <f t="shared" ca="1" si="1"/>
        <v>5238.7165492974709</v>
      </c>
      <c r="G17" s="58">
        <f t="shared" ca="1" si="0"/>
        <v>11058.541237129064</v>
      </c>
      <c r="H17" s="58">
        <f t="shared" ca="1" si="0"/>
        <v>16665.969263678082</v>
      </c>
      <c r="I17" s="59">
        <f t="shared" ca="1" si="2"/>
        <v>56454.094213329758</v>
      </c>
    </row>
    <row r="18" spans="2:9" x14ac:dyDescent="0.2">
      <c r="B18" s="77"/>
      <c r="C18" s="78">
        <f t="shared" si="3"/>
        <v>14</v>
      </c>
      <c r="D18" s="58">
        <f t="shared" ca="1" si="1"/>
        <v>9976.2968280068817</v>
      </c>
      <c r="E18" s="58">
        <f t="shared" ca="1" si="1"/>
        <v>11121.386585153014</v>
      </c>
      <c r="F18" s="58">
        <f t="shared" ca="1" si="1"/>
        <v>5224.3524218179846</v>
      </c>
      <c r="G18" s="58">
        <f t="shared" ca="1" si="0"/>
        <v>12115.141868256462</v>
      </c>
      <c r="H18" s="58">
        <f t="shared" ca="1" si="0"/>
        <v>16951.903180069789</v>
      </c>
      <c r="I18" s="59">
        <f t="shared" ca="1" si="2"/>
        <v>55389.080883304123</v>
      </c>
    </row>
    <row r="19" spans="2:9" x14ac:dyDescent="0.2">
      <c r="B19" s="77"/>
      <c r="C19" s="78">
        <f t="shared" si="3"/>
        <v>15</v>
      </c>
      <c r="D19" s="58">
        <f t="shared" ca="1" si="1"/>
        <v>13356.247326203289</v>
      </c>
      <c r="E19" s="58">
        <f t="shared" ca="1" si="1"/>
        <v>11143.253331700615</v>
      </c>
      <c r="F19" s="58">
        <f t="shared" ca="1" si="1"/>
        <v>5332.9782645738178</v>
      </c>
      <c r="G19" s="58">
        <f t="shared" ca="1" si="0"/>
        <v>12102.717083843514</v>
      </c>
      <c r="H19" s="58">
        <f t="shared" ca="1" si="0"/>
        <v>15810.401573324649</v>
      </c>
      <c r="I19" s="59">
        <f t="shared" ca="1" si="2"/>
        <v>57745.597579645881</v>
      </c>
    </row>
    <row r="20" spans="2:9" x14ac:dyDescent="0.2">
      <c r="B20" s="77"/>
      <c r="C20" s="78">
        <f t="shared" si="3"/>
        <v>16</v>
      </c>
      <c r="D20" s="58">
        <f t="shared" ca="1" si="1"/>
        <v>14797.167384819402</v>
      </c>
      <c r="E20" s="58">
        <f t="shared" ca="1" si="1"/>
        <v>11712.1492684307</v>
      </c>
      <c r="F20" s="58">
        <f t="shared" ca="1" si="1"/>
        <v>5252.8489132913801</v>
      </c>
      <c r="G20" s="58">
        <f t="shared" ca="1" si="0"/>
        <v>11280.958014082471</v>
      </c>
      <c r="H20" s="58">
        <f t="shared" ca="1" si="0"/>
        <v>15790.790631091046</v>
      </c>
      <c r="I20" s="59">
        <f t="shared" ca="1" si="2"/>
        <v>58833.914211714997</v>
      </c>
    </row>
    <row r="21" spans="2:9" x14ac:dyDescent="0.2">
      <c r="B21" s="77"/>
      <c r="C21" s="78">
        <f t="shared" si="3"/>
        <v>17</v>
      </c>
      <c r="D21" s="58">
        <f t="shared" ca="1" si="1"/>
        <v>12565.160390174808</v>
      </c>
      <c r="E21" s="58">
        <f t="shared" ca="1" si="1"/>
        <v>11945.084527660842</v>
      </c>
      <c r="F21" s="58">
        <f t="shared" ca="1" si="1"/>
        <v>5261.1113925145701</v>
      </c>
      <c r="G21" s="58">
        <f t="shared" ca="1" si="1"/>
        <v>10689.512875200959</v>
      </c>
      <c r="H21" s="58">
        <f t="shared" ca="1" si="1"/>
        <v>16089.836285797657</v>
      </c>
      <c r="I21" s="59">
        <f t="shared" ca="1" si="2"/>
        <v>56550.705471348832</v>
      </c>
    </row>
    <row r="22" spans="2:9" x14ac:dyDescent="0.2">
      <c r="B22" s="77"/>
      <c r="C22" s="78">
        <f t="shared" si="3"/>
        <v>18</v>
      </c>
      <c r="D22" s="58">
        <f t="shared" ca="1" si="1"/>
        <v>12296.754594437909</v>
      </c>
      <c r="E22" s="58">
        <f t="shared" ca="1" si="1"/>
        <v>11235.585155786266</v>
      </c>
      <c r="F22" s="58">
        <f t="shared" ca="1" si="1"/>
        <v>5373.6336248977568</v>
      </c>
      <c r="G22" s="58">
        <f t="shared" ca="1" si="1"/>
        <v>10876.099754726245</v>
      </c>
      <c r="H22" s="58">
        <f t="shared" ca="1" si="1"/>
        <v>16038.300939114582</v>
      </c>
      <c r="I22" s="59">
        <f t="shared" ca="1" si="2"/>
        <v>55820.374068962759</v>
      </c>
    </row>
    <row r="23" spans="2:9" x14ac:dyDescent="0.2">
      <c r="B23" s="77"/>
      <c r="C23" s="78">
        <f t="shared" si="3"/>
        <v>19</v>
      </c>
      <c r="D23" s="58">
        <f t="shared" ca="1" si="1"/>
        <v>10087.944362306045</v>
      </c>
      <c r="E23" s="58">
        <f t="shared" ca="1" si="1"/>
        <v>11579.474120777044</v>
      </c>
      <c r="F23" s="58">
        <f t="shared" ca="1" si="1"/>
        <v>5456.9629662791995</v>
      </c>
      <c r="G23" s="58">
        <f t="shared" ca="1" si="1"/>
        <v>9958.1774843853364</v>
      </c>
      <c r="H23" s="58">
        <f t="shared" ca="1" si="1"/>
        <v>16203.233799037353</v>
      </c>
      <c r="I23" s="59">
        <f t="shared" ca="1" si="2"/>
        <v>53285.792732784976</v>
      </c>
    </row>
    <row r="24" spans="2:9" x14ac:dyDescent="0.2">
      <c r="B24" s="77"/>
      <c r="C24" s="78">
        <f t="shared" si="3"/>
        <v>20</v>
      </c>
      <c r="D24" s="58">
        <f t="shared" ca="1" si="1"/>
        <v>10398.84618697788</v>
      </c>
      <c r="E24" s="58">
        <f t="shared" ca="1" si="1"/>
        <v>11997.570000766742</v>
      </c>
      <c r="F24" s="58">
        <f t="shared" ca="1" si="1"/>
        <v>5491.561699694731</v>
      </c>
      <c r="G24" s="58">
        <f t="shared" ca="1" si="1"/>
        <v>10471.195938759494</v>
      </c>
      <c r="H24" s="58">
        <f t="shared" ca="1" si="1"/>
        <v>16169.825978903018</v>
      </c>
      <c r="I24" s="59">
        <f t="shared" ca="1" si="2"/>
        <v>54528.99980510187</v>
      </c>
    </row>
    <row r="25" spans="2:9" x14ac:dyDescent="0.2">
      <c r="B25" s="77"/>
      <c r="C25" s="78">
        <f t="shared" si="3"/>
        <v>21</v>
      </c>
      <c r="D25" s="58">
        <f t="shared" ca="1" si="1"/>
        <v>14059.206736804212</v>
      </c>
      <c r="E25" s="58">
        <f t="shared" ca="1" si="1"/>
        <v>11734.272092247385</v>
      </c>
      <c r="F25" s="58">
        <f t="shared" ca="1" si="1"/>
        <v>5320.7123130336868</v>
      </c>
      <c r="G25" s="58">
        <f t="shared" ca="1" si="1"/>
        <v>9950.3913236903281</v>
      </c>
      <c r="H25" s="58">
        <f t="shared" ca="1" si="1"/>
        <v>16084.745794919143</v>
      </c>
      <c r="I25" s="59">
        <f t="shared" ca="1" si="2"/>
        <v>57149.328260694761</v>
      </c>
    </row>
    <row r="26" spans="2:9" x14ac:dyDescent="0.2">
      <c r="B26" s="77"/>
      <c r="C26" s="78">
        <f t="shared" si="3"/>
        <v>22</v>
      </c>
      <c r="D26" s="58">
        <f t="shared" ca="1" si="1"/>
        <v>11421.108822359385</v>
      </c>
      <c r="E26" s="58">
        <f t="shared" ca="1" si="1"/>
        <v>11191.066510972561</v>
      </c>
      <c r="F26" s="58">
        <f t="shared" ca="1" si="1"/>
        <v>5366.5551622252133</v>
      </c>
      <c r="G26" s="58">
        <f t="shared" ca="1" si="1"/>
        <v>11459.168174485581</v>
      </c>
      <c r="H26" s="58">
        <f t="shared" ca="1" si="1"/>
        <v>15006.739324291942</v>
      </c>
      <c r="I26" s="59">
        <f t="shared" ca="1" si="2"/>
        <v>54444.637994334684</v>
      </c>
    </row>
    <row r="27" spans="2:9" x14ac:dyDescent="0.2">
      <c r="B27" s="77"/>
      <c r="C27" s="78">
        <f t="shared" si="3"/>
        <v>23</v>
      </c>
      <c r="D27" s="58">
        <f t="shared" ca="1" si="1"/>
        <v>11407.336772700499</v>
      </c>
      <c r="E27" s="58">
        <f t="shared" ca="1" si="1"/>
        <v>11649.328973366279</v>
      </c>
      <c r="F27" s="58">
        <f t="shared" ca="1" si="1"/>
        <v>5235.9781987790957</v>
      </c>
      <c r="G27" s="58">
        <f t="shared" ca="1" si="1"/>
        <v>10605.615141447512</v>
      </c>
      <c r="H27" s="58">
        <f t="shared" ca="1" si="1"/>
        <v>15848.908930583895</v>
      </c>
      <c r="I27" s="59">
        <f t="shared" ca="1" si="2"/>
        <v>54747.16801687728</v>
      </c>
    </row>
    <row r="28" spans="2:9" x14ac:dyDescent="0.2">
      <c r="B28" s="77"/>
      <c r="C28" s="78">
        <f t="shared" si="3"/>
        <v>24</v>
      </c>
      <c r="D28" s="58">
        <f t="shared" ca="1" si="1"/>
        <v>9906.5501901661301</v>
      </c>
      <c r="E28" s="58">
        <f t="shared" ca="1" si="1"/>
        <v>11046.112158043945</v>
      </c>
      <c r="F28" s="58">
        <f t="shared" ca="1" si="1"/>
        <v>5201.8081586605131</v>
      </c>
      <c r="G28" s="58">
        <f t="shared" ca="1" si="1"/>
        <v>10668.188279880917</v>
      </c>
      <c r="H28" s="58">
        <f t="shared" ca="1" si="1"/>
        <v>15925.688189889506</v>
      </c>
      <c r="I28" s="59">
        <f t="shared" ca="1" si="2"/>
        <v>52748.346976641013</v>
      </c>
    </row>
    <row r="29" spans="2:9" x14ac:dyDescent="0.2">
      <c r="B29" s="77"/>
      <c r="C29" s="78">
        <f t="shared" si="3"/>
        <v>25</v>
      </c>
      <c r="D29" s="58">
        <f t="shared" ca="1" si="1"/>
        <v>11893.92474023256</v>
      </c>
      <c r="E29" s="58">
        <f t="shared" ca="1" si="1"/>
        <v>11695.965865992372</v>
      </c>
      <c r="F29" s="58">
        <f t="shared" ca="1" si="1"/>
        <v>5447.1213321576743</v>
      </c>
      <c r="G29" s="58">
        <f t="shared" ca="1" si="1"/>
        <v>11901.331323016529</v>
      </c>
      <c r="H29" s="58">
        <f t="shared" ca="1" si="1"/>
        <v>15051.3744362422</v>
      </c>
      <c r="I29" s="59">
        <f t="shared" ca="1" si="2"/>
        <v>55989.717697641332</v>
      </c>
    </row>
    <row r="30" spans="2:9" x14ac:dyDescent="0.2">
      <c r="B30" s="77"/>
      <c r="C30" s="78">
        <f t="shared" si="3"/>
        <v>26</v>
      </c>
      <c r="D30" s="58">
        <f t="shared" ca="1" si="1"/>
        <v>14808.505911829654</v>
      </c>
      <c r="E30" s="58">
        <f t="shared" ca="1" si="1"/>
        <v>11081.543992435889</v>
      </c>
      <c r="F30" s="58">
        <f t="shared" ca="1" si="1"/>
        <v>5384.3591634495278</v>
      </c>
      <c r="G30" s="58">
        <f t="shared" ca="1" si="1"/>
        <v>10800.184353490671</v>
      </c>
      <c r="H30" s="58">
        <f t="shared" ca="1" si="1"/>
        <v>16165.671502249235</v>
      </c>
      <c r="I30" s="59">
        <f t="shared" ca="1" si="2"/>
        <v>58240.264923454975</v>
      </c>
    </row>
    <row r="31" spans="2:9" x14ac:dyDescent="0.2">
      <c r="B31" s="77"/>
      <c r="C31" s="78">
        <f t="shared" si="3"/>
        <v>27</v>
      </c>
      <c r="D31" s="58">
        <f t="shared" ca="1" si="1"/>
        <v>12812.587336617446</v>
      </c>
      <c r="E31" s="58">
        <f t="shared" ca="1" si="1"/>
        <v>11290.319938256469</v>
      </c>
      <c r="F31" s="58">
        <f t="shared" ca="1" si="1"/>
        <v>5430.5387631084668</v>
      </c>
      <c r="G31" s="58">
        <f t="shared" ca="1" si="1"/>
        <v>11699.473783003246</v>
      </c>
      <c r="H31" s="58">
        <f t="shared" ca="1" si="1"/>
        <v>15374.006164924922</v>
      </c>
      <c r="I31" s="59">
        <f t="shared" ca="1" si="2"/>
        <v>56606.925985910551</v>
      </c>
    </row>
    <row r="32" spans="2:9" x14ac:dyDescent="0.2">
      <c r="B32" s="77"/>
      <c r="C32" s="78">
        <f t="shared" si="3"/>
        <v>28</v>
      </c>
      <c r="D32" s="58">
        <f t="shared" ca="1" si="1"/>
        <v>14898.627864383909</v>
      </c>
      <c r="E32" s="58">
        <f t="shared" ca="1" si="1"/>
        <v>11233.435252504511</v>
      </c>
      <c r="F32" s="58">
        <f t="shared" ca="1" si="1"/>
        <v>5434.2520769668154</v>
      </c>
      <c r="G32" s="58">
        <f t="shared" ca="1" si="1"/>
        <v>11113.751174483394</v>
      </c>
      <c r="H32" s="58">
        <f t="shared" ca="1" si="1"/>
        <v>16171.967109733769</v>
      </c>
      <c r="I32" s="59">
        <f t="shared" ca="1" si="2"/>
        <v>58852.033478072401</v>
      </c>
    </row>
    <row r="33" spans="2:9" x14ac:dyDescent="0.2">
      <c r="B33" s="77"/>
      <c r="C33" s="78">
        <f t="shared" si="3"/>
        <v>29</v>
      </c>
      <c r="D33" s="58">
        <f t="shared" ca="1" si="1"/>
        <v>12767.439092617895</v>
      </c>
      <c r="E33" s="58">
        <f t="shared" ca="1" si="1"/>
        <v>11540.118428946394</v>
      </c>
      <c r="F33" s="58">
        <f t="shared" ca="1" si="1"/>
        <v>5261.7200307659105</v>
      </c>
      <c r="G33" s="58">
        <f t="shared" ca="1" si="1"/>
        <v>11395.447663491817</v>
      </c>
      <c r="H33" s="58">
        <f t="shared" ca="1" si="1"/>
        <v>15302.824055021267</v>
      </c>
      <c r="I33" s="59">
        <f t="shared" ca="1" si="2"/>
        <v>56267.549270843287</v>
      </c>
    </row>
    <row r="34" spans="2:9" x14ac:dyDescent="0.2">
      <c r="B34" s="77"/>
      <c r="C34" s="78">
        <f t="shared" si="3"/>
        <v>30</v>
      </c>
      <c r="D34" s="58">
        <f t="shared" ca="1" si="1"/>
        <v>10817.229983161709</v>
      </c>
      <c r="E34" s="58">
        <f t="shared" ca="1" si="1"/>
        <v>11873.797270742341</v>
      </c>
      <c r="F34" s="58">
        <f t="shared" ca="1" si="1"/>
        <v>5392.8322951185037</v>
      </c>
      <c r="G34" s="58">
        <f t="shared" ca="1" si="1"/>
        <v>12041.869157323588</v>
      </c>
      <c r="H34" s="58">
        <f t="shared" ca="1" si="1"/>
        <v>15649.031695235819</v>
      </c>
      <c r="I34" s="59">
        <f t="shared" ca="1" si="2"/>
        <v>55774.76040158196</v>
      </c>
    </row>
    <row r="35" spans="2:9" x14ac:dyDescent="0.2">
      <c r="B35" s="77"/>
      <c r="C35" s="78">
        <f t="shared" si="3"/>
        <v>31</v>
      </c>
      <c r="D35" s="58">
        <f t="shared" ca="1" si="1"/>
        <v>9464.6430888221039</v>
      </c>
      <c r="E35" s="58">
        <f t="shared" ca="1" si="1"/>
        <v>11654.940345100804</v>
      </c>
      <c r="F35" s="58">
        <f t="shared" ca="1" si="1"/>
        <v>5241.4266475759559</v>
      </c>
      <c r="G35" s="58">
        <f t="shared" ca="1" si="1"/>
        <v>11972.783397121744</v>
      </c>
      <c r="H35" s="58">
        <f t="shared" ca="1" si="1"/>
        <v>16444.545479850876</v>
      </c>
      <c r="I35" s="59">
        <f t="shared" ca="1" si="2"/>
        <v>54778.338958471475</v>
      </c>
    </row>
    <row r="36" spans="2:9" x14ac:dyDescent="0.2">
      <c r="B36" s="77"/>
      <c r="C36" s="78">
        <f t="shared" si="3"/>
        <v>32</v>
      </c>
      <c r="D36" s="58">
        <f t="shared" ca="1" si="1"/>
        <v>12043.740019736604</v>
      </c>
      <c r="E36" s="58">
        <f t="shared" ca="1" si="1"/>
        <v>11400.724391813046</v>
      </c>
      <c r="F36" s="58">
        <f t="shared" ca="1" si="1"/>
        <v>5250.6758261057857</v>
      </c>
      <c r="G36" s="58">
        <f t="shared" ca="1" si="1"/>
        <v>12156.510667143411</v>
      </c>
      <c r="H36" s="58">
        <f t="shared" ca="1" si="1"/>
        <v>16759.576799649607</v>
      </c>
      <c r="I36" s="59">
        <f t="shared" ca="1" si="2"/>
        <v>57611.227704448451</v>
      </c>
    </row>
    <row r="37" spans="2:9" x14ac:dyDescent="0.2">
      <c r="B37" s="77"/>
      <c r="C37" s="78">
        <f t="shared" si="3"/>
        <v>33</v>
      </c>
      <c r="D37" s="58">
        <f t="shared" ref="D37:H43" ca="1" si="4">RAND()*(D$4-D$3)+D$3</f>
        <v>13591.020371731644</v>
      </c>
      <c r="E37" s="58">
        <f t="shared" ca="1" si="4"/>
        <v>11488.248521375706</v>
      </c>
      <c r="F37" s="58">
        <f t="shared" ca="1" si="4"/>
        <v>5346.8110050077566</v>
      </c>
      <c r="G37" s="58">
        <f t="shared" ca="1" si="4"/>
        <v>10874.458029643614</v>
      </c>
      <c r="H37" s="58">
        <f t="shared" ca="1" si="4"/>
        <v>15145.136863385445</v>
      </c>
      <c r="I37" s="59">
        <f t="shared" ca="1" si="2"/>
        <v>56445.674791144163</v>
      </c>
    </row>
    <row r="38" spans="2:9" x14ac:dyDescent="0.2">
      <c r="B38" s="77"/>
      <c r="C38" s="78">
        <f t="shared" si="3"/>
        <v>34</v>
      </c>
      <c r="D38" s="58">
        <f t="shared" ca="1" si="4"/>
        <v>12692.077446487801</v>
      </c>
      <c r="E38" s="58">
        <f t="shared" ca="1" si="4"/>
        <v>11273.025219427018</v>
      </c>
      <c r="F38" s="58">
        <f t="shared" ca="1" si="4"/>
        <v>5332.9785768032125</v>
      </c>
      <c r="G38" s="58">
        <f t="shared" ca="1" si="4"/>
        <v>11884.911293537796</v>
      </c>
      <c r="H38" s="58">
        <f t="shared" ca="1" si="4"/>
        <v>15499.445135740414</v>
      </c>
      <c r="I38" s="59">
        <f t="shared" ca="1" si="2"/>
        <v>56682.437671996246</v>
      </c>
    </row>
    <row r="39" spans="2:9" x14ac:dyDescent="0.2">
      <c r="B39" s="77"/>
      <c r="C39" s="78">
        <f t="shared" si="3"/>
        <v>35</v>
      </c>
      <c r="D39" s="58">
        <f t="shared" ca="1" si="4"/>
        <v>13705.174186372893</v>
      </c>
      <c r="E39" s="58">
        <f t="shared" ca="1" si="4"/>
        <v>11138.035000248861</v>
      </c>
      <c r="F39" s="58">
        <f t="shared" ca="1" si="4"/>
        <v>5265.115484113383</v>
      </c>
      <c r="G39" s="58">
        <f t="shared" ca="1" si="4"/>
        <v>11194.367725040416</v>
      </c>
      <c r="H39" s="58">
        <f t="shared" ca="1" si="4"/>
        <v>15315.615345396378</v>
      </c>
      <c r="I39" s="59">
        <f t="shared" ca="1" si="2"/>
        <v>56618.307741171928</v>
      </c>
    </row>
    <row r="40" spans="2:9" x14ac:dyDescent="0.2">
      <c r="B40" s="77"/>
      <c r="C40" s="78">
        <f t="shared" si="3"/>
        <v>36</v>
      </c>
      <c r="D40" s="58">
        <f t="shared" ca="1" si="4"/>
        <v>9606.501662477247</v>
      </c>
      <c r="E40" s="58">
        <f t="shared" ca="1" si="4"/>
        <v>11951.32614316857</v>
      </c>
      <c r="F40" s="58">
        <f t="shared" ca="1" si="4"/>
        <v>5335.536698202819</v>
      </c>
      <c r="G40" s="58">
        <f t="shared" ca="1" si="4"/>
        <v>10074.897491925762</v>
      </c>
      <c r="H40" s="58">
        <f t="shared" ca="1" si="4"/>
        <v>15412.100141338062</v>
      </c>
      <c r="I40" s="59">
        <f t="shared" ca="1" si="2"/>
        <v>52380.362137112461</v>
      </c>
    </row>
    <row r="41" spans="2:9" x14ac:dyDescent="0.2">
      <c r="B41" s="77"/>
      <c r="C41" s="78">
        <f t="shared" si="3"/>
        <v>37</v>
      </c>
      <c r="D41" s="58">
        <f t="shared" ca="1" si="4"/>
        <v>13306.698172371693</v>
      </c>
      <c r="E41" s="58">
        <f t="shared" ca="1" si="4"/>
        <v>11551.86155329625</v>
      </c>
      <c r="F41" s="58">
        <f t="shared" ca="1" si="4"/>
        <v>5384.4466468294631</v>
      </c>
      <c r="G41" s="58">
        <f t="shared" ca="1" si="4"/>
        <v>10547.299045545056</v>
      </c>
      <c r="H41" s="58">
        <f t="shared" ca="1" si="4"/>
        <v>16389.459656083651</v>
      </c>
      <c r="I41" s="59">
        <f t="shared" ca="1" si="2"/>
        <v>57179.765074126117</v>
      </c>
    </row>
    <row r="42" spans="2:9" x14ac:dyDescent="0.2">
      <c r="B42" s="77"/>
      <c r="C42" s="78">
        <f t="shared" si="3"/>
        <v>38</v>
      </c>
      <c r="D42" s="58">
        <f t="shared" ca="1" si="4"/>
        <v>13930.337239972572</v>
      </c>
      <c r="E42" s="58">
        <f t="shared" ca="1" si="4"/>
        <v>11347.028799612019</v>
      </c>
      <c r="F42" s="58">
        <f t="shared" ca="1" si="4"/>
        <v>5403.2308296850661</v>
      </c>
      <c r="G42" s="58">
        <f t="shared" ca="1" si="4"/>
        <v>9900.3733854041329</v>
      </c>
      <c r="H42" s="58">
        <f t="shared" ca="1" si="4"/>
        <v>15085.465316056667</v>
      </c>
      <c r="I42" s="59">
        <f t="shared" ca="1" si="2"/>
        <v>55666.435570730457</v>
      </c>
    </row>
    <row r="43" spans="2:9" ht="17" thickBot="1" x14ac:dyDescent="0.25">
      <c r="B43" s="79"/>
      <c r="C43" s="80">
        <f t="shared" si="3"/>
        <v>39</v>
      </c>
      <c r="D43" s="68">
        <f t="shared" ca="1" si="4"/>
        <v>10026.800487720959</v>
      </c>
      <c r="E43" s="68">
        <f t="shared" ca="1" si="4"/>
        <v>11127.50859664157</v>
      </c>
      <c r="F43" s="68">
        <f t="shared" ca="1" si="4"/>
        <v>5378.8078715773836</v>
      </c>
      <c r="G43" s="68">
        <f t="shared" ca="1" si="4"/>
        <v>11672.262946992601</v>
      </c>
      <c r="H43" s="68">
        <f t="shared" ca="1" si="4"/>
        <v>16917.433486359954</v>
      </c>
      <c r="I43" s="69">
        <f t="shared" ca="1" si="2"/>
        <v>55122.813389292467</v>
      </c>
    </row>
  </sheetData>
  <mergeCells count="1">
    <mergeCell ref="B5:B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Confusion Matrix C</vt:lpstr>
      <vt:lpstr>Errori</vt:lpstr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Tosi Davide</cp:lastModifiedBy>
  <dcterms:created xsi:type="dcterms:W3CDTF">2023-05-02T13:05:34Z</dcterms:created>
  <dcterms:modified xsi:type="dcterms:W3CDTF">2023-05-02T13:05:54Z</dcterms:modified>
</cp:coreProperties>
</file>