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P-0\Source\Tech Tree\"/>
    </mc:Choice>
  </mc:AlternateContent>
  <xr:revisionPtr revIDLastSave="0" documentId="13_ncr:1_{282AC8FB-E69D-438F-8047-F81D6F673E50}" xr6:coauthVersionLast="38" xr6:coauthVersionMax="38" xr10:uidLastSave="{00000000-0000-0000-0000-000000000000}"/>
  <bookViews>
    <workbookView xWindow="0" yWindow="0" windowWidth="28800" windowHeight="11790" activeTab="1" xr2:uid="{00000000-000D-0000-FFFF-FFFF00000000}"/>
  </bookViews>
  <sheets>
    <sheet name="Sheet1" sheetId="1" r:id="rId1"/>
    <sheet name="Sheet3" sheetId="3" r:id="rId2"/>
  </sheets>
  <definedNames>
    <definedName name="BE">Sheet1!$B$5</definedName>
    <definedName name="BuildE">Sheet1!$B$5</definedName>
    <definedName name="Cost">Sheet1!$B$3</definedName>
    <definedName name="IE">Sheet1!$B$4</definedName>
    <definedName name="Inv">Sheet1!$B$4</definedName>
    <definedName name="InvE">Sheet1!$B$4</definedName>
    <definedName name="MV">Sheet1!$B$2</definedName>
    <definedName name="OMult">Sheet1!$B$7</definedName>
    <definedName name="PV">Sheet1!$B$1</definedName>
    <definedName name="SYBC">Sheet1!$B$6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G2" i="3" l="1"/>
  <c r="L2" i="3" s="1"/>
  <c r="G3" i="3"/>
  <c r="L3" i="3" s="1"/>
  <c r="G4" i="3"/>
  <c r="L4" i="3" s="1"/>
  <c r="G5" i="3"/>
  <c r="L5" i="3" s="1"/>
  <c r="G6" i="3"/>
  <c r="L6" i="3" s="1"/>
  <c r="G7" i="3"/>
  <c r="L7" i="3" s="1"/>
  <c r="G8" i="3"/>
  <c r="L8" i="3" s="1"/>
  <c r="G9" i="3"/>
  <c r="L9" i="3" s="1"/>
  <c r="G10" i="3"/>
  <c r="L10" i="3" s="1"/>
  <c r="G11" i="3"/>
  <c r="L11" i="3" s="1"/>
  <c r="G12" i="3"/>
  <c r="L12" i="3" s="1"/>
  <c r="G13" i="3"/>
  <c r="L13" i="3" s="1"/>
  <c r="G14" i="3"/>
  <c r="L14" i="3" s="1"/>
  <c r="G15" i="3"/>
  <c r="L15" i="3" s="1"/>
  <c r="G16" i="3"/>
  <c r="L16" i="3" s="1"/>
  <c r="G17" i="3"/>
  <c r="L17" i="3" s="1"/>
  <c r="G18" i="3"/>
  <c r="L18" i="3" s="1"/>
  <c r="G19" i="3"/>
  <c r="L19" i="3" s="1"/>
  <c r="G20" i="3"/>
  <c r="L20" i="3" s="1"/>
  <c r="G21" i="3"/>
  <c r="L21" i="3" s="1"/>
  <c r="G22" i="3"/>
  <c r="L22" i="3" s="1"/>
  <c r="G23" i="3"/>
  <c r="L23" i="3" s="1"/>
  <c r="G24" i="3"/>
  <c r="L24" i="3" s="1"/>
  <c r="G25" i="3"/>
  <c r="L25" i="3" s="1"/>
  <c r="G26" i="3"/>
  <c r="L26" i="3" s="1"/>
  <c r="G27" i="3"/>
  <c r="L27" i="3" s="1"/>
  <c r="G28" i="3"/>
  <c r="L28" i="3" s="1"/>
  <c r="G29" i="3"/>
  <c r="L29" i="3" s="1"/>
  <c r="G30" i="3"/>
  <c r="L30" i="3" s="1"/>
  <c r="G31" i="3"/>
  <c r="L31" i="3" s="1"/>
  <c r="G32" i="3"/>
  <c r="L32" i="3" s="1"/>
  <c r="G33" i="3"/>
  <c r="L33" i="3" s="1"/>
  <c r="G34" i="3"/>
  <c r="L34" i="3" s="1"/>
  <c r="G35" i="3"/>
  <c r="L35" i="3" s="1"/>
  <c r="G36" i="3"/>
  <c r="L36" i="3" s="1"/>
  <c r="G37" i="3"/>
  <c r="L37" i="3" s="1"/>
  <c r="G38" i="3"/>
  <c r="L38" i="3" s="1"/>
  <c r="G39" i="3"/>
  <c r="L39" i="3" s="1"/>
  <c r="G40" i="3"/>
  <c r="L40" i="3" s="1"/>
  <c r="G41" i="3"/>
  <c r="L41" i="3" s="1"/>
  <c r="G42" i="3"/>
  <c r="L42" i="3" s="1"/>
  <c r="G43" i="3"/>
  <c r="L43" i="3" s="1"/>
  <c r="G44" i="3"/>
  <c r="L44" i="3" s="1"/>
  <c r="G45" i="3"/>
  <c r="L45" i="3" s="1"/>
  <c r="G46" i="3"/>
  <c r="L46" i="3" s="1"/>
  <c r="G47" i="3"/>
  <c r="L47" i="3" s="1"/>
  <c r="G48" i="3"/>
  <c r="L48" i="3" s="1"/>
  <c r="G49" i="3"/>
  <c r="L49" i="3" s="1"/>
  <c r="G50" i="3"/>
  <c r="L50" i="3" s="1"/>
  <c r="G51" i="3"/>
  <c r="L51" i="3" s="1"/>
  <c r="G52" i="3"/>
  <c r="L52" i="3" s="1"/>
  <c r="G53" i="3"/>
  <c r="L53" i="3" s="1"/>
  <c r="G54" i="3"/>
  <c r="L54" i="3" s="1"/>
  <c r="F2" i="3"/>
  <c r="K2" i="3" s="1"/>
  <c r="P2" i="3" s="1"/>
  <c r="F3" i="3"/>
  <c r="K3" i="3" s="1"/>
  <c r="P3" i="3" s="1"/>
  <c r="F4" i="3"/>
  <c r="K4" i="3" s="1"/>
  <c r="P4" i="3" s="1"/>
  <c r="F5" i="3"/>
  <c r="K5" i="3" s="1"/>
  <c r="P5" i="3" s="1"/>
  <c r="F6" i="3"/>
  <c r="K6" i="3" s="1"/>
  <c r="P6" i="3" s="1"/>
  <c r="F7" i="3"/>
  <c r="K7" i="3" s="1"/>
  <c r="P7" i="3" s="1"/>
  <c r="F8" i="3"/>
  <c r="K8" i="3" s="1"/>
  <c r="P8" i="3" s="1"/>
  <c r="F9" i="3"/>
  <c r="K9" i="3" s="1"/>
  <c r="P9" i="3" s="1"/>
  <c r="F10" i="3"/>
  <c r="K10" i="3" s="1"/>
  <c r="P10" i="3" s="1"/>
  <c r="F11" i="3"/>
  <c r="K11" i="3" s="1"/>
  <c r="P11" i="3" s="1"/>
  <c r="F12" i="3"/>
  <c r="K12" i="3" s="1"/>
  <c r="P12" i="3" s="1"/>
  <c r="F13" i="3"/>
  <c r="K13" i="3" s="1"/>
  <c r="P13" i="3" s="1"/>
  <c r="F14" i="3"/>
  <c r="K14" i="3" s="1"/>
  <c r="P14" i="3" s="1"/>
  <c r="F15" i="3"/>
  <c r="K15" i="3" s="1"/>
  <c r="P15" i="3" s="1"/>
  <c r="F16" i="3"/>
  <c r="K16" i="3" s="1"/>
  <c r="P16" i="3" s="1"/>
  <c r="F17" i="3"/>
  <c r="K17" i="3" s="1"/>
  <c r="P17" i="3" s="1"/>
  <c r="F18" i="3"/>
  <c r="K18" i="3" s="1"/>
  <c r="P18" i="3" s="1"/>
  <c r="F19" i="3"/>
  <c r="K19" i="3" s="1"/>
  <c r="P19" i="3" s="1"/>
  <c r="F20" i="3"/>
  <c r="K20" i="3" s="1"/>
  <c r="P20" i="3" s="1"/>
  <c r="F21" i="3"/>
  <c r="K21" i="3" s="1"/>
  <c r="P21" i="3" s="1"/>
  <c r="F22" i="3"/>
  <c r="K22" i="3" s="1"/>
  <c r="P22" i="3" s="1"/>
  <c r="F23" i="3"/>
  <c r="K23" i="3" s="1"/>
  <c r="P23" i="3" s="1"/>
  <c r="F24" i="3"/>
  <c r="K24" i="3" s="1"/>
  <c r="P24" i="3" s="1"/>
  <c r="F25" i="3"/>
  <c r="K25" i="3" s="1"/>
  <c r="P25" i="3" s="1"/>
  <c r="F26" i="3"/>
  <c r="K26" i="3" s="1"/>
  <c r="P26" i="3" s="1"/>
  <c r="F27" i="3"/>
  <c r="K27" i="3" s="1"/>
  <c r="P27" i="3" s="1"/>
  <c r="F28" i="3"/>
  <c r="K28" i="3" s="1"/>
  <c r="P28" i="3" s="1"/>
  <c r="F29" i="3"/>
  <c r="K29" i="3" s="1"/>
  <c r="P29" i="3" s="1"/>
  <c r="F30" i="3"/>
  <c r="K30" i="3" s="1"/>
  <c r="P30" i="3" s="1"/>
  <c r="F31" i="3"/>
  <c r="K31" i="3" s="1"/>
  <c r="P31" i="3" s="1"/>
  <c r="F32" i="3"/>
  <c r="K32" i="3" s="1"/>
  <c r="P32" i="3" s="1"/>
  <c r="F33" i="3"/>
  <c r="K33" i="3" s="1"/>
  <c r="P33" i="3" s="1"/>
  <c r="F34" i="3"/>
  <c r="K34" i="3" s="1"/>
  <c r="P34" i="3" s="1"/>
  <c r="F35" i="3"/>
  <c r="K35" i="3" s="1"/>
  <c r="P35" i="3" s="1"/>
  <c r="F36" i="3"/>
  <c r="K36" i="3" s="1"/>
  <c r="P36" i="3" s="1"/>
  <c r="F37" i="3"/>
  <c r="K37" i="3" s="1"/>
  <c r="P37" i="3" s="1"/>
  <c r="F38" i="3"/>
  <c r="K38" i="3" s="1"/>
  <c r="P38" i="3" s="1"/>
  <c r="F39" i="3"/>
  <c r="K39" i="3" s="1"/>
  <c r="P39" i="3" s="1"/>
  <c r="F40" i="3"/>
  <c r="K40" i="3" s="1"/>
  <c r="P40" i="3" s="1"/>
  <c r="F41" i="3"/>
  <c r="K41" i="3" s="1"/>
  <c r="P41" i="3" s="1"/>
  <c r="F42" i="3"/>
  <c r="K42" i="3" s="1"/>
  <c r="P42" i="3" s="1"/>
  <c r="F43" i="3"/>
  <c r="K43" i="3" s="1"/>
  <c r="P43" i="3" s="1"/>
  <c r="F44" i="3"/>
  <c r="K44" i="3" s="1"/>
  <c r="P44" i="3" s="1"/>
  <c r="F45" i="3"/>
  <c r="K45" i="3" s="1"/>
  <c r="P45" i="3" s="1"/>
  <c r="F46" i="3"/>
  <c r="K46" i="3" s="1"/>
  <c r="P46" i="3" s="1"/>
  <c r="F47" i="3"/>
  <c r="K47" i="3" s="1"/>
  <c r="P47" i="3" s="1"/>
  <c r="F48" i="3"/>
  <c r="K48" i="3" s="1"/>
  <c r="P48" i="3" s="1"/>
  <c r="F49" i="3"/>
  <c r="K49" i="3" s="1"/>
  <c r="P49" i="3" s="1"/>
  <c r="F50" i="3"/>
  <c r="K50" i="3" s="1"/>
  <c r="P50" i="3" s="1"/>
  <c r="F51" i="3"/>
  <c r="K51" i="3" s="1"/>
  <c r="P51" i="3" s="1"/>
  <c r="F52" i="3"/>
  <c r="K52" i="3" s="1"/>
  <c r="P52" i="3" s="1"/>
  <c r="F53" i="3"/>
  <c r="K53" i="3" s="1"/>
  <c r="P53" i="3" s="1"/>
  <c r="F54" i="3"/>
  <c r="K54" i="3" s="1"/>
  <c r="P54" i="3" s="1"/>
  <c r="E2" i="3"/>
  <c r="J2" i="3" s="1"/>
  <c r="O2" i="3" s="1"/>
  <c r="E3" i="3"/>
  <c r="J3" i="3" s="1"/>
  <c r="O3" i="3" s="1"/>
  <c r="E4" i="3"/>
  <c r="J4" i="3" s="1"/>
  <c r="O4" i="3" s="1"/>
  <c r="E5" i="3"/>
  <c r="J5" i="3" s="1"/>
  <c r="O5" i="3" s="1"/>
  <c r="E6" i="3"/>
  <c r="J6" i="3" s="1"/>
  <c r="O6" i="3" s="1"/>
  <c r="E7" i="3"/>
  <c r="J7" i="3" s="1"/>
  <c r="O7" i="3" s="1"/>
  <c r="E8" i="3"/>
  <c r="J8" i="3" s="1"/>
  <c r="O8" i="3" s="1"/>
  <c r="E9" i="3"/>
  <c r="J9" i="3" s="1"/>
  <c r="O9" i="3" s="1"/>
  <c r="E10" i="3"/>
  <c r="J10" i="3" s="1"/>
  <c r="O10" i="3" s="1"/>
  <c r="E11" i="3"/>
  <c r="J11" i="3" s="1"/>
  <c r="O11" i="3" s="1"/>
  <c r="E12" i="3"/>
  <c r="J12" i="3" s="1"/>
  <c r="O12" i="3" s="1"/>
  <c r="E13" i="3"/>
  <c r="J13" i="3" s="1"/>
  <c r="O13" i="3" s="1"/>
  <c r="E14" i="3"/>
  <c r="J14" i="3" s="1"/>
  <c r="O14" i="3" s="1"/>
  <c r="E15" i="3"/>
  <c r="J15" i="3" s="1"/>
  <c r="O15" i="3" s="1"/>
  <c r="E16" i="3"/>
  <c r="J16" i="3" s="1"/>
  <c r="O16" i="3" s="1"/>
  <c r="E17" i="3"/>
  <c r="J17" i="3" s="1"/>
  <c r="O17" i="3" s="1"/>
  <c r="E18" i="3"/>
  <c r="J18" i="3" s="1"/>
  <c r="O18" i="3" s="1"/>
  <c r="E19" i="3"/>
  <c r="J19" i="3" s="1"/>
  <c r="O19" i="3" s="1"/>
  <c r="E20" i="3"/>
  <c r="J20" i="3" s="1"/>
  <c r="O20" i="3" s="1"/>
  <c r="E21" i="3"/>
  <c r="J21" i="3" s="1"/>
  <c r="O21" i="3" s="1"/>
  <c r="E22" i="3"/>
  <c r="J22" i="3" s="1"/>
  <c r="O22" i="3" s="1"/>
  <c r="E23" i="3"/>
  <c r="J23" i="3" s="1"/>
  <c r="O23" i="3" s="1"/>
  <c r="E24" i="3"/>
  <c r="J24" i="3" s="1"/>
  <c r="O24" i="3" s="1"/>
  <c r="E25" i="3"/>
  <c r="J25" i="3" s="1"/>
  <c r="O25" i="3" s="1"/>
  <c r="E26" i="3"/>
  <c r="J26" i="3" s="1"/>
  <c r="O26" i="3" s="1"/>
  <c r="E27" i="3"/>
  <c r="J27" i="3" s="1"/>
  <c r="O27" i="3" s="1"/>
  <c r="E28" i="3"/>
  <c r="J28" i="3" s="1"/>
  <c r="O28" i="3" s="1"/>
  <c r="E29" i="3"/>
  <c r="J29" i="3" s="1"/>
  <c r="O29" i="3" s="1"/>
  <c r="E30" i="3"/>
  <c r="J30" i="3" s="1"/>
  <c r="O30" i="3" s="1"/>
  <c r="E31" i="3"/>
  <c r="J31" i="3" s="1"/>
  <c r="O31" i="3" s="1"/>
  <c r="E32" i="3"/>
  <c r="J32" i="3" s="1"/>
  <c r="O32" i="3" s="1"/>
  <c r="E33" i="3"/>
  <c r="J33" i="3" s="1"/>
  <c r="O33" i="3" s="1"/>
  <c r="E34" i="3"/>
  <c r="J34" i="3" s="1"/>
  <c r="O34" i="3" s="1"/>
  <c r="E35" i="3"/>
  <c r="J35" i="3" s="1"/>
  <c r="O35" i="3" s="1"/>
  <c r="E36" i="3"/>
  <c r="J36" i="3" s="1"/>
  <c r="O36" i="3" s="1"/>
  <c r="E37" i="3"/>
  <c r="J37" i="3" s="1"/>
  <c r="O37" i="3" s="1"/>
  <c r="E38" i="3"/>
  <c r="J38" i="3" s="1"/>
  <c r="O38" i="3" s="1"/>
  <c r="E39" i="3"/>
  <c r="J39" i="3" s="1"/>
  <c r="O39" i="3" s="1"/>
  <c r="E40" i="3"/>
  <c r="J40" i="3" s="1"/>
  <c r="O40" i="3" s="1"/>
  <c r="E41" i="3"/>
  <c r="J41" i="3" s="1"/>
  <c r="O41" i="3" s="1"/>
  <c r="E42" i="3"/>
  <c r="J42" i="3" s="1"/>
  <c r="O42" i="3" s="1"/>
  <c r="E43" i="3"/>
  <c r="J43" i="3" s="1"/>
  <c r="O43" i="3" s="1"/>
  <c r="E44" i="3"/>
  <c r="J44" i="3" s="1"/>
  <c r="O44" i="3" s="1"/>
  <c r="E45" i="3"/>
  <c r="J45" i="3" s="1"/>
  <c r="O45" i="3" s="1"/>
  <c r="E46" i="3"/>
  <c r="J46" i="3" s="1"/>
  <c r="O46" i="3" s="1"/>
  <c r="E47" i="3"/>
  <c r="J47" i="3" s="1"/>
  <c r="O47" i="3" s="1"/>
  <c r="E48" i="3"/>
  <c r="J48" i="3" s="1"/>
  <c r="O48" i="3" s="1"/>
  <c r="E49" i="3"/>
  <c r="J49" i="3" s="1"/>
  <c r="O49" i="3" s="1"/>
  <c r="E50" i="3"/>
  <c r="J50" i="3" s="1"/>
  <c r="O50" i="3" s="1"/>
  <c r="E51" i="3"/>
  <c r="J51" i="3" s="1"/>
  <c r="O51" i="3" s="1"/>
  <c r="E52" i="3"/>
  <c r="J52" i="3" s="1"/>
  <c r="O52" i="3" s="1"/>
  <c r="E53" i="3"/>
  <c r="J53" i="3" s="1"/>
  <c r="O53" i="3" s="1"/>
  <c r="E54" i="3"/>
  <c r="J54" i="3" s="1"/>
  <c r="O54" i="3" s="1"/>
  <c r="I2" i="3"/>
  <c r="N2" i="3" s="1"/>
  <c r="I3" i="3"/>
  <c r="N3" i="3" s="1"/>
  <c r="I4" i="3"/>
  <c r="N4" i="3" s="1"/>
  <c r="I5" i="3"/>
  <c r="N5" i="3" s="1"/>
  <c r="I6" i="3"/>
  <c r="N6" i="3" s="1"/>
  <c r="I7" i="3"/>
  <c r="N7" i="3" s="1"/>
  <c r="I8" i="3"/>
  <c r="N8" i="3" s="1"/>
  <c r="I9" i="3"/>
  <c r="N9" i="3" s="1"/>
  <c r="I10" i="3"/>
  <c r="N10" i="3" s="1"/>
  <c r="I11" i="3"/>
  <c r="N11" i="3" s="1"/>
  <c r="I12" i="3"/>
  <c r="N12" i="3" s="1"/>
  <c r="I13" i="3"/>
  <c r="N13" i="3" s="1"/>
  <c r="I14" i="3"/>
  <c r="N14" i="3" s="1"/>
  <c r="I15" i="3"/>
  <c r="N15" i="3" s="1"/>
  <c r="I16" i="3"/>
  <c r="N16" i="3" s="1"/>
  <c r="I17" i="3"/>
  <c r="N17" i="3" s="1"/>
  <c r="I18" i="3"/>
  <c r="N18" i="3" s="1"/>
  <c r="I19" i="3"/>
  <c r="N19" i="3" s="1"/>
  <c r="I20" i="3"/>
  <c r="N20" i="3" s="1"/>
  <c r="I21" i="3"/>
  <c r="N21" i="3" s="1"/>
  <c r="I22" i="3"/>
  <c r="N22" i="3" s="1"/>
  <c r="I23" i="3"/>
  <c r="N23" i="3" s="1"/>
  <c r="I24" i="3"/>
  <c r="N24" i="3" s="1"/>
  <c r="I25" i="3"/>
  <c r="N25" i="3" s="1"/>
  <c r="I26" i="3"/>
  <c r="N26" i="3" s="1"/>
  <c r="I27" i="3"/>
  <c r="N27" i="3" s="1"/>
  <c r="I28" i="3"/>
  <c r="N28" i="3" s="1"/>
  <c r="I29" i="3"/>
  <c r="N29" i="3" s="1"/>
  <c r="I30" i="3"/>
  <c r="N30" i="3" s="1"/>
  <c r="I31" i="3"/>
  <c r="N31" i="3" s="1"/>
  <c r="I32" i="3"/>
  <c r="N32" i="3" s="1"/>
  <c r="I33" i="3"/>
  <c r="N33" i="3" s="1"/>
  <c r="I34" i="3"/>
  <c r="N34" i="3" s="1"/>
  <c r="I35" i="3"/>
  <c r="N35" i="3" s="1"/>
  <c r="I36" i="3"/>
  <c r="N36" i="3" s="1"/>
  <c r="I37" i="3"/>
  <c r="N37" i="3" s="1"/>
  <c r="I38" i="3"/>
  <c r="N38" i="3" s="1"/>
  <c r="I39" i="3"/>
  <c r="N39" i="3" s="1"/>
  <c r="I40" i="3"/>
  <c r="N40" i="3" s="1"/>
  <c r="I41" i="3"/>
  <c r="N41" i="3" s="1"/>
  <c r="I42" i="3"/>
  <c r="N42" i="3" s="1"/>
  <c r="I43" i="3"/>
  <c r="N43" i="3" s="1"/>
  <c r="I44" i="3"/>
  <c r="N44" i="3" s="1"/>
  <c r="I45" i="3"/>
  <c r="N45" i="3" s="1"/>
  <c r="I46" i="3"/>
  <c r="N46" i="3" s="1"/>
  <c r="I47" i="3"/>
  <c r="N47" i="3" s="1"/>
  <c r="I48" i="3"/>
  <c r="N48" i="3" s="1"/>
  <c r="I49" i="3"/>
  <c r="N49" i="3" s="1"/>
  <c r="I50" i="3"/>
  <c r="N50" i="3" s="1"/>
  <c r="I51" i="3"/>
  <c r="N51" i="3" s="1"/>
  <c r="I52" i="3"/>
  <c r="N52" i="3" s="1"/>
  <c r="I53" i="3"/>
  <c r="N53" i="3" s="1"/>
  <c r="I54" i="3"/>
  <c r="N54" i="3" s="1"/>
  <c r="C2" i="3"/>
  <c r="H2" i="3" s="1"/>
  <c r="M2" i="3" s="1"/>
  <c r="C3" i="3"/>
  <c r="H3" i="3" s="1"/>
  <c r="M3" i="3" s="1"/>
  <c r="C4" i="3"/>
  <c r="H4" i="3" s="1"/>
  <c r="M4" i="3" s="1"/>
  <c r="C5" i="3"/>
  <c r="H5" i="3" s="1"/>
  <c r="M5" i="3" s="1"/>
  <c r="C6" i="3"/>
  <c r="H6" i="3" s="1"/>
  <c r="M6" i="3" s="1"/>
  <c r="C7" i="3"/>
  <c r="H7" i="3" s="1"/>
  <c r="M7" i="3" s="1"/>
  <c r="C8" i="3"/>
  <c r="H8" i="3" s="1"/>
  <c r="M8" i="3" s="1"/>
  <c r="C9" i="3"/>
  <c r="H9" i="3" s="1"/>
  <c r="M9" i="3" s="1"/>
  <c r="C10" i="3"/>
  <c r="H10" i="3" s="1"/>
  <c r="M10" i="3" s="1"/>
  <c r="C11" i="3"/>
  <c r="H11" i="3" s="1"/>
  <c r="M11" i="3" s="1"/>
  <c r="C12" i="3"/>
  <c r="H12" i="3" s="1"/>
  <c r="M12" i="3" s="1"/>
  <c r="C13" i="3"/>
  <c r="H13" i="3" s="1"/>
  <c r="M13" i="3" s="1"/>
  <c r="C14" i="3"/>
  <c r="H14" i="3" s="1"/>
  <c r="M14" i="3" s="1"/>
  <c r="C15" i="3"/>
  <c r="H15" i="3" s="1"/>
  <c r="M15" i="3" s="1"/>
  <c r="C16" i="3"/>
  <c r="H16" i="3" s="1"/>
  <c r="M16" i="3" s="1"/>
  <c r="C17" i="3"/>
  <c r="H17" i="3" s="1"/>
  <c r="M17" i="3" s="1"/>
  <c r="C18" i="3"/>
  <c r="H18" i="3" s="1"/>
  <c r="M18" i="3" s="1"/>
  <c r="C19" i="3"/>
  <c r="H19" i="3" s="1"/>
  <c r="M19" i="3" s="1"/>
  <c r="C20" i="3"/>
  <c r="H20" i="3" s="1"/>
  <c r="M20" i="3" s="1"/>
  <c r="C21" i="3"/>
  <c r="H21" i="3" s="1"/>
  <c r="M21" i="3" s="1"/>
  <c r="C22" i="3"/>
  <c r="H22" i="3" s="1"/>
  <c r="M22" i="3" s="1"/>
  <c r="C23" i="3"/>
  <c r="H23" i="3" s="1"/>
  <c r="M23" i="3" s="1"/>
  <c r="C24" i="3"/>
  <c r="H24" i="3" s="1"/>
  <c r="M24" i="3" s="1"/>
  <c r="C25" i="3"/>
  <c r="H25" i="3" s="1"/>
  <c r="M25" i="3" s="1"/>
  <c r="C26" i="3"/>
  <c r="H26" i="3" s="1"/>
  <c r="M26" i="3" s="1"/>
  <c r="C27" i="3"/>
  <c r="H27" i="3" s="1"/>
  <c r="M27" i="3" s="1"/>
  <c r="C28" i="3"/>
  <c r="H28" i="3" s="1"/>
  <c r="M28" i="3" s="1"/>
  <c r="C29" i="3"/>
  <c r="H29" i="3" s="1"/>
  <c r="M29" i="3" s="1"/>
  <c r="C30" i="3"/>
  <c r="H30" i="3" s="1"/>
  <c r="M30" i="3" s="1"/>
  <c r="C31" i="3"/>
  <c r="H31" i="3" s="1"/>
  <c r="M31" i="3" s="1"/>
  <c r="C32" i="3"/>
  <c r="H32" i="3" s="1"/>
  <c r="M32" i="3" s="1"/>
  <c r="C33" i="3"/>
  <c r="H33" i="3" s="1"/>
  <c r="M33" i="3" s="1"/>
  <c r="C34" i="3"/>
  <c r="H34" i="3" s="1"/>
  <c r="M34" i="3" s="1"/>
  <c r="C35" i="3"/>
  <c r="H35" i="3" s="1"/>
  <c r="M35" i="3" s="1"/>
  <c r="C36" i="3"/>
  <c r="H36" i="3" s="1"/>
  <c r="M36" i="3" s="1"/>
  <c r="C37" i="3"/>
  <c r="H37" i="3" s="1"/>
  <c r="M37" i="3" s="1"/>
  <c r="C38" i="3"/>
  <c r="H38" i="3" s="1"/>
  <c r="M38" i="3" s="1"/>
  <c r="C39" i="3"/>
  <c r="H39" i="3" s="1"/>
  <c r="M39" i="3" s="1"/>
  <c r="C40" i="3"/>
  <c r="H40" i="3" s="1"/>
  <c r="M40" i="3" s="1"/>
  <c r="C41" i="3"/>
  <c r="H41" i="3" s="1"/>
  <c r="M41" i="3" s="1"/>
  <c r="C42" i="3"/>
  <c r="H42" i="3" s="1"/>
  <c r="M42" i="3" s="1"/>
  <c r="C43" i="3"/>
  <c r="H43" i="3" s="1"/>
  <c r="M43" i="3" s="1"/>
  <c r="C44" i="3"/>
  <c r="H44" i="3" s="1"/>
  <c r="M44" i="3" s="1"/>
  <c r="C45" i="3"/>
  <c r="H45" i="3" s="1"/>
  <c r="M45" i="3" s="1"/>
  <c r="C46" i="3"/>
  <c r="H46" i="3" s="1"/>
  <c r="M46" i="3" s="1"/>
  <c r="C47" i="3"/>
  <c r="H47" i="3" s="1"/>
  <c r="M47" i="3" s="1"/>
  <c r="C48" i="3"/>
  <c r="H48" i="3" s="1"/>
  <c r="M48" i="3" s="1"/>
  <c r="C49" i="3"/>
  <c r="H49" i="3" s="1"/>
  <c r="M49" i="3" s="1"/>
  <c r="C50" i="3"/>
  <c r="H50" i="3" s="1"/>
  <c r="M50" i="3" s="1"/>
  <c r="C51" i="3"/>
  <c r="H51" i="3" s="1"/>
  <c r="M51" i="3" s="1"/>
  <c r="C52" i="3"/>
  <c r="H52" i="3" s="1"/>
  <c r="M52" i="3" s="1"/>
  <c r="C53" i="3"/>
  <c r="H53" i="3" s="1"/>
  <c r="M53" i="3" s="1"/>
  <c r="C54" i="3"/>
  <c r="H54" i="3" s="1"/>
  <c r="M54" i="3" s="1"/>
  <c r="D6" i="1"/>
  <c r="D7" i="1" s="1"/>
</calcChain>
</file>

<file path=xl/sharedStrings.xml><?xml version="1.0" encoding="utf-8"?>
<sst xmlns="http://schemas.openxmlformats.org/spreadsheetml/2006/main" count="81" uniqueCount="80">
  <si>
    <t>Part Variable</t>
  </si>
  <si>
    <t>Module Variable</t>
  </si>
  <si>
    <t>Total Cost</t>
  </si>
  <si>
    <t>Inventory Effect</t>
  </si>
  <si>
    <t>Build Effect</t>
  </si>
  <si>
    <t>Scrapyard Buildcount</t>
  </si>
  <si>
    <t>[PV]*[MV]*(min([C]/([I] + ([B]*(max([U]*0.125,1)+1))), [C]))</t>
  </si>
  <si>
    <t>EffectivePartFormula</t>
  </si>
  <si>
    <t>BPFormula</t>
  </si>
  <si>
    <t>Overall Multiplier</t>
  </si>
  <si>
    <t>Title</t>
  </si>
  <si>
    <t>Star 27</t>
  </si>
  <si>
    <t>Star 30</t>
  </si>
  <si>
    <t>STAR 37</t>
  </si>
  <si>
    <t>Star 20</t>
  </si>
  <si>
    <t>Star 3</t>
  </si>
  <si>
    <t>Castor 4</t>
  </si>
  <si>
    <t>Star 48B</t>
  </si>
  <si>
    <t>Castor 4A</t>
  </si>
  <si>
    <t>GEM 60</t>
  </si>
  <si>
    <t>GEM 46</t>
  </si>
  <si>
    <t>UA1207</t>
  </si>
  <si>
    <t>SRMU</t>
  </si>
  <si>
    <t>Castor 120</t>
  </si>
  <si>
    <t>Castor 1</t>
  </si>
  <si>
    <t>GEM 40</t>
  </si>
  <si>
    <t>100-Inch SRM</t>
  </si>
  <si>
    <t>UA1204</t>
  </si>
  <si>
    <t>RSRM</t>
  </si>
  <si>
    <t>RSRMV</t>
  </si>
  <si>
    <t>UA1205 SRM</t>
  </si>
  <si>
    <t>UA1564 SRM</t>
  </si>
  <si>
    <t>UA1563 SRM</t>
  </si>
  <si>
    <t>UA1206 SRM</t>
  </si>
  <si>
    <t>Baby Sergeant 3x Solid Kick Motor Cluster</t>
  </si>
  <si>
    <t>Baby Sergeant 11x Solid Kick Motor Cluster</t>
  </si>
  <si>
    <t>Baby Sergeant (5.4KS1975)</t>
  </si>
  <si>
    <t>P80</t>
  </si>
  <si>
    <t>AJ-60A</t>
  </si>
  <si>
    <t>Castor 4AXL</t>
  </si>
  <si>
    <t>GEM 63</t>
  </si>
  <si>
    <t>EAP-241</t>
  </si>
  <si>
    <t>GEM 63XL</t>
  </si>
  <si>
    <t>P241A EAP</t>
  </si>
  <si>
    <t>Castor 30</t>
  </si>
  <si>
    <t>Castor 30B</t>
  </si>
  <si>
    <t>AJ-260 HL [6.55 m]</t>
  </si>
  <si>
    <t>Orion 50 [1.25 m]</t>
  </si>
  <si>
    <t>Magellan Star-48 SRM</t>
  </si>
  <si>
    <t>IUS Booster Second Stage</t>
  </si>
  <si>
    <t>IUS Booster First Stage</t>
  </si>
  <si>
    <t>GCR X-242 Solid Rocket Motor</t>
  </si>
  <si>
    <t>X-258 Solid Rocket Motor</t>
  </si>
  <si>
    <t>X-248 Solid Rocket Motor Altair</t>
  </si>
  <si>
    <t>RSRM (2-segment)</t>
  </si>
  <si>
    <t>RSRM (3-segment)</t>
  </si>
  <si>
    <t>Altair</t>
  </si>
  <si>
    <t>Castor 30XL</t>
  </si>
  <si>
    <t>Altair II</t>
  </si>
  <si>
    <t>STAR 37FM</t>
  </si>
  <si>
    <t>M55 (Minuteman) SRM</t>
  </si>
  <si>
    <t>STAR 17</t>
  </si>
  <si>
    <t>Castor 2</t>
  </si>
  <si>
    <t>Current Cost</t>
  </si>
  <si>
    <t>0.18 Cost</t>
  </si>
  <si>
    <t>0.75 Cost</t>
  </si>
  <si>
    <t>0.5 Cost</t>
  </si>
  <si>
    <t>0.25 Cost</t>
  </si>
  <si>
    <t>Current EF</t>
  </si>
  <si>
    <t>0.75 EF</t>
  </si>
  <si>
    <t>0.5 EF</t>
  </si>
  <si>
    <t>0.25 EF</t>
  </si>
  <si>
    <t>0.18 EF</t>
  </si>
  <si>
    <t>Current BP</t>
  </si>
  <si>
    <t>0.75 BP</t>
  </si>
  <si>
    <t>0.5 BP</t>
  </si>
  <si>
    <t>0.25 BP</t>
  </si>
  <si>
    <t>0.18 BP</t>
  </si>
  <si>
    <t>GOAL EF</t>
  </si>
  <si>
    <t>GOAL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</si>
</sst>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2" borderId="2" xfId="0" applyFont="1" applyFill="1" applyBorder="1"/>
    <xf numFmtId="0" fontId="3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NumberFormat="1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s" displayName="Parts" ref="A1:R54" totalsRowShown="0" headerRowDxfId="22" dataDxfId="20" headerRowBorderDxfId="21" tableBorderDxfId="19" totalsRowBorderDxfId="18">
  <autoFilter ref="A1:R54" xr:uid="{00000000-0009-0000-0100-000001000000}"/>
  <sortState ref="A2:B165">
    <sortCondition ref="A1:A165"/>
  </sortState>
  <tableColumns count="18">
    <tableColumn id="1" xr3:uid="{00000000-0010-0000-0000-000001000000}" name="Title" dataDxfId="17"/>
    <tableColumn id="2" xr3:uid="{00000000-0010-0000-0000-000002000000}" name="Current Cost" dataDxfId="16"/>
    <tableColumn id="3" xr3:uid="{00000000-0010-0000-0000-000003000000}" name="0.75 Cost" dataDxfId="15">
      <calculatedColumnFormula>ROUND(Parts[[#This Row],[Current Cost]]*0.75,0)</calculatedColumnFormula>
    </tableColumn>
    <tableColumn id="4" xr3:uid="{00000000-0010-0000-0000-000004000000}" name="0.5 Cost" dataDxfId="0">
      <calculatedColumnFormula>ROUND(Parts[[#This Row],[Current Cost]]*0.5,0)</calculatedColumnFormula>
    </tableColumn>
    <tableColumn id="5" xr3:uid="{00000000-0010-0000-0000-000005000000}" name="0.25 Cost" dataDxfId="14">
      <calculatedColumnFormula>ROUND(Parts[[#This Row],[Current Cost]]*0.25,0)</calculatedColumnFormula>
    </tableColumn>
    <tableColumn id="6" xr3:uid="{00000000-0010-0000-0000-000006000000}" name="0.18 Cost" dataDxfId="13">
      <calculatedColumnFormula>ROUND(Parts[[#This Row],[Current Cost]]*0.18,0)</calculatedColumnFormula>
    </tableColumn>
    <tableColumn id="12" xr3:uid="{00000000-0010-0000-0000-00000C000000}" name="Current EF" dataDxfId="12">
      <calculatedColumnFormula>PV*MV*(MIN(Parts[[#This Row],[Current Cost]]/(InvE+(BuildE*(MAX(SYBC*0.125,1)+1))),Cost))</calculatedColumnFormula>
    </tableColumn>
    <tableColumn id="13" xr3:uid="{00000000-0010-0000-0000-00000D000000}" name="0.75 EF" dataDxfId="11">
      <calculatedColumnFormula>PV*MV*(MIN(Parts[[#This Row],[0.75 Cost]]/(InvE+(BuildE*(MAX(SYBC*0.125,1)+1))),Cost))</calculatedColumnFormula>
    </tableColumn>
    <tableColumn id="14" xr3:uid="{00000000-0010-0000-0000-00000E000000}" name="0.5 EF" dataDxfId="10">
      <calculatedColumnFormula>PV*MV*(MIN(Parts[[#This Row],[0.5 Cost]]/(InvE+(BuildE*(MAX(SYBC*0.125,1)+1))),Cost))</calculatedColumnFormula>
    </tableColumn>
    <tableColumn id="15" xr3:uid="{00000000-0010-0000-0000-00000F000000}" name="0.25 EF" dataDxfId="9">
      <calculatedColumnFormula>PV*MV*(MIN(Parts[[#This Row],[0.25 Cost]]/(InvE+(BuildE*(MAX(SYBC*0.125,1)+1))),Cost))</calculatedColumnFormula>
    </tableColumn>
    <tableColumn id="16" xr3:uid="{00000000-0010-0000-0000-000010000000}" name="0.18 EF" dataDxfId="8">
      <calculatedColumnFormula>PV*MV*(MIN(Parts[[#This Row],[0.18 Cost]]/(InvE+(BuildE*(MAX(SYBC*0.125,1)+1))),Cost))</calculatedColumnFormula>
    </tableColumn>
    <tableColumn id="17" xr3:uid="{00000000-0010-0000-0000-000011000000}" name="Current BP" dataDxfId="7">
      <calculatedColumnFormula>(500 + (Parts[[#This Row],[Current EF]]*20))*OMult*1.5</calculatedColumnFormula>
    </tableColumn>
    <tableColumn id="18" xr3:uid="{00000000-0010-0000-0000-000012000000}" name="0.75 BP" dataDxfId="6">
      <calculatedColumnFormula>(500 + (Parts[[#This Row],[0.75 EF]]*20))*OMult*1.5</calculatedColumnFormula>
    </tableColumn>
    <tableColumn id="19" xr3:uid="{00000000-0010-0000-0000-000013000000}" name="0.5 BP" dataDxfId="5">
      <calculatedColumnFormula>(500 + (Parts[[#This Row],[0.5 EF]]*20))*OMult*1.5</calculatedColumnFormula>
    </tableColumn>
    <tableColumn id="20" xr3:uid="{00000000-0010-0000-0000-000014000000}" name="0.25 BP" dataDxfId="4">
      <calculatedColumnFormula>(500 + (Parts[[#This Row],[0.25 EF]]*20))*OMult*1.5</calculatedColumnFormula>
    </tableColumn>
    <tableColumn id="21" xr3:uid="{00000000-0010-0000-0000-000015000000}" name="0.18 BP" dataDxfId="3">
      <calculatedColumnFormula>(500 + (Parts[[#This Row],[0.18 EF]]*20))*OMult*1.5</calculatedColumnFormula>
    </tableColumn>
    <tableColumn id="7" xr3:uid="{B22D4A23-3187-44C4-B8D2-CAE23AD26B57}" name="GOAL EF" dataDxfId="2"/>
    <tableColumn id="8" xr3:uid="{0B3AF81A-33ED-41D1-B8DC-D225B75175C2}" name="GOAL BP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5" x14ac:dyDescent="0.25">
      <c r="A1" t="s">
        <v>0</v>
      </c>
      <c r="B1" s="2">
        <v>1</v>
      </c>
      <c r="D1" t="s">
        <v>6</v>
      </c>
    </row>
    <row r="2" spans="1:5" x14ac:dyDescent="0.25">
      <c r="A2" t="s">
        <v>1</v>
      </c>
      <c r="B2" s="2">
        <v>1</v>
      </c>
    </row>
    <row r="3" spans="1:5" x14ac:dyDescent="0.25">
      <c r="A3" t="s">
        <v>2</v>
      </c>
      <c r="B3" s="2"/>
    </row>
    <row r="4" spans="1:5" x14ac:dyDescent="0.25">
      <c r="A4" t="s">
        <v>3</v>
      </c>
      <c r="B4" s="2">
        <v>0</v>
      </c>
    </row>
    <row r="5" spans="1:5" x14ac:dyDescent="0.25">
      <c r="A5" t="s">
        <v>4</v>
      </c>
      <c r="B5" s="2">
        <v>1</v>
      </c>
    </row>
    <row r="6" spans="1:5" x14ac:dyDescent="0.25">
      <c r="A6" t="s">
        <v>5</v>
      </c>
      <c r="B6" s="2">
        <v>0</v>
      </c>
      <c r="D6" s="1">
        <f>PV*MV*(MIN(Cost/(InvE+(BuildE*(MAX(SYBC*0.125,1)+1))),Cost))</f>
        <v>0</v>
      </c>
      <c r="E6" t="s">
        <v>7</v>
      </c>
    </row>
    <row r="7" spans="1:5" x14ac:dyDescent="0.25">
      <c r="A7" t="s">
        <v>9</v>
      </c>
      <c r="B7" s="2">
        <v>25</v>
      </c>
      <c r="D7" s="1">
        <f>(500 + (D6*20))*OMult*1.5</f>
        <v>18750</v>
      </c>
      <c r="E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tabSelected="1" workbookViewId="0">
      <selection activeCell="E10" sqref="E10"/>
    </sheetView>
  </sheetViews>
  <sheetFormatPr defaultRowHeight="15" x14ac:dyDescent="0.25"/>
  <cols>
    <col min="1" max="1" width="40.5703125" bestFit="1" customWidth="1"/>
    <col min="2" max="2" width="13" bestFit="1" customWidth="1"/>
    <col min="3" max="3" width="10.42578125" bestFit="1" customWidth="1"/>
    <col min="4" max="4" width="9.42578125" bestFit="1" customWidth="1"/>
    <col min="5" max="6" width="10.42578125" bestFit="1" customWidth="1"/>
    <col min="12" max="12" width="11.5703125" bestFit="1" customWidth="1"/>
    <col min="17" max="17" width="10.7109375" bestFit="1" customWidth="1"/>
    <col min="18" max="18" width="11" bestFit="1" customWidth="1"/>
  </cols>
  <sheetData>
    <row r="1" spans="1:18" x14ac:dyDescent="0.25">
      <c r="A1" s="5" t="s">
        <v>10</v>
      </c>
      <c r="B1" s="5" t="s">
        <v>63</v>
      </c>
      <c r="C1" s="6" t="s">
        <v>65</v>
      </c>
      <c r="D1" s="6" t="s">
        <v>66</v>
      </c>
      <c r="E1" s="6" t="s">
        <v>67</v>
      </c>
      <c r="F1" s="6" t="s">
        <v>64</v>
      </c>
      <c r="G1" s="6" t="s">
        <v>68</v>
      </c>
      <c r="H1" s="6" t="s">
        <v>69</v>
      </c>
      <c r="I1" s="6" t="s">
        <v>70</v>
      </c>
      <c r="J1" s="6" t="s">
        <v>71</v>
      </c>
      <c r="K1" s="6" t="s">
        <v>72</v>
      </c>
      <c r="L1" s="11" t="s">
        <v>73</v>
      </c>
      <c r="M1" s="11" t="s">
        <v>74</v>
      </c>
      <c r="N1" s="11" t="s">
        <v>75</v>
      </c>
      <c r="O1" s="11" t="s">
        <v>76</v>
      </c>
      <c r="P1" s="12" t="s">
        <v>77</v>
      </c>
      <c r="Q1" s="5" t="s">
        <v>78</v>
      </c>
      <c r="R1" s="6" t="s">
        <v>79</v>
      </c>
    </row>
    <row r="2" spans="1:18" x14ac:dyDescent="0.25">
      <c r="A2" s="3" t="s">
        <v>26</v>
      </c>
      <c r="B2" s="4">
        <v>5315</v>
      </c>
      <c r="C2" s="7">
        <f>ROUND(Parts[[#This Row],[Current Cost]]*0.75,0)</f>
        <v>3986</v>
      </c>
      <c r="D2" s="7">
        <f>ROUND(Parts[[#This Row],[Current Cost]]*0.5,0)</f>
        <v>2658</v>
      </c>
      <c r="E2" s="7">
        <f>ROUND(Parts[[#This Row],[Current Cost]]*0.25,0)</f>
        <v>1329</v>
      </c>
      <c r="F2" s="7">
        <f>ROUND(Parts[[#This Row],[Current Cost]]*0.18,0)</f>
        <v>957</v>
      </c>
      <c r="G2" s="13">
        <f>PV*MV*(MIN(Parts[[#This Row],[Current Cost]]/(InvE+(BuildE*(MAX(SYBC*0.125,1)+1))),Cost))</f>
        <v>2657.5</v>
      </c>
      <c r="H2" s="13">
        <f>PV*MV*(MIN(Parts[[#This Row],[0.75 Cost]]/(InvE+(BuildE*(MAX(SYBC*0.125,1)+1))),Cost))</f>
        <v>1993</v>
      </c>
      <c r="I2" s="13">
        <f>PV*MV*(MIN(Parts[[#This Row],[0.5 Cost]]/(InvE+(BuildE*(MAX(SYBC*0.125,1)+1))),Cost))</f>
        <v>1329</v>
      </c>
      <c r="J2" s="13">
        <f>PV*MV*(MIN(Parts[[#This Row],[0.25 Cost]]/(InvE+(BuildE*(MAX(SYBC*0.125,1)+1))),Cost))</f>
        <v>664.5</v>
      </c>
      <c r="K2" s="13">
        <f>PV*MV*(MIN(Parts[[#This Row],[0.18 Cost]]/(InvE+(BuildE*(MAX(SYBC*0.125,1)+1))),Cost))</f>
        <v>478.5</v>
      </c>
      <c r="L2" s="10">
        <f>(500 + (Parts[[#This Row],[Current EF]]*20))*OMult*1.5</f>
        <v>2011875</v>
      </c>
      <c r="M2" s="10">
        <f>(500 + (Parts[[#This Row],[0.75 EF]]*20))*OMult*1.5</f>
        <v>1513500</v>
      </c>
      <c r="N2" s="10">
        <f>(500 + (Parts[[#This Row],[0.5 EF]]*20))*OMult*1.5</f>
        <v>1015500</v>
      </c>
      <c r="O2" s="10">
        <f>(500 + (Parts[[#This Row],[0.25 EF]]*20))*OMult*1.5</f>
        <v>517125</v>
      </c>
      <c r="P2" s="10">
        <f>(500 + (Parts[[#This Row],[0.18 EF]]*20))*OMult*1.5</f>
        <v>377625</v>
      </c>
      <c r="Q2" s="13">
        <v>1052.7</v>
      </c>
      <c r="R2" s="13">
        <v>808275</v>
      </c>
    </row>
    <row r="3" spans="1:18" x14ac:dyDescent="0.25">
      <c r="A3" s="3" t="s">
        <v>46</v>
      </c>
      <c r="B3" s="4">
        <v>22054</v>
      </c>
      <c r="C3" s="8">
        <f>ROUND(Parts[[#This Row],[Current Cost]]*0.75,0)</f>
        <v>16541</v>
      </c>
      <c r="D3" s="8">
        <f>ROUND(Parts[[#This Row],[Current Cost]]*0.5,0)</f>
        <v>11027</v>
      </c>
      <c r="E3" s="8">
        <f>ROUND(Parts[[#This Row],[Current Cost]]*0.25,0)</f>
        <v>5514</v>
      </c>
      <c r="F3" s="8">
        <f>ROUND(Parts[[#This Row],[Current Cost]]*0.18,0)</f>
        <v>3970</v>
      </c>
      <c r="G3" s="13">
        <f>PV*MV*(MIN(Parts[[#This Row],[Current Cost]]/(InvE+(BuildE*(MAX(SYBC*0.125,1)+1))),Cost))</f>
        <v>11027</v>
      </c>
      <c r="H3" s="13">
        <f>PV*MV*(MIN(Parts[[#This Row],[0.75 Cost]]/(InvE+(BuildE*(MAX(SYBC*0.125,1)+1))),Cost))</f>
        <v>8270.5</v>
      </c>
      <c r="I3" s="13">
        <f>PV*MV*(MIN(Parts[[#This Row],[0.5 Cost]]/(InvE+(BuildE*(MAX(SYBC*0.125,1)+1))),Cost))</f>
        <v>5513.5</v>
      </c>
      <c r="J3" s="13">
        <f>PV*MV*(MIN(Parts[[#This Row],[0.25 Cost]]/(InvE+(BuildE*(MAX(SYBC*0.125,1)+1))),Cost))</f>
        <v>2757</v>
      </c>
      <c r="K3" s="13">
        <f>PV*MV*(MIN(Parts[[#This Row],[0.18 Cost]]/(InvE+(BuildE*(MAX(SYBC*0.125,1)+1))),Cost))</f>
        <v>1985</v>
      </c>
      <c r="L3" s="10">
        <f>(500 + (Parts[[#This Row],[Current EF]]*20))*OMult*1.5</f>
        <v>8289000</v>
      </c>
      <c r="M3" s="10">
        <f>(500 + (Parts[[#This Row],[0.75 EF]]*20))*OMult*1.5</f>
        <v>6221625</v>
      </c>
      <c r="N3" s="10">
        <f>(500 + (Parts[[#This Row],[0.5 EF]]*20))*OMult*1.5</f>
        <v>4153875</v>
      </c>
      <c r="O3" s="10">
        <f>(500 + (Parts[[#This Row],[0.25 EF]]*20))*OMult*1.5</f>
        <v>2086500</v>
      </c>
      <c r="P3" s="10">
        <f>(500 + (Parts[[#This Row],[0.18 EF]]*20))*OMult*1.5</f>
        <v>1507500</v>
      </c>
      <c r="Q3" s="13">
        <v>4367</v>
      </c>
      <c r="R3" s="13">
        <v>3294000</v>
      </c>
    </row>
    <row r="4" spans="1:18" x14ac:dyDescent="0.25">
      <c r="A4" s="3" t="s">
        <v>38</v>
      </c>
      <c r="B4" s="4">
        <v>2400</v>
      </c>
      <c r="C4" s="8">
        <f>ROUND(Parts[[#This Row],[Current Cost]]*0.75,0)</f>
        <v>1800</v>
      </c>
      <c r="D4" s="8">
        <f>ROUND(Parts[[#This Row],[Current Cost]]*0.5,0)</f>
        <v>1200</v>
      </c>
      <c r="E4" s="8">
        <f>ROUND(Parts[[#This Row],[Current Cost]]*0.25,0)</f>
        <v>600</v>
      </c>
      <c r="F4" s="8">
        <f>ROUND(Parts[[#This Row],[Current Cost]]*0.18,0)</f>
        <v>432</v>
      </c>
      <c r="G4" s="13">
        <f>PV*MV*(MIN(Parts[[#This Row],[Current Cost]]/(InvE+(BuildE*(MAX(SYBC*0.125,1)+1))),Cost))</f>
        <v>1200</v>
      </c>
      <c r="H4" s="13">
        <f>PV*MV*(MIN(Parts[[#This Row],[0.75 Cost]]/(InvE+(BuildE*(MAX(SYBC*0.125,1)+1))),Cost))</f>
        <v>900</v>
      </c>
      <c r="I4" s="13">
        <f>PV*MV*(MIN(Parts[[#This Row],[0.5 Cost]]/(InvE+(BuildE*(MAX(SYBC*0.125,1)+1))),Cost))</f>
        <v>600</v>
      </c>
      <c r="J4" s="13">
        <f>PV*MV*(MIN(Parts[[#This Row],[0.25 Cost]]/(InvE+(BuildE*(MAX(SYBC*0.125,1)+1))),Cost))</f>
        <v>300</v>
      </c>
      <c r="K4" s="13">
        <f>PV*MV*(MIN(Parts[[#This Row],[0.18 Cost]]/(InvE+(BuildE*(MAX(SYBC*0.125,1)+1))),Cost))</f>
        <v>216</v>
      </c>
      <c r="L4" s="10">
        <f>(500 + (Parts[[#This Row],[Current EF]]*20))*OMult*1.5</f>
        <v>918750</v>
      </c>
      <c r="M4" s="10">
        <f>(500 + (Parts[[#This Row],[0.75 EF]]*20))*OMult*1.5</f>
        <v>693750</v>
      </c>
      <c r="N4" s="10">
        <f>(500 + (Parts[[#This Row],[0.5 EF]]*20))*OMult*1.5</f>
        <v>468750</v>
      </c>
      <c r="O4" s="10">
        <f>(500 + (Parts[[#This Row],[0.25 EF]]*20))*OMult*1.5</f>
        <v>243750</v>
      </c>
      <c r="P4" s="10">
        <f>(500 + (Parts[[#This Row],[0.18 EF]]*20))*OMult*1.5</f>
        <v>180750</v>
      </c>
      <c r="Q4" s="13">
        <v>475.20000000000005</v>
      </c>
      <c r="R4" s="13">
        <v>375150</v>
      </c>
    </row>
    <row r="5" spans="1:18" x14ac:dyDescent="0.25">
      <c r="A5" s="3" t="s">
        <v>56</v>
      </c>
      <c r="B5" s="4">
        <v>170</v>
      </c>
      <c r="C5" s="8">
        <f>ROUND(Parts[[#This Row],[Current Cost]]*0.75,0)</f>
        <v>128</v>
      </c>
      <c r="D5" s="8">
        <f>ROUND(Parts[[#This Row],[Current Cost]]*0.5,0)</f>
        <v>85</v>
      </c>
      <c r="E5" s="8">
        <f>ROUND(Parts[[#This Row],[Current Cost]]*0.25,0)</f>
        <v>43</v>
      </c>
      <c r="F5" s="8">
        <f>ROUND(Parts[[#This Row],[Current Cost]]*0.18,0)</f>
        <v>31</v>
      </c>
      <c r="G5" s="13">
        <f>PV*MV*(MIN(Parts[[#This Row],[Current Cost]]/(InvE+(BuildE*(MAX(SYBC*0.125,1)+1))),Cost))</f>
        <v>85</v>
      </c>
      <c r="H5" s="13">
        <f>PV*MV*(MIN(Parts[[#This Row],[0.75 Cost]]/(InvE+(BuildE*(MAX(SYBC*0.125,1)+1))),Cost))</f>
        <v>64</v>
      </c>
      <c r="I5" s="13">
        <f>PV*MV*(MIN(Parts[[#This Row],[0.5 Cost]]/(InvE+(BuildE*(MAX(SYBC*0.125,1)+1))),Cost))</f>
        <v>42.5</v>
      </c>
      <c r="J5" s="13">
        <f>PV*MV*(MIN(Parts[[#This Row],[0.25 Cost]]/(InvE+(BuildE*(MAX(SYBC*0.125,1)+1))),Cost))</f>
        <v>21.5</v>
      </c>
      <c r="K5" s="13">
        <f>PV*MV*(MIN(Parts[[#This Row],[0.18 Cost]]/(InvE+(BuildE*(MAX(SYBC*0.125,1)+1))),Cost))</f>
        <v>15.5</v>
      </c>
      <c r="L5" s="10">
        <f>(500 + (Parts[[#This Row],[Current EF]]*20))*OMult*1.5</f>
        <v>82500</v>
      </c>
      <c r="M5" s="10">
        <f>(500 + (Parts[[#This Row],[0.75 EF]]*20))*OMult*1.5</f>
        <v>66750</v>
      </c>
      <c r="N5" s="10">
        <f>(500 + (Parts[[#This Row],[0.5 EF]]*20))*OMult*1.5</f>
        <v>50625</v>
      </c>
      <c r="O5" s="10">
        <f>(500 + (Parts[[#This Row],[0.25 EF]]*20))*OMult*1.5</f>
        <v>34875</v>
      </c>
      <c r="P5" s="10">
        <f>(500 + (Parts[[#This Row],[0.18 EF]]*20))*OMult*1.5</f>
        <v>30375</v>
      </c>
      <c r="Q5" s="13">
        <v>34.1</v>
      </c>
      <c r="R5" s="13">
        <v>44325</v>
      </c>
    </row>
    <row r="6" spans="1:18" x14ac:dyDescent="0.25">
      <c r="A6" s="3" t="s">
        <v>58</v>
      </c>
      <c r="B6" s="4">
        <v>200</v>
      </c>
      <c r="C6" s="8">
        <f>ROUND(Parts[[#This Row],[Current Cost]]*0.75,0)</f>
        <v>150</v>
      </c>
      <c r="D6" s="8">
        <f>ROUND(Parts[[#This Row],[Current Cost]]*0.5,0)</f>
        <v>100</v>
      </c>
      <c r="E6" s="8">
        <f>ROUND(Parts[[#This Row],[Current Cost]]*0.25,0)</f>
        <v>50</v>
      </c>
      <c r="F6" s="8">
        <f>ROUND(Parts[[#This Row],[Current Cost]]*0.18,0)</f>
        <v>36</v>
      </c>
      <c r="G6" s="13">
        <f>PV*MV*(MIN(Parts[[#This Row],[Current Cost]]/(InvE+(BuildE*(MAX(SYBC*0.125,1)+1))),Cost))</f>
        <v>100</v>
      </c>
      <c r="H6" s="13">
        <f>PV*MV*(MIN(Parts[[#This Row],[0.75 Cost]]/(InvE+(BuildE*(MAX(SYBC*0.125,1)+1))),Cost))</f>
        <v>75</v>
      </c>
      <c r="I6" s="13">
        <f>PV*MV*(MIN(Parts[[#This Row],[0.5 Cost]]/(InvE+(BuildE*(MAX(SYBC*0.125,1)+1))),Cost))</f>
        <v>50</v>
      </c>
      <c r="J6" s="13">
        <f>PV*MV*(MIN(Parts[[#This Row],[0.25 Cost]]/(InvE+(BuildE*(MAX(SYBC*0.125,1)+1))),Cost))</f>
        <v>25</v>
      </c>
      <c r="K6" s="13">
        <f>PV*MV*(MIN(Parts[[#This Row],[0.18 Cost]]/(InvE+(BuildE*(MAX(SYBC*0.125,1)+1))),Cost))</f>
        <v>18</v>
      </c>
      <c r="L6" s="10">
        <f>(500 + (Parts[[#This Row],[Current EF]]*20))*OMult*1.5</f>
        <v>93750</v>
      </c>
      <c r="M6" s="10">
        <f>(500 + (Parts[[#This Row],[0.75 EF]]*20))*OMult*1.5</f>
        <v>75000</v>
      </c>
      <c r="N6" s="10">
        <f>(500 + (Parts[[#This Row],[0.5 EF]]*20))*OMult*1.5</f>
        <v>56250</v>
      </c>
      <c r="O6" s="10">
        <f>(500 + (Parts[[#This Row],[0.25 EF]]*20))*OMult*1.5</f>
        <v>37500</v>
      </c>
      <c r="P6" s="10">
        <f>(500 + (Parts[[#This Row],[0.18 EF]]*20))*OMult*1.5</f>
        <v>32250</v>
      </c>
      <c r="Q6" s="13">
        <v>39.6</v>
      </c>
      <c r="R6" s="13">
        <v>48450</v>
      </c>
    </row>
    <row r="7" spans="1:18" x14ac:dyDescent="0.25">
      <c r="A7" s="3" t="s">
        <v>36</v>
      </c>
      <c r="B7" s="4">
        <v>30</v>
      </c>
      <c r="C7" s="8">
        <f>ROUND(Parts[[#This Row],[Current Cost]]*0.75,0)</f>
        <v>23</v>
      </c>
      <c r="D7" s="8">
        <f>ROUND(Parts[[#This Row],[Current Cost]]*0.5,0)</f>
        <v>15</v>
      </c>
      <c r="E7" s="8">
        <f>ROUND(Parts[[#This Row],[Current Cost]]*0.25,0)</f>
        <v>8</v>
      </c>
      <c r="F7" s="8">
        <f>ROUND(Parts[[#This Row],[Current Cost]]*0.18,0)</f>
        <v>5</v>
      </c>
      <c r="G7" s="13">
        <f>PV*MV*(MIN(Parts[[#This Row],[Current Cost]]/(InvE+(BuildE*(MAX(SYBC*0.125,1)+1))),Cost))</f>
        <v>15</v>
      </c>
      <c r="H7" s="13">
        <f>PV*MV*(MIN(Parts[[#This Row],[0.75 Cost]]/(InvE+(BuildE*(MAX(SYBC*0.125,1)+1))),Cost))</f>
        <v>11.5</v>
      </c>
      <c r="I7" s="13">
        <f>PV*MV*(MIN(Parts[[#This Row],[0.5 Cost]]/(InvE+(BuildE*(MAX(SYBC*0.125,1)+1))),Cost))</f>
        <v>7.5</v>
      </c>
      <c r="J7" s="13">
        <f>PV*MV*(MIN(Parts[[#This Row],[0.25 Cost]]/(InvE+(BuildE*(MAX(SYBC*0.125,1)+1))),Cost))</f>
        <v>4</v>
      </c>
      <c r="K7" s="13">
        <f>PV*MV*(MIN(Parts[[#This Row],[0.18 Cost]]/(InvE+(BuildE*(MAX(SYBC*0.125,1)+1))),Cost))</f>
        <v>2.5</v>
      </c>
      <c r="L7" s="10">
        <f>(500 + (Parts[[#This Row],[Current EF]]*20))*OMult*1.5</f>
        <v>30000</v>
      </c>
      <c r="M7" s="10">
        <f>(500 + (Parts[[#This Row],[0.75 EF]]*20))*OMult*1.5</f>
        <v>27375</v>
      </c>
      <c r="N7" s="10">
        <f>(500 + (Parts[[#This Row],[0.5 EF]]*20))*OMult*1.5</f>
        <v>24375</v>
      </c>
      <c r="O7" s="10">
        <f>(500 + (Parts[[#This Row],[0.25 EF]]*20))*OMult*1.5</f>
        <v>21750</v>
      </c>
      <c r="P7" s="10">
        <f>(500 + (Parts[[#This Row],[0.18 EF]]*20))*OMult*1.5</f>
        <v>20625</v>
      </c>
      <c r="Q7" s="13">
        <v>5.5</v>
      </c>
      <c r="R7" s="13">
        <v>22875</v>
      </c>
    </row>
    <row r="8" spans="1:18" x14ac:dyDescent="0.25">
      <c r="A8" s="3" t="s">
        <v>35</v>
      </c>
      <c r="B8" s="4">
        <v>330</v>
      </c>
      <c r="C8" s="8">
        <f>ROUND(Parts[[#This Row],[Current Cost]]*0.75,0)</f>
        <v>248</v>
      </c>
      <c r="D8" s="8">
        <f>ROUND(Parts[[#This Row],[Current Cost]]*0.5,0)</f>
        <v>165</v>
      </c>
      <c r="E8" s="8">
        <f>ROUND(Parts[[#This Row],[Current Cost]]*0.25,0)</f>
        <v>83</v>
      </c>
      <c r="F8" s="8">
        <f>ROUND(Parts[[#This Row],[Current Cost]]*0.18,0)</f>
        <v>59</v>
      </c>
      <c r="G8" s="13">
        <f>PV*MV*(MIN(Parts[[#This Row],[Current Cost]]/(InvE+(BuildE*(MAX(SYBC*0.125,1)+1))),Cost))</f>
        <v>165</v>
      </c>
      <c r="H8" s="13">
        <f>PV*MV*(MIN(Parts[[#This Row],[0.75 Cost]]/(InvE+(BuildE*(MAX(SYBC*0.125,1)+1))),Cost))</f>
        <v>124</v>
      </c>
      <c r="I8" s="13">
        <f>PV*MV*(MIN(Parts[[#This Row],[0.5 Cost]]/(InvE+(BuildE*(MAX(SYBC*0.125,1)+1))),Cost))</f>
        <v>82.5</v>
      </c>
      <c r="J8" s="13">
        <f>PV*MV*(MIN(Parts[[#This Row],[0.25 Cost]]/(InvE+(BuildE*(MAX(SYBC*0.125,1)+1))),Cost))</f>
        <v>41.5</v>
      </c>
      <c r="K8" s="13">
        <f>PV*MV*(MIN(Parts[[#This Row],[0.18 Cost]]/(InvE+(BuildE*(MAX(SYBC*0.125,1)+1))),Cost))</f>
        <v>29.5</v>
      </c>
      <c r="L8" s="10">
        <f>(500 + (Parts[[#This Row],[Current EF]]*20))*OMult*1.5</f>
        <v>142500</v>
      </c>
      <c r="M8" s="10">
        <f>(500 + (Parts[[#This Row],[0.75 EF]]*20))*OMult*1.5</f>
        <v>111750</v>
      </c>
      <c r="N8" s="10">
        <f>(500 + (Parts[[#This Row],[0.5 EF]]*20))*OMult*1.5</f>
        <v>80625</v>
      </c>
      <c r="O8" s="10">
        <f>(500 + (Parts[[#This Row],[0.25 EF]]*20))*OMult*1.5</f>
        <v>49875</v>
      </c>
      <c r="P8" s="10">
        <f>(500 + (Parts[[#This Row],[0.18 EF]]*20))*OMult*1.5</f>
        <v>40875</v>
      </c>
      <c r="Q8" s="13">
        <v>64.900000000000006</v>
      </c>
      <c r="R8" s="13">
        <v>67425</v>
      </c>
    </row>
    <row r="9" spans="1:18" x14ac:dyDescent="0.25">
      <c r="A9" s="3" t="s">
        <v>34</v>
      </c>
      <c r="B9" s="4">
        <v>90</v>
      </c>
      <c r="C9" s="8">
        <f>ROUND(Parts[[#This Row],[Current Cost]]*0.75,0)</f>
        <v>68</v>
      </c>
      <c r="D9" s="8">
        <f>ROUND(Parts[[#This Row],[Current Cost]]*0.5,0)</f>
        <v>45</v>
      </c>
      <c r="E9" s="8">
        <f>ROUND(Parts[[#This Row],[Current Cost]]*0.25,0)</f>
        <v>23</v>
      </c>
      <c r="F9" s="8">
        <f>ROUND(Parts[[#This Row],[Current Cost]]*0.18,0)</f>
        <v>16</v>
      </c>
      <c r="G9" s="13">
        <f>PV*MV*(MIN(Parts[[#This Row],[Current Cost]]/(InvE+(BuildE*(MAX(SYBC*0.125,1)+1))),Cost))</f>
        <v>45</v>
      </c>
      <c r="H9" s="13">
        <f>PV*MV*(MIN(Parts[[#This Row],[0.75 Cost]]/(InvE+(BuildE*(MAX(SYBC*0.125,1)+1))),Cost))</f>
        <v>34</v>
      </c>
      <c r="I9" s="13">
        <f>PV*MV*(MIN(Parts[[#This Row],[0.5 Cost]]/(InvE+(BuildE*(MAX(SYBC*0.125,1)+1))),Cost))</f>
        <v>22.5</v>
      </c>
      <c r="J9" s="13">
        <f>PV*MV*(MIN(Parts[[#This Row],[0.25 Cost]]/(InvE+(BuildE*(MAX(SYBC*0.125,1)+1))),Cost))</f>
        <v>11.5</v>
      </c>
      <c r="K9" s="13">
        <f>PV*MV*(MIN(Parts[[#This Row],[0.18 Cost]]/(InvE+(BuildE*(MAX(SYBC*0.125,1)+1))),Cost))</f>
        <v>8</v>
      </c>
      <c r="L9" s="10">
        <f>(500 + (Parts[[#This Row],[Current EF]]*20))*OMult*1.5</f>
        <v>52500</v>
      </c>
      <c r="M9" s="10">
        <f>(500 + (Parts[[#This Row],[0.75 EF]]*20))*OMult*1.5</f>
        <v>44250</v>
      </c>
      <c r="N9" s="10">
        <f>(500 + (Parts[[#This Row],[0.5 EF]]*20))*OMult*1.5</f>
        <v>35625</v>
      </c>
      <c r="O9" s="10">
        <f>(500 + (Parts[[#This Row],[0.25 EF]]*20))*OMult*1.5</f>
        <v>27375</v>
      </c>
      <c r="P9" s="10">
        <f>(500 + (Parts[[#This Row],[0.18 EF]]*20))*OMult*1.5</f>
        <v>24750</v>
      </c>
      <c r="Q9" s="13">
        <v>17.600000000000001</v>
      </c>
      <c r="R9" s="13">
        <v>31950</v>
      </c>
    </row>
    <row r="10" spans="1:18" x14ac:dyDescent="0.25">
      <c r="A10" s="3" t="s">
        <v>24</v>
      </c>
      <c r="B10" s="4">
        <v>300</v>
      </c>
      <c r="C10" s="8">
        <f>ROUND(Parts[[#This Row],[Current Cost]]*0.75,0)</f>
        <v>225</v>
      </c>
      <c r="D10" s="8">
        <f>ROUND(Parts[[#This Row],[Current Cost]]*0.5,0)</f>
        <v>150</v>
      </c>
      <c r="E10" s="8">
        <f>ROUND(Parts[[#This Row],[Current Cost]]*0.25,0)</f>
        <v>75</v>
      </c>
      <c r="F10" s="8">
        <f>ROUND(Parts[[#This Row],[Current Cost]]*0.18,0)</f>
        <v>54</v>
      </c>
      <c r="G10" s="13">
        <f>PV*MV*(MIN(Parts[[#This Row],[Current Cost]]/(InvE+(BuildE*(MAX(SYBC*0.125,1)+1))),Cost))</f>
        <v>150</v>
      </c>
      <c r="H10" s="13">
        <f>PV*MV*(MIN(Parts[[#This Row],[0.75 Cost]]/(InvE+(BuildE*(MAX(SYBC*0.125,1)+1))),Cost))</f>
        <v>112.5</v>
      </c>
      <c r="I10" s="13">
        <f>PV*MV*(MIN(Parts[[#This Row],[0.5 Cost]]/(InvE+(BuildE*(MAX(SYBC*0.125,1)+1))),Cost))</f>
        <v>75</v>
      </c>
      <c r="J10" s="13">
        <f>PV*MV*(MIN(Parts[[#This Row],[0.25 Cost]]/(InvE+(BuildE*(MAX(SYBC*0.125,1)+1))),Cost))</f>
        <v>37.5</v>
      </c>
      <c r="K10" s="13">
        <f>PV*MV*(MIN(Parts[[#This Row],[0.18 Cost]]/(InvE+(BuildE*(MAX(SYBC*0.125,1)+1))),Cost))</f>
        <v>27</v>
      </c>
      <c r="L10" s="10">
        <f>(500 + (Parts[[#This Row],[Current EF]]*20))*OMult*1.5</f>
        <v>131250</v>
      </c>
      <c r="M10" s="10">
        <f>(500 + (Parts[[#This Row],[0.75 EF]]*20))*OMult*1.5</f>
        <v>103125</v>
      </c>
      <c r="N10" s="10">
        <f>(500 + (Parts[[#This Row],[0.5 EF]]*20))*OMult*1.5</f>
        <v>75000</v>
      </c>
      <c r="O10" s="10">
        <f>(500 + (Parts[[#This Row],[0.25 EF]]*20))*OMult*1.5</f>
        <v>46875</v>
      </c>
      <c r="P10" s="10">
        <f>(500 + (Parts[[#This Row],[0.18 EF]]*20))*OMult*1.5</f>
        <v>39000</v>
      </c>
      <c r="Q10" s="13">
        <v>59.400000000000006</v>
      </c>
      <c r="R10" s="13">
        <v>63300</v>
      </c>
    </row>
    <row r="11" spans="1:18" x14ac:dyDescent="0.25">
      <c r="A11" s="3" t="s">
        <v>23</v>
      </c>
      <c r="B11" s="4">
        <v>10630</v>
      </c>
      <c r="C11" s="8">
        <f>ROUND(Parts[[#This Row],[Current Cost]]*0.75,0)</f>
        <v>7973</v>
      </c>
      <c r="D11" s="8">
        <f>ROUND(Parts[[#This Row],[Current Cost]]*0.5,0)</f>
        <v>5315</v>
      </c>
      <c r="E11" s="8">
        <f>ROUND(Parts[[#This Row],[Current Cost]]*0.25,0)</f>
        <v>2658</v>
      </c>
      <c r="F11" s="8">
        <f>ROUND(Parts[[#This Row],[Current Cost]]*0.18,0)</f>
        <v>1913</v>
      </c>
      <c r="G11" s="13">
        <f>PV*MV*(MIN(Parts[[#This Row],[Current Cost]]/(InvE+(BuildE*(MAX(SYBC*0.125,1)+1))),Cost))</f>
        <v>5315</v>
      </c>
      <c r="H11" s="13">
        <f>PV*MV*(MIN(Parts[[#This Row],[0.75 Cost]]/(InvE+(BuildE*(MAX(SYBC*0.125,1)+1))),Cost))</f>
        <v>3986.5</v>
      </c>
      <c r="I11" s="13">
        <f>PV*MV*(MIN(Parts[[#This Row],[0.5 Cost]]/(InvE+(BuildE*(MAX(SYBC*0.125,1)+1))),Cost))</f>
        <v>2657.5</v>
      </c>
      <c r="J11" s="13">
        <f>PV*MV*(MIN(Parts[[#This Row],[0.25 Cost]]/(InvE+(BuildE*(MAX(SYBC*0.125,1)+1))),Cost))</f>
        <v>1329</v>
      </c>
      <c r="K11" s="13">
        <f>PV*MV*(MIN(Parts[[#This Row],[0.18 Cost]]/(InvE+(BuildE*(MAX(SYBC*0.125,1)+1))),Cost))</f>
        <v>956.5</v>
      </c>
      <c r="L11" s="10">
        <f>(500 + (Parts[[#This Row],[Current EF]]*20))*OMult*1.5</f>
        <v>4005000</v>
      </c>
      <c r="M11" s="10">
        <f>(500 + (Parts[[#This Row],[0.75 EF]]*20))*OMult*1.5</f>
        <v>3008625</v>
      </c>
      <c r="N11" s="10">
        <f>(500 + (Parts[[#This Row],[0.5 EF]]*20))*OMult*1.5</f>
        <v>2011875</v>
      </c>
      <c r="O11" s="10">
        <f>(500 + (Parts[[#This Row],[0.25 EF]]*20))*OMult*1.5</f>
        <v>1015500</v>
      </c>
      <c r="P11" s="10">
        <f>(500 + (Parts[[#This Row],[0.18 EF]]*20))*OMult*1.5</f>
        <v>736125</v>
      </c>
      <c r="Q11" s="13">
        <v>2104.3000000000002</v>
      </c>
      <c r="R11" s="13">
        <v>1596975</v>
      </c>
    </row>
    <row r="12" spans="1:18" x14ac:dyDescent="0.25">
      <c r="A12" s="3" t="s">
        <v>62</v>
      </c>
      <c r="B12" s="4">
        <v>320</v>
      </c>
      <c r="C12" s="8">
        <f>ROUND(Parts[[#This Row],[Current Cost]]*0.75,0)</f>
        <v>240</v>
      </c>
      <c r="D12" s="8">
        <f>ROUND(Parts[[#This Row],[Current Cost]]*0.5,0)</f>
        <v>160</v>
      </c>
      <c r="E12" s="8">
        <f>ROUND(Parts[[#This Row],[Current Cost]]*0.25,0)</f>
        <v>80</v>
      </c>
      <c r="F12" s="8">
        <f>ROUND(Parts[[#This Row],[Current Cost]]*0.18,0)</f>
        <v>58</v>
      </c>
      <c r="G12" s="13">
        <f>PV*MV*(MIN(Parts[[#This Row],[Current Cost]]/(InvE+(BuildE*(MAX(SYBC*0.125,1)+1))),Cost))</f>
        <v>160</v>
      </c>
      <c r="H12" s="13">
        <f>PV*MV*(MIN(Parts[[#This Row],[0.75 Cost]]/(InvE+(BuildE*(MAX(SYBC*0.125,1)+1))),Cost))</f>
        <v>120</v>
      </c>
      <c r="I12" s="13">
        <f>PV*MV*(MIN(Parts[[#This Row],[0.5 Cost]]/(InvE+(BuildE*(MAX(SYBC*0.125,1)+1))),Cost))</f>
        <v>80</v>
      </c>
      <c r="J12" s="13">
        <f>PV*MV*(MIN(Parts[[#This Row],[0.25 Cost]]/(InvE+(BuildE*(MAX(SYBC*0.125,1)+1))),Cost))</f>
        <v>40</v>
      </c>
      <c r="K12" s="13">
        <f>PV*MV*(MIN(Parts[[#This Row],[0.18 Cost]]/(InvE+(BuildE*(MAX(SYBC*0.125,1)+1))),Cost))</f>
        <v>29</v>
      </c>
      <c r="L12" s="10">
        <f>(500 + (Parts[[#This Row],[Current EF]]*20))*OMult*1.5</f>
        <v>138750</v>
      </c>
      <c r="M12" s="10">
        <f>(500 + (Parts[[#This Row],[0.75 EF]]*20))*OMult*1.5</f>
        <v>108750</v>
      </c>
      <c r="N12" s="10">
        <f>(500 + (Parts[[#This Row],[0.5 EF]]*20))*OMult*1.5</f>
        <v>78750</v>
      </c>
      <c r="O12" s="10">
        <f>(500 + (Parts[[#This Row],[0.25 EF]]*20))*OMult*1.5</f>
        <v>48750</v>
      </c>
      <c r="P12" s="10">
        <f>(500 + (Parts[[#This Row],[0.18 EF]]*20))*OMult*1.5</f>
        <v>40500</v>
      </c>
      <c r="Q12" s="13">
        <v>63.800000000000004</v>
      </c>
      <c r="R12" s="13">
        <v>66600</v>
      </c>
    </row>
    <row r="13" spans="1:18" x14ac:dyDescent="0.25">
      <c r="A13" s="3" t="s">
        <v>44</v>
      </c>
      <c r="B13" s="4">
        <v>420</v>
      </c>
      <c r="C13" s="8">
        <f>ROUND(Parts[[#This Row],[Current Cost]]*0.75,0)</f>
        <v>315</v>
      </c>
      <c r="D13" s="8">
        <f>ROUND(Parts[[#This Row],[Current Cost]]*0.5,0)</f>
        <v>210</v>
      </c>
      <c r="E13" s="8">
        <f>ROUND(Parts[[#This Row],[Current Cost]]*0.25,0)</f>
        <v>105</v>
      </c>
      <c r="F13" s="8">
        <f>ROUND(Parts[[#This Row],[Current Cost]]*0.18,0)</f>
        <v>76</v>
      </c>
      <c r="G13" s="13">
        <f>PV*MV*(MIN(Parts[[#This Row],[Current Cost]]/(InvE+(BuildE*(MAX(SYBC*0.125,1)+1))),Cost))</f>
        <v>210</v>
      </c>
      <c r="H13" s="13">
        <f>PV*MV*(MIN(Parts[[#This Row],[0.75 Cost]]/(InvE+(BuildE*(MAX(SYBC*0.125,1)+1))),Cost))</f>
        <v>157.5</v>
      </c>
      <c r="I13" s="13">
        <f>PV*MV*(MIN(Parts[[#This Row],[0.5 Cost]]/(InvE+(BuildE*(MAX(SYBC*0.125,1)+1))),Cost))</f>
        <v>105</v>
      </c>
      <c r="J13" s="13">
        <f>PV*MV*(MIN(Parts[[#This Row],[0.25 Cost]]/(InvE+(BuildE*(MAX(SYBC*0.125,1)+1))),Cost))</f>
        <v>52.5</v>
      </c>
      <c r="K13" s="13">
        <f>PV*MV*(MIN(Parts[[#This Row],[0.18 Cost]]/(InvE+(BuildE*(MAX(SYBC*0.125,1)+1))),Cost))</f>
        <v>38</v>
      </c>
      <c r="L13" s="10">
        <f>(500 + (Parts[[#This Row],[Current EF]]*20))*OMult*1.5</f>
        <v>176250</v>
      </c>
      <c r="M13" s="10">
        <f>(500 + (Parts[[#This Row],[0.75 EF]]*20))*OMult*1.5</f>
        <v>136875</v>
      </c>
      <c r="N13" s="10">
        <f>(500 + (Parts[[#This Row],[0.5 EF]]*20))*OMult*1.5</f>
        <v>97500</v>
      </c>
      <c r="O13" s="10">
        <f>(500 + (Parts[[#This Row],[0.25 EF]]*20))*OMult*1.5</f>
        <v>58125</v>
      </c>
      <c r="P13" s="10">
        <f>(500 + (Parts[[#This Row],[0.18 EF]]*20))*OMult*1.5</f>
        <v>47250</v>
      </c>
      <c r="Q13" s="13">
        <v>83.600000000000009</v>
      </c>
      <c r="R13" s="13">
        <v>81450</v>
      </c>
    </row>
    <row r="14" spans="1:18" x14ac:dyDescent="0.25">
      <c r="A14" s="3" t="s">
        <v>45</v>
      </c>
      <c r="B14" s="4">
        <v>750</v>
      </c>
      <c r="C14" s="8">
        <f>ROUND(Parts[[#This Row],[Current Cost]]*0.75,0)</f>
        <v>563</v>
      </c>
      <c r="D14" s="8">
        <f>ROUND(Parts[[#This Row],[Current Cost]]*0.5,0)</f>
        <v>375</v>
      </c>
      <c r="E14" s="8">
        <f>ROUND(Parts[[#This Row],[Current Cost]]*0.25,0)</f>
        <v>188</v>
      </c>
      <c r="F14" s="8">
        <f>ROUND(Parts[[#This Row],[Current Cost]]*0.18,0)</f>
        <v>135</v>
      </c>
      <c r="G14" s="13">
        <f>PV*MV*(MIN(Parts[[#This Row],[Current Cost]]/(InvE+(BuildE*(MAX(SYBC*0.125,1)+1))),Cost))</f>
        <v>375</v>
      </c>
      <c r="H14" s="13">
        <f>PV*MV*(MIN(Parts[[#This Row],[0.75 Cost]]/(InvE+(BuildE*(MAX(SYBC*0.125,1)+1))),Cost))</f>
        <v>281.5</v>
      </c>
      <c r="I14" s="13">
        <f>PV*MV*(MIN(Parts[[#This Row],[0.5 Cost]]/(InvE+(BuildE*(MAX(SYBC*0.125,1)+1))),Cost))</f>
        <v>187.5</v>
      </c>
      <c r="J14" s="13">
        <f>PV*MV*(MIN(Parts[[#This Row],[0.25 Cost]]/(InvE+(BuildE*(MAX(SYBC*0.125,1)+1))),Cost))</f>
        <v>94</v>
      </c>
      <c r="K14" s="13">
        <f>PV*MV*(MIN(Parts[[#This Row],[0.18 Cost]]/(InvE+(BuildE*(MAX(SYBC*0.125,1)+1))),Cost))</f>
        <v>67.5</v>
      </c>
      <c r="L14" s="10">
        <f>(500 + (Parts[[#This Row],[Current EF]]*20))*OMult*1.5</f>
        <v>300000</v>
      </c>
      <c r="M14" s="10">
        <f>(500 + (Parts[[#This Row],[0.75 EF]]*20))*OMult*1.5</f>
        <v>229875</v>
      </c>
      <c r="N14" s="10">
        <f>(500 + (Parts[[#This Row],[0.5 EF]]*20))*OMult*1.5</f>
        <v>159375</v>
      </c>
      <c r="O14" s="10">
        <f>(500 + (Parts[[#This Row],[0.25 EF]]*20))*OMult*1.5</f>
        <v>89250</v>
      </c>
      <c r="P14" s="10">
        <f>(500 + (Parts[[#This Row],[0.18 EF]]*20))*OMult*1.5</f>
        <v>69375</v>
      </c>
      <c r="Q14" s="13">
        <v>148.5</v>
      </c>
      <c r="R14" s="13">
        <v>130125</v>
      </c>
    </row>
    <row r="15" spans="1:18" x14ac:dyDescent="0.25">
      <c r="A15" s="3" t="s">
        <v>57</v>
      </c>
      <c r="B15" s="4">
        <v>1500</v>
      </c>
      <c r="C15" s="8">
        <f>ROUND(Parts[[#This Row],[Current Cost]]*0.75,0)</f>
        <v>1125</v>
      </c>
      <c r="D15" s="8">
        <f>ROUND(Parts[[#This Row],[Current Cost]]*0.5,0)</f>
        <v>750</v>
      </c>
      <c r="E15" s="8">
        <f>ROUND(Parts[[#This Row],[Current Cost]]*0.25,0)</f>
        <v>375</v>
      </c>
      <c r="F15" s="8">
        <f>ROUND(Parts[[#This Row],[Current Cost]]*0.18,0)</f>
        <v>270</v>
      </c>
      <c r="G15" s="13">
        <f>PV*MV*(MIN(Parts[[#This Row],[Current Cost]]/(InvE+(BuildE*(MAX(SYBC*0.125,1)+1))),Cost))</f>
        <v>750</v>
      </c>
      <c r="H15" s="13">
        <f>PV*MV*(MIN(Parts[[#This Row],[0.75 Cost]]/(InvE+(BuildE*(MAX(SYBC*0.125,1)+1))),Cost))</f>
        <v>562.5</v>
      </c>
      <c r="I15" s="13">
        <f>PV*MV*(MIN(Parts[[#This Row],[0.5 Cost]]/(InvE+(BuildE*(MAX(SYBC*0.125,1)+1))),Cost))</f>
        <v>375</v>
      </c>
      <c r="J15" s="13">
        <f>PV*MV*(MIN(Parts[[#This Row],[0.25 Cost]]/(InvE+(BuildE*(MAX(SYBC*0.125,1)+1))),Cost))</f>
        <v>187.5</v>
      </c>
      <c r="K15" s="13">
        <f>PV*MV*(MIN(Parts[[#This Row],[0.18 Cost]]/(InvE+(BuildE*(MAX(SYBC*0.125,1)+1))),Cost))</f>
        <v>135</v>
      </c>
      <c r="L15" s="10">
        <f>(500 + (Parts[[#This Row],[Current EF]]*20))*OMult*1.5</f>
        <v>581250</v>
      </c>
      <c r="M15" s="10">
        <f>(500 + (Parts[[#This Row],[0.75 EF]]*20))*OMult*1.5</f>
        <v>440625</v>
      </c>
      <c r="N15" s="10">
        <f>(500 + (Parts[[#This Row],[0.5 EF]]*20))*OMult*1.5</f>
        <v>300000</v>
      </c>
      <c r="O15" s="10">
        <f>(500 + (Parts[[#This Row],[0.25 EF]]*20))*OMult*1.5</f>
        <v>159375</v>
      </c>
      <c r="P15" s="10">
        <f>(500 + (Parts[[#This Row],[0.18 EF]]*20))*OMult*1.5</f>
        <v>120000</v>
      </c>
      <c r="Q15" s="13">
        <v>297</v>
      </c>
      <c r="R15" s="13">
        <v>241500</v>
      </c>
    </row>
    <row r="16" spans="1:18" x14ac:dyDescent="0.25">
      <c r="A16" s="3" t="s">
        <v>16</v>
      </c>
      <c r="B16" s="4">
        <v>361</v>
      </c>
      <c r="C16" s="8">
        <f>ROUND(Parts[[#This Row],[Current Cost]]*0.75,0)</f>
        <v>271</v>
      </c>
      <c r="D16" s="8">
        <f>ROUND(Parts[[#This Row],[Current Cost]]*0.5,0)</f>
        <v>181</v>
      </c>
      <c r="E16" s="8">
        <f>ROUND(Parts[[#This Row],[Current Cost]]*0.25,0)</f>
        <v>90</v>
      </c>
      <c r="F16" s="8">
        <f>ROUND(Parts[[#This Row],[Current Cost]]*0.18,0)</f>
        <v>65</v>
      </c>
      <c r="G16" s="13">
        <f>PV*MV*(MIN(Parts[[#This Row],[Current Cost]]/(InvE+(BuildE*(MAX(SYBC*0.125,1)+1))),Cost))</f>
        <v>180.5</v>
      </c>
      <c r="H16" s="13">
        <f>PV*MV*(MIN(Parts[[#This Row],[0.75 Cost]]/(InvE+(BuildE*(MAX(SYBC*0.125,1)+1))),Cost))</f>
        <v>135.5</v>
      </c>
      <c r="I16" s="13">
        <f>PV*MV*(MIN(Parts[[#This Row],[0.5 Cost]]/(InvE+(BuildE*(MAX(SYBC*0.125,1)+1))),Cost))</f>
        <v>90.5</v>
      </c>
      <c r="J16" s="13">
        <f>PV*MV*(MIN(Parts[[#This Row],[0.25 Cost]]/(InvE+(BuildE*(MAX(SYBC*0.125,1)+1))),Cost))</f>
        <v>45</v>
      </c>
      <c r="K16" s="13">
        <f>PV*MV*(MIN(Parts[[#This Row],[0.18 Cost]]/(InvE+(BuildE*(MAX(SYBC*0.125,1)+1))),Cost))</f>
        <v>32.5</v>
      </c>
      <c r="L16" s="10">
        <f>(500 + (Parts[[#This Row],[Current EF]]*20))*OMult*1.5</f>
        <v>154125</v>
      </c>
      <c r="M16" s="10">
        <f>(500 + (Parts[[#This Row],[0.75 EF]]*20))*OMult*1.5</f>
        <v>120375</v>
      </c>
      <c r="N16" s="10">
        <f>(500 + (Parts[[#This Row],[0.5 EF]]*20))*OMult*1.5</f>
        <v>86625</v>
      </c>
      <c r="O16" s="10">
        <f>(500 + (Parts[[#This Row],[0.25 EF]]*20))*OMult*1.5</f>
        <v>52500</v>
      </c>
      <c r="P16" s="10">
        <f>(500 + (Parts[[#This Row],[0.18 EF]]*20))*OMult*1.5</f>
        <v>43125</v>
      </c>
      <c r="Q16" s="13">
        <v>71.5</v>
      </c>
      <c r="R16" s="13">
        <v>72375</v>
      </c>
    </row>
    <row r="17" spans="1:18" x14ac:dyDescent="0.25">
      <c r="A17" s="3" t="s">
        <v>18</v>
      </c>
      <c r="B17" s="4">
        <v>640</v>
      </c>
      <c r="C17" s="8">
        <f>ROUND(Parts[[#This Row],[Current Cost]]*0.75,0)</f>
        <v>480</v>
      </c>
      <c r="D17" s="8">
        <f>ROUND(Parts[[#This Row],[Current Cost]]*0.5,0)</f>
        <v>320</v>
      </c>
      <c r="E17" s="8">
        <f>ROUND(Parts[[#This Row],[Current Cost]]*0.25,0)</f>
        <v>160</v>
      </c>
      <c r="F17" s="8">
        <f>ROUND(Parts[[#This Row],[Current Cost]]*0.18,0)</f>
        <v>115</v>
      </c>
      <c r="G17" s="13">
        <f>PV*MV*(MIN(Parts[[#This Row],[Current Cost]]/(InvE+(BuildE*(MAX(SYBC*0.125,1)+1))),Cost))</f>
        <v>320</v>
      </c>
      <c r="H17" s="13">
        <f>PV*MV*(MIN(Parts[[#This Row],[0.75 Cost]]/(InvE+(BuildE*(MAX(SYBC*0.125,1)+1))),Cost))</f>
        <v>240</v>
      </c>
      <c r="I17" s="13">
        <f>PV*MV*(MIN(Parts[[#This Row],[0.5 Cost]]/(InvE+(BuildE*(MAX(SYBC*0.125,1)+1))),Cost))</f>
        <v>160</v>
      </c>
      <c r="J17" s="13">
        <f>PV*MV*(MIN(Parts[[#This Row],[0.25 Cost]]/(InvE+(BuildE*(MAX(SYBC*0.125,1)+1))),Cost))</f>
        <v>80</v>
      </c>
      <c r="K17" s="13">
        <f>PV*MV*(MIN(Parts[[#This Row],[0.18 Cost]]/(InvE+(BuildE*(MAX(SYBC*0.125,1)+1))),Cost))</f>
        <v>57.5</v>
      </c>
      <c r="L17" s="10">
        <f>(500 + (Parts[[#This Row],[Current EF]]*20))*OMult*1.5</f>
        <v>258750</v>
      </c>
      <c r="M17" s="10">
        <f>(500 + (Parts[[#This Row],[0.75 EF]]*20))*OMult*1.5</f>
        <v>198750</v>
      </c>
      <c r="N17" s="10">
        <f>(500 + (Parts[[#This Row],[0.5 EF]]*20))*OMult*1.5</f>
        <v>138750</v>
      </c>
      <c r="O17" s="10">
        <f>(500 + (Parts[[#This Row],[0.25 EF]]*20))*OMult*1.5</f>
        <v>78750</v>
      </c>
      <c r="P17" s="10">
        <f>(500 + (Parts[[#This Row],[0.18 EF]]*20))*OMult*1.5</f>
        <v>61875</v>
      </c>
      <c r="Q17" s="13">
        <v>126.50000000000001</v>
      </c>
      <c r="R17" s="13">
        <v>113625.00000000003</v>
      </c>
    </row>
    <row r="18" spans="1:18" x14ac:dyDescent="0.25">
      <c r="A18" s="3" t="s">
        <v>39</v>
      </c>
      <c r="B18" s="4">
        <v>1000</v>
      </c>
      <c r="C18" s="8">
        <f>ROUND(Parts[[#This Row],[Current Cost]]*0.75,0)</f>
        <v>750</v>
      </c>
      <c r="D18" s="8">
        <f>ROUND(Parts[[#This Row],[Current Cost]]*0.5,0)</f>
        <v>500</v>
      </c>
      <c r="E18" s="8">
        <f>ROUND(Parts[[#This Row],[Current Cost]]*0.25,0)</f>
        <v>250</v>
      </c>
      <c r="F18" s="8">
        <f>ROUND(Parts[[#This Row],[Current Cost]]*0.18,0)</f>
        <v>180</v>
      </c>
      <c r="G18" s="13">
        <f>PV*MV*(MIN(Parts[[#This Row],[Current Cost]]/(InvE+(BuildE*(MAX(SYBC*0.125,1)+1))),Cost))</f>
        <v>500</v>
      </c>
      <c r="H18" s="13">
        <f>PV*MV*(MIN(Parts[[#This Row],[0.75 Cost]]/(InvE+(BuildE*(MAX(SYBC*0.125,1)+1))),Cost))</f>
        <v>375</v>
      </c>
      <c r="I18" s="13">
        <f>PV*MV*(MIN(Parts[[#This Row],[0.5 Cost]]/(InvE+(BuildE*(MAX(SYBC*0.125,1)+1))),Cost))</f>
        <v>250</v>
      </c>
      <c r="J18" s="13">
        <f>PV*MV*(MIN(Parts[[#This Row],[0.25 Cost]]/(InvE+(BuildE*(MAX(SYBC*0.125,1)+1))),Cost))</f>
        <v>125</v>
      </c>
      <c r="K18" s="13">
        <f>PV*MV*(MIN(Parts[[#This Row],[0.18 Cost]]/(InvE+(BuildE*(MAX(SYBC*0.125,1)+1))),Cost))</f>
        <v>90</v>
      </c>
      <c r="L18" s="10">
        <f>(500 + (Parts[[#This Row],[Current EF]]*20))*OMult*1.5</f>
        <v>393750</v>
      </c>
      <c r="M18" s="10">
        <f>(500 + (Parts[[#This Row],[0.75 EF]]*20))*OMult*1.5</f>
        <v>300000</v>
      </c>
      <c r="N18" s="10">
        <f>(500 + (Parts[[#This Row],[0.5 EF]]*20))*OMult*1.5</f>
        <v>206250</v>
      </c>
      <c r="O18" s="10">
        <f>(500 + (Parts[[#This Row],[0.25 EF]]*20))*OMult*1.5</f>
        <v>112500</v>
      </c>
      <c r="P18" s="10">
        <f>(500 + (Parts[[#This Row],[0.18 EF]]*20))*OMult*1.5</f>
        <v>86250</v>
      </c>
      <c r="Q18" s="13">
        <v>198.00000000000003</v>
      </c>
      <c r="R18" s="13">
        <v>167250</v>
      </c>
    </row>
    <row r="19" spans="1:18" x14ac:dyDescent="0.25">
      <c r="A19" s="3" t="s">
        <v>41</v>
      </c>
      <c r="B19" s="4">
        <v>6000</v>
      </c>
      <c r="C19" s="8">
        <f>ROUND(Parts[[#This Row],[Current Cost]]*0.75,0)</f>
        <v>4500</v>
      </c>
      <c r="D19" s="8">
        <f>ROUND(Parts[[#This Row],[Current Cost]]*0.5,0)</f>
        <v>3000</v>
      </c>
      <c r="E19" s="8">
        <f>ROUND(Parts[[#This Row],[Current Cost]]*0.25,0)</f>
        <v>1500</v>
      </c>
      <c r="F19" s="8">
        <f>ROUND(Parts[[#This Row],[Current Cost]]*0.18,0)</f>
        <v>1080</v>
      </c>
      <c r="G19" s="13">
        <f>PV*MV*(MIN(Parts[[#This Row],[Current Cost]]/(InvE+(BuildE*(MAX(SYBC*0.125,1)+1))),Cost))</f>
        <v>3000</v>
      </c>
      <c r="H19" s="13">
        <f>PV*MV*(MIN(Parts[[#This Row],[0.75 Cost]]/(InvE+(BuildE*(MAX(SYBC*0.125,1)+1))),Cost))</f>
        <v>2250</v>
      </c>
      <c r="I19" s="13">
        <f>PV*MV*(MIN(Parts[[#This Row],[0.5 Cost]]/(InvE+(BuildE*(MAX(SYBC*0.125,1)+1))),Cost))</f>
        <v>1500</v>
      </c>
      <c r="J19" s="13">
        <f>PV*MV*(MIN(Parts[[#This Row],[0.25 Cost]]/(InvE+(BuildE*(MAX(SYBC*0.125,1)+1))),Cost))</f>
        <v>750</v>
      </c>
      <c r="K19" s="13">
        <f>PV*MV*(MIN(Parts[[#This Row],[0.18 Cost]]/(InvE+(BuildE*(MAX(SYBC*0.125,1)+1))),Cost))</f>
        <v>540</v>
      </c>
      <c r="L19" s="10">
        <f>(500 + (Parts[[#This Row],[Current EF]]*20))*OMult*1.5</f>
        <v>2268750</v>
      </c>
      <c r="M19" s="10">
        <f>(500 + (Parts[[#This Row],[0.75 EF]]*20))*OMult*1.5</f>
        <v>1706250</v>
      </c>
      <c r="N19" s="10">
        <f>(500 + (Parts[[#This Row],[0.5 EF]]*20))*OMult*1.5</f>
        <v>1143750</v>
      </c>
      <c r="O19" s="10">
        <f>(500 + (Parts[[#This Row],[0.25 EF]]*20))*OMult*1.5</f>
        <v>581250</v>
      </c>
      <c r="P19" s="10">
        <f>(500 + (Parts[[#This Row],[0.18 EF]]*20))*OMult*1.5</f>
        <v>423750</v>
      </c>
      <c r="Q19" s="13">
        <v>1188</v>
      </c>
      <c r="R19" s="13">
        <v>909750</v>
      </c>
    </row>
    <row r="20" spans="1:18" x14ac:dyDescent="0.25">
      <c r="A20" s="3" t="s">
        <v>51</v>
      </c>
      <c r="B20" s="4">
        <v>170</v>
      </c>
      <c r="C20" s="8">
        <f>ROUND(Parts[[#This Row],[Current Cost]]*0.75,0)</f>
        <v>128</v>
      </c>
      <c r="D20" s="8">
        <f>ROUND(Parts[[#This Row],[Current Cost]]*0.5,0)</f>
        <v>85</v>
      </c>
      <c r="E20" s="8">
        <f>ROUND(Parts[[#This Row],[Current Cost]]*0.25,0)</f>
        <v>43</v>
      </c>
      <c r="F20" s="8">
        <f>ROUND(Parts[[#This Row],[Current Cost]]*0.18,0)</f>
        <v>31</v>
      </c>
      <c r="G20" s="13">
        <f>PV*MV*(MIN(Parts[[#This Row],[Current Cost]]/(InvE+(BuildE*(MAX(SYBC*0.125,1)+1))),Cost))</f>
        <v>85</v>
      </c>
      <c r="H20" s="13">
        <f>PV*MV*(MIN(Parts[[#This Row],[0.75 Cost]]/(InvE+(BuildE*(MAX(SYBC*0.125,1)+1))),Cost))</f>
        <v>64</v>
      </c>
      <c r="I20" s="13">
        <f>PV*MV*(MIN(Parts[[#This Row],[0.5 Cost]]/(InvE+(BuildE*(MAX(SYBC*0.125,1)+1))),Cost))</f>
        <v>42.5</v>
      </c>
      <c r="J20" s="13">
        <f>PV*MV*(MIN(Parts[[#This Row],[0.25 Cost]]/(InvE+(BuildE*(MAX(SYBC*0.125,1)+1))),Cost))</f>
        <v>21.5</v>
      </c>
      <c r="K20" s="13">
        <f>PV*MV*(MIN(Parts[[#This Row],[0.18 Cost]]/(InvE+(BuildE*(MAX(SYBC*0.125,1)+1))),Cost))</f>
        <v>15.5</v>
      </c>
      <c r="L20" s="10">
        <f>(500 + (Parts[[#This Row],[Current EF]]*20))*OMult*1.5</f>
        <v>82500</v>
      </c>
      <c r="M20" s="10">
        <f>(500 + (Parts[[#This Row],[0.75 EF]]*20))*OMult*1.5</f>
        <v>66750</v>
      </c>
      <c r="N20" s="10">
        <f>(500 + (Parts[[#This Row],[0.5 EF]]*20))*OMult*1.5</f>
        <v>50625</v>
      </c>
      <c r="O20" s="10">
        <f>(500 + (Parts[[#This Row],[0.25 EF]]*20))*OMult*1.5</f>
        <v>34875</v>
      </c>
      <c r="P20" s="10">
        <f>(500 + (Parts[[#This Row],[0.18 EF]]*20))*OMult*1.5</f>
        <v>30375</v>
      </c>
      <c r="Q20" s="13">
        <v>34.1</v>
      </c>
      <c r="R20" s="13">
        <v>44325</v>
      </c>
    </row>
    <row r="21" spans="1:18" x14ac:dyDescent="0.25">
      <c r="A21" s="3" t="s">
        <v>25</v>
      </c>
      <c r="B21" s="4">
        <v>900</v>
      </c>
      <c r="C21" s="8">
        <f>ROUND(Parts[[#This Row],[Current Cost]]*0.75,0)</f>
        <v>675</v>
      </c>
      <c r="D21" s="8">
        <f>ROUND(Parts[[#This Row],[Current Cost]]*0.5,0)</f>
        <v>450</v>
      </c>
      <c r="E21" s="8">
        <f>ROUND(Parts[[#This Row],[Current Cost]]*0.25,0)</f>
        <v>225</v>
      </c>
      <c r="F21" s="8">
        <f>ROUND(Parts[[#This Row],[Current Cost]]*0.18,0)</f>
        <v>162</v>
      </c>
      <c r="G21" s="13">
        <f>PV*MV*(MIN(Parts[[#This Row],[Current Cost]]/(InvE+(BuildE*(MAX(SYBC*0.125,1)+1))),Cost))</f>
        <v>450</v>
      </c>
      <c r="H21" s="13">
        <f>PV*MV*(MIN(Parts[[#This Row],[0.75 Cost]]/(InvE+(BuildE*(MAX(SYBC*0.125,1)+1))),Cost))</f>
        <v>337.5</v>
      </c>
      <c r="I21" s="13">
        <f>PV*MV*(MIN(Parts[[#This Row],[0.5 Cost]]/(InvE+(BuildE*(MAX(SYBC*0.125,1)+1))),Cost))</f>
        <v>225</v>
      </c>
      <c r="J21" s="13">
        <f>PV*MV*(MIN(Parts[[#This Row],[0.25 Cost]]/(InvE+(BuildE*(MAX(SYBC*0.125,1)+1))),Cost))</f>
        <v>112.5</v>
      </c>
      <c r="K21" s="13">
        <f>PV*MV*(MIN(Parts[[#This Row],[0.18 Cost]]/(InvE+(BuildE*(MAX(SYBC*0.125,1)+1))),Cost))</f>
        <v>81</v>
      </c>
      <c r="L21" s="10">
        <f>(500 + (Parts[[#This Row],[Current EF]]*20))*OMult*1.5</f>
        <v>356250</v>
      </c>
      <c r="M21" s="10">
        <f>(500 + (Parts[[#This Row],[0.75 EF]]*20))*OMult*1.5</f>
        <v>271875</v>
      </c>
      <c r="N21" s="10">
        <f>(500 + (Parts[[#This Row],[0.5 EF]]*20))*OMult*1.5</f>
        <v>187500</v>
      </c>
      <c r="O21" s="10">
        <f>(500 + (Parts[[#This Row],[0.25 EF]]*20))*OMult*1.5</f>
        <v>103125</v>
      </c>
      <c r="P21" s="10">
        <f>(500 + (Parts[[#This Row],[0.18 EF]]*20))*OMult*1.5</f>
        <v>79500</v>
      </c>
      <c r="Q21" s="13">
        <v>178.20000000000002</v>
      </c>
      <c r="R21" s="13">
        <v>152400.00000000003</v>
      </c>
    </row>
    <row r="22" spans="1:18" x14ac:dyDescent="0.25">
      <c r="A22" s="3" t="s">
        <v>20</v>
      </c>
      <c r="B22" s="4">
        <v>1200</v>
      </c>
      <c r="C22" s="8">
        <f>ROUND(Parts[[#This Row],[Current Cost]]*0.75,0)</f>
        <v>900</v>
      </c>
      <c r="D22" s="8">
        <f>ROUND(Parts[[#This Row],[Current Cost]]*0.5,0)</f>
        <v>600</v>
      </c>
      <c r="E22" s="8">
        <f>ROUND(Parts[[#This Row],[Current Cost]]*0.25,0)</f>
        <v>300</v>
      </c>
      <c r="F22" s="8">
        <f>ROUND(Parts[[#This Row],[Current Cost]]*0.18,0)</f>
        <v>216</v>
      </c>
      <c r="G22" s="13">
        <f>PV*MV*(MIN(Parts[[#This Row],[Current Cost]]/(InvE+(BuildE*(MAX(SYBC*0.125,1)+1))),Cost))</f>
        <v>600</v>
      </c>
      <c r="H22" s="13">
        <f>PV*MV*(MIN(Parts[[#This Row],[0.75 Cost]]/(InvE+(BuildE*(MAX(SYBC*0.125,1)+1))),Cost))</f>
        <v>450</v>
      </c>
      <c r="I22" s="13">
        <f>PV*MV*(MIN(Parts[[#This Row],[0.5 Cost]]/(InvE+(BuildE*(MAX(SYBC*0.125,1)+1))),Cost))</f>
        <v>300</v>
      </c>
      <c r="J22" s="13">
        <f>PV*MV*(MIN(Parts[[#This Row],[0.25 Cost]]/(InvE+(BuildE*(MAX(SYBC*0.125,1)+1))),Cost))</f>
        <v>150</v>
      </c>
      <c r="K22" s="13">
        <f>PV*MV*(MIN(Parts[[#This Row],[0.18 Cost]]/(InvE+(BuildE*(MAX(SYBC*0.125,1)+1))),Cost))</f>
        <v>108</v>
      </c>
      <c r="L22" s="10">
        <f>(500 + (Parts[[#This Row],[Current EF]]*20))*OMult*1.5</f>
        <v>468750</v>
      </c>
      <c r="M22" s="10">
        <f>(500 + (Parts[[#This Row],[0.75 EF]]*20))*OMult*1.5</f>
        <v>356250</v>
      </c>
      <c r="N22" s="10">
        <f>(500 + (Parts[[#This Row],[0.5 EF]]*20))*OMult*1.5</f>
        <v>243750</v>
      </c>
      <c r="O22" s="10">
        <f>(500 + (Parts[[#This Row],[0.25 EF]]*20))*OMult*1.5</f>
        <v>131250</v>
      </c>
      <c r="P22" s="10">
        <f>(500 + (Parts[[#This Row],[0.18 EF]]*20))*OMult*1.5</f>
        <v>99750</v>
      </c>
      <c r="Q22" s="13">
        <v>237.60000000000002</v>
      </c>
      <c r="R22" s="13">
        <v>196950</v>
      </c>
    </row>
    <row r="23" spans="1:18" x14ac:dyDescent="0.25">
      <c r="A23" s="3" t="s">
        <v>19</v>
      </c>
      <c r="B23" s="4">
        <v>1800</v>
      </c>
      <c r="C23" s="8">
        <f>ROUND(Parts[[#This Row],[Current Cost]]*0.75,0)</f>
        <v>1350</v>
      </c>
      <c r="D23" s="8">
        <f>ROUND(Parts[[#This Row],[Current Cost]]*0.5,0)</f>
        <v>900</v>
      </c>
      <c r="E23" s="8">
        <f>ROUND(Parts[[#This Row],[Current Cost]]*0.25,0)</f>
        <v>450</v>
      </c>
      <c r="F23" s="8">
        <f>ROUND(Parts[[#This Row],[Current Cost]]*0.18,0)</f>
        <v>324</v>
      </c>
      <c r="G23" s="13">
        <f>PV*MV*(MIN(Parts[[#This Row],[Current Cost]]/(InvE+(BuildE*(MAX(SYBC*0.125,1)+1))),Cost))</f>
        <v>900</v>
      </c>
      <c r="H23" s="13">
        <f>PV*MV*(MIN(Parts[[#This Row],[0.75 Cost]]/(InvE+(BuildE*(MAX(SYBC*0.125,1)+1))),Cost))</f>
        <v>675</v>
      </c>
      <c r="I23" s="13">
        <f>PV*MV*(MIN(Parts[[#This Row],[0.5 Cost]]/(InvE+(BuildE*(MAX(SYBC*0.125,1)+1))),Cost))</f>
        <v>450</v>
      </c>
      <c r="J23" s="13">
        <f>PV*MV*(MIN(Parts[[#This Row],[0.25 Cost]]/(InvE+(BuildE*(MAX(SYBC*0.125,1)+1))),Cost))</f>
        <v>225</v>
      </c>
      <c r="K23" s="13">
        <f>PV*MV*(MIN(Parts[[#This Row],[0.18 Cost]]/(InvE+(BuildE*(MAX(SYBC*0.125,1)+1))),Cost))</f>
        <v>162</v>
      </c>
      <c r="L23" s="10">
        <f>(500 + (Parts[[#This Row],[Current EF]]*20))*OMult*1.5</f>
        <v>693750</v>
      </c>
      <c r="M23" s="10">
        <f>(500 + (Parts[[#This Row],[0.75 EF]]*20))*OMult*1.5</f>
        <v>525000</v>
      </c>
      <c r="N23" s="10">
        <f>(500 + (Parts[[#This Row],[0.5 EF]]*20))*OMult*1.5</f>
        <v>356250</v>
      </c>
      <c r="O23" s="10">
        <f>(500 + (Parts[[#This Row],[0.25 EF]]*20))*OMult*1.5</f>
        <v>187500</v>
      </c>
      <c r="P23" s="10">
        <f>(500 + (Parts[[#This Row],[0.18 EF]]*20))*OMult*1.5</f>
        <v>140250</v>
      </c>
      <c r="Q23" s="13">
        <v>356.40000000000003</v>
      </c>
      <c r="R23" s="13">
        <v>286050.00000000006</v>
      </c>
    </row>
    <row r="24" spans="1:18" x14ac:dyDescent="0.25">
      <c r="A24" s="3" t="s">
        <v>40</v>
      </c>
      <c r="B24" s="4">
        <v>2400</v>
      </c>
      <c r="C24" s="8">
        <f>ROUND(Parts[[#This Row],[Current Cost]]*0.75,0)</f>
        <v>1800</v>
      </c>
      <c r="D24" s="8">
        <f>ROUND(Parts[[#This Row],[Current Cost]]*0.5,0)</f>
        <v>1200</v>
      </c>
      <c r="E24" s="8">
        <f>ROUND(Parts[[#This Row],[Current Cost]]*0.25,0)</f>
        <v>600</v>
      </c>
      <c r="F24" s="8">
        <f>ROUND(Parts[[#This Row],[Current Cost]]*0.18,0)</f>
        <v>432</v>
      </c>
      <c r="G24" s="13">
        <f>PV*MV*(MIN(Parts[[#This Row],[Current Cost]]/(InvE+(BuildE*(MAX(SYBC*0.125,1)+1))),Cost))</f>
        <v>1200</v>
      </c>
      <c r="H24" s="13">
        <f>PV*MV*(MIN(Parts[[#This Row],[0.75 Cost]]/(InvE+(BuildE*(MAX(SYBC*0.125,1)+1))),Cost))</f>
        <v>900</v>
      </c>
      <c r="I24" s="13">
        <f>PV*MV*(MIN(Parts[[#This Row],[0.5 Cost]]/(InvE+(BuildE*(MAX(SYBC*0.125,1)+1))),Cost))</f>
        <v>600</v>
      </c>
      <c r="J24" s="13">
        <f>PV*MV*(MIN(Parts[[#This Row],[0.25 Cost]]/(InvE+(BuildE*(MAX(SYBC*0.125,1)+1))),Cost))</f>
        <v>300</v>
      </c>
      <c r="K24" s="13">
        <f>PV*MV*(MIN(Parts[[#This Row],[0.18 Cost]]/(InvE+(BuildE*(MAX(SYBC*0.125,1)+1))),Cost))</f>
        <v>216</v>
      </c>
      <c r="L24" s="10">
        <f>(500 + (Parts[[#This Row],[Current EF]]*20))*OMult*1.5</f>
        <v>918750</v>
      </c>
      <c r="M24" s="10">
        <f>(500 + (Parts[[#This Row],[0.75 EF]]*20))*OMult*1.5</f>
        <v>693750</v>
      </c>
      <c r="N24" s="10">
        <f>(500 + (Parts[[#This Row],[0.5 EF]]*20))*OMult*1.5</f>
        <v>468750</v>
      </c>
      <c r="O24" s="10">
        <f>(500 + (Parts[[#This Row],[0.25 EF]]*20))*OMult*1.5</f>
        <v>243750</v>
      </c>
      <c r="P24" s="10">
        <f>(500 + (Parts[[#This Row],[0.18 EF]]*20))*OMult*1.5</f>
        <v>180750</v>
      </c>
      <c r="Q24" s="13">
        <v>475.20000000000005</v>
      </c>
      <c r="R24" s="13">
        <v>375150</v>
      </c>
    </row>
    <row r="25" spans="1:18" x14ac:dyDescent="0.25">
      <c r="A25" s="3" t="s">
        <v>42</v>
      </c>
      <c r="B25" s="4">
        <v>2500</v>
      </c>
      <c r="C25" s="8">
        <f>ROUND(Parts[[#This Row],[Current Cost]]*0.75,0)</f>
        <v>1875</v>
      </c>
      <c r="D25" s="8">
        <f>ROUND(Parts[[#This Row],[Current Cost]]*0.5,0)</f>
        <v>1250</v>
      </c>
      <c r="E25" s="8">
        <f>ROUND(Parts[[#This Row],[Current Cost]]*0.25,0)</f>
        <v>625</v>
      </c>
      <c r="F25" s="8">
        <f>ROUND(Parts[[#This Row],[Current Cost]]*0.18,0)</f>
        <v>450</v>
      </c>
      <c r="G25" s="13">
        <f>PV*MV*(MIN(Parts[[#This Row],[Current Cost]]/(InvE+(BuildE*(MAX(SYBC*0.125,1)+1))),Cost))</f>
        <v>1250</v>
      </c>
      <c r="H25" s="13">
        <f>PV*MV*(MIN(Parts[[#This Row],[0.75 Cost]]/(InvE+(BuildE*(MAX(SYBC*0.125,1)+1))),Cost))</f>
        <v>937.5</v>
      </c>
      <c r="I25" s="13">
        <f>PV*MV*(MIN(Parts[[#This Row],[0.5 Cost]]/(InvE+(BuildE*(MAX(SYBC*0.125,1)+1))),Cost))</f>
        <v>625</v>
      </c>
      <c r="J25" s="13">
        <f>PV*MV*(MIN(Parts[[#This Row],[0.25 Cost]]/(InvE+(BuildE*(MAX(SYBC*0.125,1)+1))),Cost))</f>
        <v>312.5</v>
      </c>
      <c r="K25" s="13">
        <f>PV*MV*(MIN(Parts[[#This Row],[0.18 Cost]]/(InvE+(BuildE*(MAX(SYBC*0.125,1)+1))),Cost))</f>
        <v>225</v>
      </c>
      <c r="L25" s="10">
        <f>(500 + (Parts[[#This Row],[Current EF]]*20))*OMult*1.5</f>
        <v>956250</v>
      </c>
      <c r="M25" s="10">
        <f>(500 + (Parts[[#This Row],[0.75 EF]]*20))*OMult*1.5</f>
        <v>721875</v>
      </c>
      <c r="N25" s="10">
        <f>(500 + (Parts[[#This Row],[0.5 EF]]*20))*OMult*1.5</f>
        <v>487500</v>
      </c>
      <c r="O25" s="10">
        <f>(500 + (Parts[[#This Row],[0.25 EF]]*20))*OMult*1.5</f>
        <v>253125</v>
      </c>
      <c r="P25" s="10">
        <f>(500 + (Parts[[#This Row],[0.18 EF]]*20))*OMult*1.5</f>
        <v>187500</v>
      </c>
      <c r="Q25" s="13">
        <v>495.00000000000006</v>
      </c>
      <c r="R25" s="13">
        <v>390000.00000000012</v>
      </c>
    </row>
    <row r="26" spans="1:18" x14ac:dyDescent="0.25">
      <c r="A26" s="3" t="s">
        <v>50</v>
      </c>
      <c r="B26" s="4">
        <v>2000</v>
      </c>
      <c r="C26" s="8">
        <f>ROUND(Parts[[#This Row],[Current Cost]]*0.75,0)</f>
        <v>1500</v>
      </c>
      <c r="D26" s="8">
        <f>ROUND(Parts[[#This Row],[Current Cost]]*0.5,0)</f>
        <v>1000</v>
      </c>
      <c r="E26" s="8">
        <f>ROUND(Parts[[#This Row],[Current Cost]]*0.25,0)</f>
        <v>500</v>
      </c>
      <c r="F26" s="8">
        <f>ROUND(Parts[[#This Row],[Current Cost]]*0.18,0)</f>
        <v>360</v>
      </c>
      <c r="G26" s="13">
        <f>PV*MV*(MIN(Parts[[#This Row],[Current Cost]]/(InvE+(BuildE*(MAX(SYBC*0.125,1)+1))),Cost))</f>
        <v>1000</v>
      </c>
      <c r="H26" s="13">
        <f>PV*MV*(MIN(Parts[[#This Row],[0.75 Cost]]/(InvE+(BuildE*(MAX(SYBC*0.125,1)+1))),Cost))</f>
        <v>750</v>
      </c>
      <c r="I26" s="13">
        <f>PV*MV*(MIN(Parts[[#This Row],[0.5 Cost]]/(InvE+(BuildE*(MAX(SYBC*0.125,1)+1))),Cost))</f>
        <v>500</v>
      </c>
      <c r="J26" s="13">
        <f>PV*MV*(MIN(Parts[[#This Row],[0.25 Cost]]/(InvE+(BuildE*(MAX(SYBC*0.125,1)+1))),Cost))</f>
        <v>250</v>
      </c>
      <c r="K26" s="13">
        <f>PV*MV*(MIN(Parts[[#This Row],[0.18 Cost]]/(InvE+(BuildE*(MAX(SYBC*0.125,1)+1))),Cost))</f>
        <v>180</v>
      </c>
      <c r="L26" s="10">
        <f>(500 + (Parts[[#This Row],[Current EF]]*20))*OMult*1.5</f>
        <v>768750</v>
      </c>
      <c r="M26" s="10">
        <f>(500 + (Parts[[#This Row],[0.75 EF]]*20))*OMult*1.5</f>
        <v>581250</v>
      </c>
      <c r="N26" s="10">
        <f>(500 + (Parts[[#This Row],[0.5 EF]]*20))*OMult*1.5</f>
        <v>393750</v>
      </c>
      <c r="O26" s="10">
        <f>(500 + (Parts[[#This Row],[0.25 EF]]*20))*OMult*1.5</f>
        <v>206250</v>
      </c>
      <c r="P26" s="10">
        <f>(500 + (Parts[[#This Row],[0.18 EF]]*20))*OMult*1.5</f>
        <v>153750</v>
      </c>
      <c r="Q26" s="13">
        <v>396.00000000000006</v>
      </c>
      <c r="R26" s="13">
        <v>315750</v>
      </c>
    </row>
    <row r="27" spans="1:18" x14ac:dyDescent="0.25">
      <c r="A27" s="3" t="s">
        <v>49</v>
      </c>
      <c r="B27" s="4">
        <v>800</v>
      </c>
      <c r="C27" s="8">
        <f>ROUND(Parts[[#This Row],[Current Cost]]*0.75,0)</f>
        <v>600</v>
      </c>
      <c r="D27" s="8">
        <f>ROUND(Parts[[#This Row],[Current Cost]]*0.5,0)</f>
        <v>400</v>
      </c>
      <c r="E27" s="8">
        <f>ROUND(Parts[[#This Row],[Current Cost]]*0.25,0)</f>
        <v>200</v>
      </c>
      <c r="F27" s="8">
        <f>ROUND(Parts[[#This Row],[Current Cost]]*0.18,0)</f>
        <v>144</v>
      </c>
      <c r="G27" s="13">
        <f>PV*MV*(MIN(Parts[[#This Row],[Current Cost]]/(InvE+(BuildE*(MAX(SYBC*0.125,1)+1))),Cost))</f>
        <v>400</v>
      </c>
      <c r="H27" s="13">
        <f>PV*MV*(MIN(Parts[[#This Row],[0.75 Cost]]/(InvE+(BuildE*(MAX(SYBC*0.125,1)+1))),Cost))</f>
        <v>300</v>
      </c>
      <c r="I27" s="13">
        <f>PV*MV*(MIN(Parts[[#This Row],[0.5 Cost]]/(InvE+(BuildE*(MAX(SYBC*0.125,1)+1))),Cost))</f>
        <v>200</v>
      </c>
      <c r="J27" s="13">
        <f>PV*MV*(MIN(Parts[[#This Row],[0.25 Cost]]/(InvE+(BuildE*(MAX(SYBC*0.125,1)+1))),Cost))</f>
        <v>100</v>
      </c>
      <c r="K27" s="13">
        <f>PV*MV*(MIN(Parts[[#This Row],[0.18 Cost]]/(InvE+(BuildE*(MAX(SYBC*0.125,1)+1))),Cost))</f>
        <v>72</v>
      </c>
      <c r="L27" s="10">
        <f>(500 + (Parts[[#This Row],[Current EF]]*20))*OMult*1.5</f>
        <v>318750</v>
      </c>
      <c r="M27" s="10">
        <f>(500 + (Parts[[#This Row],[0.75 EF]]*20))*OMult*1.5</f>
        <v>243750</v>
      </c>
      <c r="N27" s="10">
        <f>(500 + (Parts[[#This Row],[0.5 EF]]*20))*OMult*1.5</f>
        <v>168750</v>
      </c>
      <c r="O27" s="10">
        <f>(500 + (Parts[[#This Row],[0.25 EF]]*20))*OMult*1.5</f>
        <v>93750</v>
      </c>
      <c r="P27" s="10">
        <f>(500 + (Parts[[#This Row],[0.18 EF]]*20))*OMult*1.5</f>
        <v>72750</v>
      </c>
      <c r="Q27" s="13">
        <v>158.4</v>
      </c>
      <c r="R27" s="13">
        <v>137550</v>
      </c>
    </row>
    <row r="28" spans="1:18" x14ac:dyDescent="0.25">
      <c r="A28" s="3" t="s">
        <v>60</v>
      </c>
      <c r="B28" s="4">
        <v>750</v>
      </c>
      <c r="C28" s="8">
        <f>ROUND(Parts[[#This Row],[Current Cost]]*0.75,0)</f>
        <v>563</v>
      </c>
      <c r="D28" s="8">
        <f>ROUND(Parts[[#This Row],[Current Cost]]*0.5,0)</f>
        <v>375</v>
      </c>
      <c r="E28" s="8">
        <f>ROUND(Parts[[#This Row],[Current Cost]]*0.25,0)</f>
        <v>188</v>
      </c>
      <c r="F28" s="8">
        <f>ROUND(Parts[[#This Row],[Current Cost]]*0.18,0)</f>
        <v>135</v>
      </c>
      <c r="G28" s="13">
        <f>PV*MV*(MIN(Parts[[#This Row],[Current Cost]]/(InvE+(BuildE*(MAX(SYBC*0.125,1)+1))),Cost))</f>
        <v>375</v>
      </c>
      <c r="H28" s="13">
        <f>PV*MV*(MIN(Parts[[#This Row],[0.75 Cost]]/(InvE+(BuildE*(MAX(SYBC*0.125,1)+1))),Cost))</f>
        <v>281.5</v>
      </c>
      <c r="I28" s="13">
        <f>PV*MV*(MIN(Parts[[#This Row],[0.5 Cost]]/(InvE+(BuildE*(MAX(SYBC*0.125,1)+1))),Cost))</f>
        <v>187.5</v>
      </c>
      <c r="J28" s="13">
        <f>PV*MV*(MIN(Parts[[#This Row],[0.25 Cost]]/(InvE+(BuildE*(MAX(SYBC*0.125,1)+1))),Cost))</f>
        <v>94</v>
      </c>
      <c r="K28" s="13">
        <f>PV*MV*(MIN(Parts[[#This Row],[0.18 Cost]]/(InvE+(BuildE*(MAX(SYBC*0.125,1)+1))),Cost))</f>
        <v>67.5</v>
      </c>
      <c r="L28" s="10">
        <f>(500 + (Parts[[#This Row],[Current EF]]*20))*OMult*1.5</f>
        <v>300000</v>
      </c>
      <c r="M28" s="10">
        <f>(500 + (Parts[[#This Row],[0.75 EF]]*20))*OMult*1.5</f>
        <v>229875</v>
      </c>
      <c r="N28" s="10">
        <f>(500 + (Parts[[#This Row],[0.5 EF]]*20))*OMult*1.5</f>
        <v>159375</v>
      </c>
      <c r="O28" s="10">
        <f>(500 + (Parts[[#This Row],[0.25 EF]]*20))*OMult*1.5</f>
        <v>89250</v>
      </c>
      <c r="P28" s="10">
        <f>(500 + (Parts[[#This Row],[0.18 EF]]*20))*OMult*1.5</f>
        <v>69375</v>
      </c>
      <c r="Q28" s="13">
        <v>148.5</v>
      </c>
      <c r="R28" s="13">
        <v>130125</v>
      </c>
    </row>
    <row r="29" spans="1:18" x14ac:dyDescent="0.25">
      <c r="A29" s="3" t="s">
        <v>48</v>
      </c>
      <c r="B29" s="4">
        <v>1203</v>
      </c>
      <c r="C29" s="8">
        <f>ROUND(Parts[[#This Row],[Current Cost]]*0.75,0)</f>
        <v>902</v>
      </c>
      <c r="D29" s="8">
        <f>ROUND(Parts[[#This Row],[Current Cost]]*0.5,0)</f>
        <v>602</v>
      </c>
      <c r="E29" s="8">
        <f>ROUND(Parts[[#This Row],[Current Cost]]*0.25,0)</f>
        <v>301</v>
      </c>
      <c r="F29" s="8">
        <f>ROUND(Parts[[#This Row],[Current Cost]]*0.18,0)</f>
        <v>217</v>
      </c>
      <c r="G29" s="13">
        <f>PV*MV*(MIN(Parts[[#This Row],[Current Cost]]/(InvE+(BuildE*(MAX(SYBC*0.125,1)+1))),Cost))</f>
        <v>601.5</v>
      </c>
      <c r="H29" s="13">
        <f>PV*MV*(MIN(Parts[[#This Row],[0.75 Cost]]/(InvE+(BuildE*(MAX(SYBC*0.125,1)+1))),Cost))</f>
        <v>451</v>
      </c>
      <c r="I29" s="13">
        <f>PV*MV*(MIN(Parts[[#This Row],[0.5 Cost]]/(InvE+(BuildE*(MAX(SYBC*0.125,1)+1))),Cost))</f>
        <v>301</v>
      </c>
      <c r="J29" s="13">
        <f>PV*MV*(MIN(Parts[[#This Row],[0.25 Cost]]/(InvE+(BuildE*(MAX(SYBC*0.125,1)+1))),Cost))</f>
        <v>150.5</v>
      </c>
      <c r="K29" s="13">
        <f>PV*MV*(MIN(Parts[[#This Row],[0.18 Cost]]/(InvE+(BuildE*(MAX(SYBC*0.125,1)+1))),Cost))</f>
        <v>108.5</v>
      </c>
      <c r="L29" s="10">
        <f>(500 + (Parts[[#This Row],[Current EF]]*20))*OMult*1.5</f>
        <v>469875</v>
      </c>
      <c r="M29" s="10">
        <f>(500 + (Parts[[#This Row],[0.75 EF]]*20))*OMult*1.5</f>
        <v>357000</v>
      </c>
      <c r="N29" s="10">
        <f>(500 + (Parts[[#This Row],[0.5 EF]]*20))*OMult*1.5</f>
        <v>244500</v>
      </c>
      <c r="O29" s="10">
        <f>(500 + (Parts[[#This Row],[0.25 EF]]*20))*OMult*1.5</f>
        <v>131625</v>
      </c>
      <c r="P29" s="10">
        <f>(500 + (Parts[[#This Row],[0.18 EF]]*20))*OMult*1.5</f>
        <v>100125</v>
      </c>
      <c r="Q29" s="13">
        <v>238.70000000000002</v>
      </c>
      <c r="R29" s="13">
        <v>197775</v>
      </c>
    </row>
    <row r="30" spans="1:18" x14ac:dyDescent="0.25">
      <c r="A30" s="3" t="s">
        <v>47</v>
      </c>
      <c r="B30" s="4">
        <v>893</v>
      </c>
      <c r="C30" s="8">
        <f>ROUND(Parts[[#This Row],[Current Cost]]*0.75,0)</f>
        <v>670</v>
      </c>
      <c r="D30" s="8">
        <f>ROUND(Parts[[#This Row],[Current Cost]]*0.5,0)</f>
        <v>447</v>
      </c>
      <c r="E30" s="8">
        <f>ROUND(Parts[[#This Row],[Current Cost]]*0.25,0)</f>
        <v>223</v>
      </c>
      <c r="F30" s="8">
        <f>ROUND(Parts[[#This Row],[Current Cost]]*0.18,0)</f>
        <v>161</v>
      </c>
      <c r="G30" s="13">
        <f>PV*MV*(MIN(Parts[[#This Row],[Current Cost]]/(InvE+(BuildE*(MAX(SYBC*0.125,1)+1))),Cost))</f>
        <v>446.5</v>
      </c>
      <c r="H30" s="13">
        <f>PV*MV*(MIN(Parts[[#This Row],[0.75 Cost]]/(InvE+(BuildE*(MAX(SYBC*0.125,1)+1))),Cost))</f>
        <v>335</v>
      </c>
      <c r="I30" s="13">
        <f>PV*MV*(MIN(Parts[[#This Row],[0.5 Cost]]/(InvE+(BuildE*(MAX(SYBC*0.125,1)+1))),Cost))</f>
        <v>223.5</v>
      </c>
      <c r="J30" s="13">
        <f>PV*MV*(MIN(Parts[[#This Row],[0.25 Cost]]/(InvE+(BuildE*(MAX(SYBC*0.125,1)+1))),Cost))</f>
        <v>111.5</v>
      </c>
      <c r="K30" s="13">
        <f>PV*MV*(MIN(Parts[[#This Row],[0.18 Cost]]/(InvE+(BuildE*(MAX(SYBC*0.125,1)+1))),Cost))</f>
        <v>80.5</v>
      </c>
      <c r="L30" s="10">
        <f>(500 + (Parts[[#This Row],[Current EF]]*20))*OMult*1.5</f>
        <v>353625</v>
      </c>
      <c r="M30" s="10">
        <f>(500 + (Parts[[#This Row],[0.75 EF]]*20))*OMult*1.5</f>
        <v>270000</v>
      </c>
      <c r="N30" s="10">
        <f>(500 + (Parts[[#This Row],[0.5 EF]]*20))*OMult*1.5</f>
        <v>186375</v>
      </c>
      <c r="O30" s="10">
        <f>(500 + (Parts[[#This Row],[0.25 EF]]*20))*OMult*1.5</f>
        <v>102375</v>
      </c>
      <c r="P30" s="10">
        <f>(500 + (Parts[[#This Row],[0.18 EF]]*20))*OMult*1.5</f>
        <v>79125</v>
      </c>
      <c r="Q30" s="13">
        <v>177.10000000000002</v>
      </c>
      <c r="R30" s="13">
        <v>151575.00000000003</v>
      </c>
    </row>
    <row r="31" spans="1:18" x14ac:dyDescent="0.25">
      <c r="A31" s="3" t="s">
        <v>43</v>
      </c>
      <c r="B31" s="4">
        <v>6000</v>
      </c>
      <c r="C31" s="8">
        <f>ROUND(Parts[[#This Row],[Current Cost]]*0.75,0)</f>
        <v>4500</v>
      </c>
      <c r="D31" s="8">
        <f>ROUND(Parts[[#This Row],[Current Cost]]*0.5,0)</f>
        <v>3000</v>
      </c>
      <c r="E31" s="8">
        <f>ROUND(Parts[[#This Row],[Current Cost]]*0.25,0)</f>
        <v>1500</v>
      </c>
      <c r="F31" s="8">
        <f>ROUND(Parts[[#This Row],[Current Cost]]*0.18,0)</f>
        <v>1080</v>
      </c>
      <c r="G31" s="13">
        <f>PV*MV*(MIN(Parts[[#This Row],[Current Cost]]/(InvE+(BuildE*(MAX(SYBC*0.125,1)+1))),Cost))</f>
        <v>3000</v>
      </c>
      <c r="H31" s="13">
        <f>PV*MV*(MIN(Parts[[#This Row],[0.75 Cost]]/(InvE+(BuildE*(MAX(SYBC*0.125,1)+1))),Cost))</f>
        <v>2250</v>
      </c>
      <c r="I31" s="13">
        <f>PV*MV*(MIN(Parts[[#This Row],[0.5 Cost]]/(InvE+(BuildE*(MAX(SYBC*0.125,1)+1))),Cost))</f>
        <v>1500</v>
      </c>
      <c r="J31" s="13">
        <f>PV*MV*(MIN(Parts[[#This Row],[0.25 Cost]]/(InvE+(BuildE*(MAX(SYBC*0.125,1)+1))),Cost))</f>
        <v>750</v>
      </c>
      <c r="K31" s="13">
        <f>PV*MV*(MIN(Parts[[#This Row],[0.18 Cost]]/(InvE+(BuildE*(MAX(SYBC*0.125,1)+1))),Cost))</f>
        <v>540</v>
      </c>
      <c r="L31" s="10">
        <f>(500 + (Parts[[#This Row],[Current EF]]*20))*OMult*1.5</f>
        <v>2268750</v>
      </c>
      <c r="M31" s="10">
        <f>(500 + (Parts[[#This Row],[0.75 EF]]*20))*OMult*1.5</f>
        <v>1706250</v>
      </c>
      <c r="N31" s="10">
        <f>(500 + (Parts[[#This Row],[0.5 EF]]*20))*OMult*1.5</f>
        <v>1143750</v>
      </c>
      <c r="O31" s="10">
        <f>(500 + (Parts[[#This Row],[0.25 EF]]*20))*OMult*1.5</f>
        <v>581250</v>
      </c>
      <c r="P31" s="10">
        <f>(500 + (Parts[[#This Row],[0.18 EF]]*20))*OMult*1.5</f>
        <v>423750</v>
      </c>
      <c r="Q31" s="13">
        <v>1188</v>
      </c>
      <c r="R31" s="13">
        <v>909750</v>
      </c>
    </row>
    <row r="32" spans="1:18" x14ac:dyDescent="0.25">
      <c r="A32" s="3" t="s">
        <v>37</v>
      </c>
      <c r="B32" s="4">
        <v>2280</v>
      </c>
      <c r="C32" s="8">
        <f>ROUND(Parts[[#This Row],[Current Cost]]*0.75,0)</f>
        <v>1710</v>
      </c>
      <c r="D32" s="8">
        <f>ROUND(Parts[[#This Row],[Current Cost]]*0.5,0)</f>
        <v>1140</v>
      </c>
      <c r="E32" s="8">
        <f>ROUND(Parts[[#This Row],[Current Cost]]*0.25,0)</f>
        <v>570</v>
      </c>
      <c r="F32" s="8">
        <f>ROUND(Parts[[#This Row],[Current Cost]]*0.18,0)</f>
        <v>410</v>
      </c>
      <c r="G32" s="13">
        <f>PV*MV*(MIN(Parts[[#This Row],[Current Cost]]/(InvE+(BuildE*(MAX(SYBC*0.125,1)+1))),Cost))</f>
        <v>1140</v>
      </c>
      <c r="H32" s="13">
        <f>PV*MV*(MIN(Parts[[#This Row],[0.75 Cost]]/(InvE+(BuildE*(MAX(SYBC*0.125,1)+1))),Cost))</f>
        <v>855</v>
      </c>
      <c r="I32" s="13">
        <f>PV*MV*(MIN(Parts[[#This Row],[0.5 Cost]]/(InvE+(BuildE*(MAX(SYBC*0.125,1)+1))),Cost))</f>
        <v>570</v>
      </c>
      <c r="J32" s="13">
        <f>PV*MV*(MIN(Parts[[#This Row],[0.25 Cost]]/(InvE+(BuildE*(MAX(SYBC*0.125,1)+1))),Cost))</f>
        <v>285</v>
      </c>
      <c r="K32" s="13">
        <f>PV*MV*(MIN(Parts[[#This Row],[0.18 Cost]]/(InvE+(BuildE*(MAX(SYBC*0.125,1)+1))),Cost))</f>
        <v>205</v>
      </c>
      <c r="L32" s="10">
        <f>(500 + (Parts[[#This Row],[Current EF]]*20))*OMult*1.5</f>
        <v>873750</v>
      </c>
      <c r="M32" s="10">
        <f>(500 + (Parts[[#This Row],[0.75 EF]]*20))*OMult*1.5</f>
        <v>660000</v>
      </c>
      <c r="N32" s="10">
        <f>(500 + (Parts[[#This Row],[0.5 EF]]*20))*OMult*1.5</f>
        <v>446250</v>
      </c>
      <c r="O32" s="10">
        <f>(500 + (Parts[[#This Row],[0.25 EF]]*20))*OMult*1.5</f>
        <v>232500</v>
      </c>
      <c r="P32" s="10">
        <f>(500 + (Parts[[#This Row],[0.18 EF]]*20))*OMult*1.5</f>
        <v>172500</v>
      </c>
      <c r="Q32" s="13">
        <v>451.00000000000006</v>
      </c>
      <c r="R32" s="13">
        <v>357000.00000000012</v>
      </c>
    </row>
    <row r="33" spans="1:18" x14ac:dyDescent="0.25">
      <c r="A33" s="3" t="s">
        <v>28</v>
      </c>
      <c r="B33" s="4">
        <v>6780</v>
      </c>
      <c r="C33" s="8">
        <f>ROUND(Parts[[#This Row],[Current Cost]]*0.75,0)</f>
        <v>5085</v>
      </c>
      <c r="D33" s="8">
        <f>ROUND(Parts[[#This Row],[Current Cost]]*0.5,0)</f>
        <v>3390</v>
      </c>
      <c r="E33" s="8">
        <f>ROUND(Parts[[#This Row],[Current Cost]]*0.25,0)</f>
        <v>1695</v>
      </c>
      <c r="F33" s="8">
        <f>ROUND(Parts[[#This Row],[Current Cost]]*0.18,0)</f>
        <v>1220</v>
      </c>
      <c r="G33" s="13">
        <f>PV*MV*(MIN(Parts[[#This Row],[Current Cost]]/(InvE+(BuildE*(MAX(SYBC*0.125,1)+1))),Cost))</f>
        <v>3390</v>
      </c>
      <c r="H33" s="13">
        <f>PV*MV*(MIN(Parts[[#This Row],[0.75 Cost]]/(InvE+(BuildE*(MAX(SYBC*0.125,1)+1))),Cost))</f>
        <v>2542.5</v>
      </c>
      <c r="I33" s="13">
        <f>PV*MV*(MIN(Parts[[#This Row],[0.5 Cost]]/(InvE+(BuildE*(MAX(SYBC*0.125,1)+1))),Cost))</f>
        <v>1695</v>
      </c>
      <c r="J33" s="13">
        <f>PV*MV*(MIN(Parts[[#This Row],[0.25 Cost]]/(InvE+(BuildE*(MAX(SYBC*0.125,1)+1))),Cost))</f>
        <v>847.5</v>
      </c>
      <c r="K33" s="13">
        <f>PV*MV*(MIN(Parts[[#This Row],[0.18 Cost]]/(InvE+(BuildE*(MAX(SYBC*0.125,1)+1))),Cost))</f>
        <v>610</v>
      </c>
      <c r="L33" s="10">
        <f>(500 + (Parts[[#This Row],[Current EF]]*20))*OMult*1.5</f>
        <v>2561250</v>
      </c>
      <c r="M33" s="10">
        <f>(500 + (Parts[[#This Row],[0.75 EF]]*20))*OMult*1.5</f>
        <v>1925625</v>
      </c>
      <c r="N33" s="10">
        <f>(500 + (Parts[[#This Row],[0.5 EF]]*20))*OMult*1.5</f>
        <v>1290000</v>
      </c>
      <c r="O33" s="10">
        <f>(500 + (Parts[[#This Row],[0.25 EF]]*20))*OMult*1.5</f>
        <v>654375</v>
      </c>
      <c r="P33" s="10">
        <f>(500 + (Parts[[#This Row],[0.18 EF]]*20))*OMult*1.5</f>
        <v>476250</v>
      </c>
      <c r="Q33" s="13">
        <v>1342</v>
      </c>
      <c r="R33" s="13">
        <v>1025250</v>
      </c>
    </row>
    <row r="34" spans="1:18" x14ac:dyDescent="0.25">
      <c r="A34" s="3" t="s">
        <v>54</v>
      </c>
      <c r="B34" s="4">
        <v>3390</v>
      </c>
      <c r="C34" s="8">
        <f>ROUND(Parts[[#This Row],[Current Cost]]*0.75,0)</f>
        <v>2543</v>
      </c>
      <c r="D34" s="8">
        <f>ROUND(Parts[[#This Row],[Current Cost]]*0.5,0)</f>
        <v>1695</v>
      </c>
      <c r="E34" s="8">
        <f>ROUND(Parts[[#This Row],[Current Cost]]*0.25,0)</f>
        <v>848</v>
      </c>
      <c r="F34" s="8">
        <f>ROUND(Parts[[#This Row],[Current Cost]]*0.18,0)</f>
        <v>610</v>
      </c>
      <c r="G34" s="13">
        <f>PV*MV*(MIN(Parts[[#This Row],[Current Cost]]/(InvE+(BuildE*(MAX(SYBC*0.125,1)+1))),Cost))</f>
        <v>1695</v>
      </c>
      <c r="H34" s="13">
        <f>PV*MV*(MIN(Parts[[#This Row],[0.75 Cost]]/(InvE+(BuildE*(MAX(SYBC*0.125,1)+1))),Cost))</f>
        <v>1271.5</v>
      </c>
      <c r="I34" s="13">
        <f>PV*MV*(MIN(Parts[[#This Row],[0.5 Cost]]/(InvE+(BuildE*(MAX(SYBC*0.125,1)+1))),Cost))</f>
        <v>847.5</v>
      </c>
      <c r="J34" s="13">
        <f>PV*MV*(MIN(Parts[[#This Row],[0.25 Cost]]/(InvE+(BuildE*(MAX(SYBC*0.125,1)+1))),Cost))</f>
        <v>424</v>
      </c>
      <c r="K34" s="13">
        <f>PV*MV*(MIN(Parts[[#This Row],[0.18 Cost]]/(InvE+(BuildE*(MAX(SYBC*0.125,1)+1))),Cost))</f>
        <v>305</v>
      </c>
      <c r="L34" s="10">
        <f>(500 + (Parts[[#This Row],[Current EF]]*20))*OMult*1.5</f>
        <v>1290000</v>
      </c>
      <c r="M34" s="10">
        <f>(500 + (Parts[[#This Row],[0.75 EF]]*20))*OMult*1.5</f>
        <v>972375</v>
      </c>
      <c r="N34" s="10">
        <f>(500 + (Parts[[#This Row],[0.5 EF]]*20))*OMult*1.5</f>
        <v>654375</v>
      </c>
      <c r="O34" s="10">
        <f>(500 + (Parts[[#This Row],[0.25 EF]]*20))*OMult*1.5</f>
        <v>336750</v>
      </c>
      <c r="P34" s="10">
        <f>(500 + (Parts[[#This Row],[0.18 EF]]*20))*OMult*1.5</f>
        <v>247500</v>
      </c>
      <c r="Q34" s="13">
        <v>671</v>
      </c>
      <c r="R34" s="13">
        <v>522000</v>
      </c>
    </row>
    <row r="35" spans="1:18" x14ac:dyDescent="0.25">
      <c r="A35" s="3" t="s">
        <v>55</v>
      </c>
      <c r="B35" s="4">
        <v>4522</v>
      </c>
      <c r="C35" s="8">
        <f>ROUND(Parts[[#This Row],[Current Cost]]*0.75,0)</f>
        <v>3392</v>
      </c>
      <c r="D35" s="8">
        <f>ROUND(Parts[[#This Row],[Current Cost]]*0.5,0)</f>
        <v>2261</v>
      </c>
      <c r="E35" s="8">
        <f>ROUND(Parts[[#This Row],[Current Cost]]*0.25,0)</f>
        <v>1131</v>
      </c>
      <c r="F35" s="8">
        <f>ROUND(Parts[[#This Row],[Current Cost]]*0.18,0)</f>
        <v>814</v>
      </c>
      <c r="G35" s="13">
        <f>PV*MV*(MIN(Parts[[#This Row],[Current Cost]]/(InvE+(BuildE*(MAX(SYBC*0.125,1)+1))),Cost))</f>
        <v>2261</v>
      </c>
      <c r="H35" s="13">
        <f>PV*MV*(MIN(Parts[[#This Row],[0.75 Cost]]/(InvE+(BuildE*(MAX(SYBC*0.125,1)+1))),Cost))</f>
        <v>1696</v>
      </c>
      <c r="I35" s="13">
        <f>PV*MV*(MIN(Parts[[#This Row],[0.5 Cost]]/(InvE+(BuildE*(MAX(SYBC*0.125,1)+1))),Cost))</f>
        <v>1130.5</v>
      </c>
      <c r="J35" s="13">
        <f>PV*MV*(MIN(Parts[[#This Row],[0.25 Cost]]/(InvE+(BuildE*(MAX(SYBC*0.125,1)+1))),Cost))</f>
        <v>565.5</v>
      </c>
      <c r="K35" s="13">
        <f>PV*MV*(MIN(Parts[[#This Row],[0.18 Cost]]/(InvE+(BuildE*(MAX(SYBC*0.125,1)+1))),Cost))</f>
        <v>407</v>
      </c>
      <c r="L35" s="10">
        <f>(500 + (Parts[[#This Row],[Current EF]]*20))*OMult*1.5</f>
        <v>1714500</v>
      </c>
      <c r="M35" s="10">
        <f>(500 + (Parts[[#This Row],[0.75 EF]]*20))*OMult*1.5</f>
        <v>1290750</v>
      </c>
      <c r="N35" s="10">
        <f>(500 + (Parts[[#This Row],[0.5 EF]]*20))*OMult*1.5</f>
        <v>866625</v>
      </c>
      <c r="O35" s="10">
        <f>(500 + (Parts[[#This Row],[0.25 EF]]*20))*OMult*1.5</f>
        <v>442875</v>
      </c>
      <c r="P35" s="10">
        <f>(500 + (Parts[[#This Row],[0.18 EF]]*20))*OMult*1.5</f>
        <v>324000</v>
      </c>
      <c r="Q35" s="13">
        <v>895.40000000000009</v>
      </c>
      <c r="R35" s="13">
        <v>690300</v>
      </c>
    </row>
    <row r="36" spans="1:18" x14ac:dyDescent="0.25">
      <c r="A36" s="3" t="s">
        <v>29</v>
      </c>
      <c r="B36" s="4">
        <v>8000</v>
      </c>
      <c r="C36" s="8">
        <f>ROUND(Parts[[#This Row],[Current Cost]]*0.75,0)</f>
        <v>6000</v>
      </c>
      <c r="D36" s="8">
        <f>ROUND(Parts[[#This Row],[Current Cost]]*0.5,0)</f>
        <v>4000</v>
      </c>
      <c r="E36" s="8">
        <f>ROUND(Parts[[#This Row],[Current Cost]]*0.25,0)</f>
        <v>2000</v>
      </c>
      <c r="F36" s="8">
        <f>ROUND(Parts[[#This Row],[Current Cost]]*0.18,0)</f>
        <v>1440</v>
      </c>
      <c r="G36" s="13">
        <f>PV*MV*(MIN(Parts[[#This Row],[Current Cost]]/(InvE+(BuildE*(MAX(SYBC*0.125,1)+1))),Cost))</f>
        <v>4000</v>
      </c>
      <c r="H36" s="13">
        <f>PV*MV*(MIN(Parts[[#This Row],[0.75 Cost]]/(InvE+(BuildE*(MAX(SYBC*0.125,1)+1))),Cost))</f>
        <v>3000</v>
      </c>
      <c r="I36" s="13">
        <f>PV*MV*(MIN(Parts[[#This Row],[0.5 Cost]]/(InvE+(BuildE*(MAX(SYBC*0.125,1)+1))),Cost))</f>
        <v>2000</v>
      </c>
      <c r="J36" s="13">
        <f>PV*MV*(MIN(Parts[[#This Row],[0.25 Cost]]/(InvE+(BuildE*(MAX(SYBC*0.125,1)+1))),Cost))</f>
        <v>1000</v>
      </c>
      <c r="K36" s="13">
        <f>PV*MV*(MIN(Parts[[#This Row],[0.18 Cost]]/(InvE+(BuildE*(MAX(SYBC*0.125,1)+1))),Cost))</f>
        <v>720</v>
      </c>
      <c r="L36" s="10">
        <f>(500 + (Parts[[#This Row],[Current EF]]*20))*OMult*1.5</f>
        <v>3018750</v>
      </c>
      <c r="M36" s="10">
        <f>(500 + (Parts[[#This Row],[0.75 EF]]*20))*OMult*1.5</f>
        <v>2268750</v>
      </c>
      <c r="N36" s="10">
        <f>(500 + (Parts[[#This Row],[0.5 EF]]*20))*OMult*1.5</f>
        <v>1518750</v>
      </c>
      <c r="O36" s="10">
        <f>(500 + (Parts[[#This Row],[0.25 EF]]*20))*OMult*1.5</f>
        <v>768750</v>
      </c>
      <c r="P36" s="10">
        <f>(500 + (Parts[[#This Row],[0.18 EF]]*20))*OMult*1.5</f>
        <v>558750</v>
      </c>
      <c r="Q36" s="13">
        <v>1584.0000000000002</v>
      </c>
      <c r="R36" s="13">
        <v>1206750.0000000002</v>
      </c>
    </row>
    <row r="37" spans="1:18" x14ac:dyDescent="0.25">
      <c r="A37" s="3" t="s">
        <v>22</v>
      </c>
      <c r="B37" s="4">
        <v>7350</v>
      </c>
      <c r="C37" s="8">
        <f>ROUND(Parts[[#This Row],[Current Cost]]*0.75,0)</f>
        <v>5513</v>
      </c>
      <c r="D37" s="8">
        <f>ROUND(Parts[[#This Row],[Current Cost]]*0.5,0)</f>
        <v>3675</v>
      </c>
      <c r="E37" s="8">
        <f>ROUND(Parts[[#This Row],[Current Cost]]*0.25,0)</f>
        <v>1838</v>
      </c>
      <c r="F37" s="8">
        <f>ROUND(Parts[[#This Row],[Current Cost]]*0.18,0)</f>
        <v>1323</v>
      </c>
      <c r="G37" s="13">
        <f>PV*MV*(MIN(Parts[[#This Row],[Current Cost]]/(InvE+(BuildE*(MAX(SYBC*0.125,1)+1))),Cost))</f>
        <v>3675</v>
      </c>
      <c r="H37" s="13">
        <f>PV*MV*(MIN(Parts[[#This Row],[0.75 Cost]]/(InvE+(BuildE*(MAX(SYBC*0.125,1)+1))),Cost))</f>
        <v>2756.5</v>
      </c>
      <c r="I37" s="13">
        <f>PV*MV*(MIN(Parts[[#This Row],[0.5 Cost]]/(InvE+(BuildE*(MAX(SYBC*0.125,1)+1))),Cost))</f>
        <v>1837.5</v>
      </c>
      <c r="J37" s="13">
        <f>PV*MV*(MIN(Parts[[#This Row],[0.25 Cost]]/(InvE+(BuildE*(MAX(SYBC*0.125,1)+1))),Cost))</f>
        <v>919</v>
      </c>
      <c r="K37" s="13">
        <f>PV*MV*(MIN(Parts[[#This Row],[0.18 Cost]]/(InvE+(BuildE*(MAX(SYBC*0.125,1)+1))),Cost))</f>
        <v>661.5</v>
      </c>
      <c r="L37" s="10">
        <f>(500 + (Parts[[#This Row],[Current EF]]*20))*OMult*1.5</f>
        <v>2775000</v>
      </c>
      <c r="M37" s="10">
        <f>(500 + (Parts[[#This Row],[0.75 EF]]*20))*OMult*1.5</f>
        <v>2086125</v>
      </c>
      <c r="N37" s="10">
        <f>(500 + (Parts[[#This Row],[0.5 EF]]*20))*OMult*1.5</f>
        <v>1396875</v>
      </c>
      <c r="O37" s="10">
        <f>(500 + (Parts[[#This Row],[0.25 EF]]*20))*OMult*1.5</f>
        <v>708000</v>
      </c>
      <c r="P37" s="10">
        <f>(500 + (Parts[[#This Row],[0.18 EF]]*20))*OMult*1.5</f>
        <v>514875</v>
      </c>
      <c r="Q37" s="13">
        <v>1455.3000000000002</v>
      </c>
      <c r="R37" s="13">
        <v>1110225.0000000002</v>
      </c>
    </row>
    <row r="38" spans="1:18" x14ac:dyDescent="0.25">
      <c r="A38" s="3" t="s">
        <v>61</v>
      </c>
      <c r="B38" s="4">
        <v>172</v>
      </c>
      <c r="C38" s="8">
        <f>ROUND(Parts[[#This Row],[Current Cost]]*0.75,0)</f>
        <v>129</v>
      </c>
      <c r="D38" s="8">
        <f>ROUND(Parts[[#This Row],[Current Cost]]*0.5,0)</f>
        <v>86</v>
      </c>
      <c r="E38" s="8">
        <f>ROUND(Parts[[#This Row],[Current Cost]]*0.25,0)</f>
        <v>43</v>
      </c>
      <c r="F38" s="8">
        <f>ROUND(Parts[[#This Row],[Current Cost]]*0.18,0)</f>
        <v>31</v>
      </c>
      <c r="G38" s="13">
        <f>PV*MV*(MIN(Parts[[#This Row],[Current Cost]]/(InvE+(BuildE*(MAX(SYBC*0.125,1)+1))),Cost))</f>
        <v>86</v>
      </c>
      <c r="H38" s="13">
        <f>PV*MV*(MIN(Parts[[#This Row],[0.75 Cost]]/(InvE+(BuildE*(MAX(SYBC*0.125,1)+1))),Cost))</f>
        <v>64.5</v>
      </c>
      <c r="I38" s="13">
        <f>PV*MV*(MIN(Parts[[#This Row],[0.5 Cost]]/(InvE+(BuildE*(MAX(SYBC*0.125,1)+1))),Cost))</f>
        <v>43</v>
      </c>
      <c r="J38" s="13">
        <f>PV*MV*(MIN(Parts[[#This Row],[0.25 Cost]]/(InvE+(BuildE*(MAX(SYBC*0.125,1)+1))),Cost))</f>
        <v>21.5</v>
      </c>
      <c r="K38" s="13">
        <f>PV*MV*(MIN(Parts[[#This Row],[0.18 Cost]]/(InvE+(BuildE*(MAX(SYBC*0.125,1)+1))),Cost))</f>
        <v>15.5</v>
      </c>
      <c r="L38" s="10">
        <f>(500 + (Parts[[#This Row],[Current EF]]*20))*OMult*1.5</f>
        <v>83250</v>
      </c>
      <c r="M38" s="10">
        <f>(500 + (Parts[[#This Row],[0.75 EF]]*20))*OMult*1.5</f>
        <v>67125</v>
      </c>
      <c r="N38" s="10">
        <f>(500 + (Parts[[#This Row],[0.5 EF]]*20))*OMult*1.5</f>
        <v>51000</v>
      </c>
      <c r="O38" s="10">
        <f>(500 + (Parts[[#This Row],[0.25 EF]]*20))*OMult*1.5</f>
        <v>34875</v>
      </c>
      <c r="P38" s="10">
        <f>(500 + (Parts[[#This Row],[0.18 EF]]*20))*OMult*1.5</f>
        <v>30375</v>
      </c>
      <c r="Q38" s="13">
        <v>34.1</v>
      </c>
      <c r="R38" s="13">
        <v>44325</v>
      </c>
    </row>
    <row r="39" spans="1:18" x14ac:dyDescent="0.25">
      <c r="A39" s="3" t="s">
        <v>14</v>
      </c>
      <c r="B39" s="4">
        <v>90</v>
      </c>
      <c r="C39" s="8">
        <f>ROUND(Parts[[#This Row],[Current Cost]]*0.75,0)</f>
        <v>68</v>
      </c>
      <c r="D39" s="8">
        <f>ROUND(Parts[[#This Row],[Current Cost]]*0.5,0)</f>
        <v>45</v>
      </c>
      <c r="E39" s="8">
        <f>ROUND(Parts[[#This Row],[Current Cost]]*0.25,0)</f>
        <v>23</v>
      </c>
      <c r="F39" s="8">
        <f>ROUND(Parts[[#This Row],[Current Cost]]*0.18,0)</f>
        <v>16</v>
      </c>
      <c r="G39" s="13">
        <f>PV*MV*(MIN(Parts[[#This Row],[Current Cost]]/(InvE+(BuildE*(MAX(SYBC*0.125,1)+1))),Cost))</f>
        <v>45</v>
      </c>
      <c r="H39" s="13">
        <f>PV*MV*(MIN(Parts[[#This Row],[0.75 Cost]]/(InvE+(BuildE*(MAX(SYBC*0.125,1)+1))),Cost))</f>
        <v>34</v>
      </c>
      <c r="I39" s="13">
        <f>PV*MV*(MIN(Parts[[#This Row],[0.5 Cost]]/(InvE+(BuildE*(MAX(SYBC*0.125,1)+1))),Cost))</f>
        <v>22.5</v>
      </c>
      <c r="J39" s="13">
        <f>PV*MV*(MIN(Parts[[#This Row],[0.25 Cost]]/(InvE+(BuildE*(MAX(SYBC*0.125,1)+1))),Cost))</f>
        <v>11.5</v>
      </c>
      <c r="K39" s="13">
        <f>PV*MV*(MIN(Parts[[#This Row],[0.18 Cost]]/(InvE+(BuildE*(MAX(SYBC*0.125,1)+1))),Cost))</f>
        <v>8</v>
      </c>
      <c r="L39" s="10">
        <f>(500 + (Parts[[#This Row],[Current EF]]*20))*OMult*1.5</f>
        <v>52500</v>
      </c>
      <c r="M39" s="10">
        <f>(500 + (Parts[[#This Row],[0.75 EF]]*20))*OMult*1.5</f>
        <v>44250</v>
      </c>
      <c r="N39" s="10">
        <f>(500 + (Parts[[#This Row],[0.5 EF]]*20))*OMult*1.5</f>
        <v>35625</v>
      </c>
      <c r="O39" s="10">
        <f>(500 + (Parts[[#This Row],[0.25 EF]]*20))*OMult*1.5</f>
        <v>27375</v>
      </c>
      <c r="P39" s="10">
        <f>(500 + (Parts[[#This Row],[0.18 EF]]*20))*OMult*1.5</f>
        <v>24750</v>
      </c>
      <c r="Q39" s="13">
        <v>17.600000000000001</v>
      </c>
      <c r="R39" s="13">
        <v>31950</v>
      </c>
    </row>
    <row r="40" spans="1:18" x14ac:dyDescent="0.25">
      <c r="A40" s="3" t="s">
        <v>11</v>
      </c>
      <c r="B40" s="4">
        <v>90</v>
      </c>
      <c r="C40" s="8">
        <f>ROUND(Parts[[#This Row],[Current Cost]]*0.75,0)</f>
        <v>68</v>
      </c>
      <c r="D40" s="8">
        <f>ROUND(Parts[[#This Row],[Current Cost]]*0.5,0)</f>
        <v>45</v>
      </c>
      <c r="E40" s="8">
        <f>ROUND(Parts[[#This Row],[Current Cost]]*0.25,0)</f>
        <v>23</v>
      </c>
      <c r="F40" s="8">
        <f>ROUND(Parts[[#This Row],[Current Cost]]*0.18,0)</f>
        <v>16</v>
      </c>
      <c r="G40" s="13">
        <f>PV*MV*(MIN(Parts[[#This Row],[Current Cost]]/(InvE+(BuildE*(MAX(SYBC*0.125,1)+1))),Cost))</f>
        <v>45</v>
      </c>
      <c r="H40" s="13">
        <f>PV*MV*(MIN(Parts[[#This Row],[0.75 Cost]]/(InvE+(BuildE*(MAX(SYBC*0.125,1)+1))),Cost))</f>
        <v>34</v>
      </c>
      <c r="I40" s="13">
        <f>PV*MV*(MIN(Parts[[#This Row],[0.5 Cost]]/(InvE+(BuildE*(MAX(SYBC*0.125,1)+1))),Cost))</f>
        <v>22.5</v>
      </c>
      <c r="J40" s="13">
        <f>PV*MV*(MIN(Parts[[#This Row],[0.25 Cost]]/(InvE+(BuildE*(MAX(SYBC*0.125,1)+1))),Cost))</f>
        <v>11.5</v>
      </c>
      <c r="K40" s="13">
        <f>PV*MV*(MIN(Parts[[#This Row],[0.18 Cost]]/(InvE+(BuildE*(MAX(SYBC*0.125,1)+1))),Cost))</f>
        <v>8</v>
      </c>
      <c r="L40" s="10">
        <f>(500 + (Parts[[#This Row],[Current EF]]*20))*OMult*1.5</f>
        <v>52500</v>
      </c>
      <c r="M40" s="10">
        <f>(500 + (Parts[[#This Row],[0.75 EF]]*20))*OMult*1.5</f>
        <v>44250</v>
      </c>
      <c r="N40" s="10">
        <f>(500 + (Parts[[#This Row],[0.5 EF]]*20))*OMult*1.5</f>
        <v>35625</v>
      </c>
      <c r="O40" s="10">
        <f>(500 + (Parts[[#This Row],[0.25 EF]]*20))*OMult*1.5</f>
        <v>27375</v>
      </c>
      <c r="P40" s="10">
        <f>(500 + (Parts[[#This Row],[0.18 EF]]*20))*OMult*1.5</f>
        <v>24750</v>
      </c>
      <c r="Q40" s="13">
        <v>17.600000000000001</v>
      </c>
      <c r="R40" s="13">
        <v>31950</v>
      </c>
    </row>
    <row r="41" spans="1:18" x14ac:dyDescent="0.25">
      <c r="A41" s="3" t="s">
        <v>15</v>
      </c>
      <c r="B41" s="4">
        <v>50</v>
      </c>
      <c r="C41" s="8">
        <f>ROUND(Parts[[#This Row],[Current Cost]]*0.75,0)</f>
        <v>38</v>
      </c>
      <c r="D41" s="8">
        <f>ROUND(Parts[[#This Row],[Current Cost]]*0.5,0)</f>
        <v>25</v>
      </c>
      <c r="E41" s="8">
        <f>ROUND(Parts[[#This Row],[Current Cost]]*0.25,0)</f>
        <v>13</v>
      </c>
      <c r="F41" s="8">
        <f>ROUND(Parts[[#This Row],[Current Cost]]*0.18,0)</f>
        <v>9</v>
      </c>
      <c r="G41" s="13">
        <f>PV*MV*(MIN(Parts[[#This Row],[Current Cost]]/(InvE+(BuildE*(MAX(SYBC*0.125,1)+1))),Cost))</f>
        <v>25</v>
      </c>
      <c r="H41" s="13">
        <f>PV*MV*(MIN(Parts[[#This Row],[0.75 Cost]]/(InvE+(BuildE*(MAX(SYBC*0.125,1)+1))),Cost))</f>
        <v>19</v>
      </c>
      <c r="I41" s="13">
        <f>PV*MV*(MIN(Parts[[#This Row],[0.5 Cost]]/(InvE+(BuildE*(MAX(SYBC*0.125,1)+1))),Cost))</f>
        <v>12.5</v>
      </c>
      <c r="J41" s="13">
        <f>PV*MV*(MIN(Parts[[#This Row],[0.25 Cost]]/(InvE+(BuildE*(MAX(SYBC*0.125,1)+1))),Cost))</f>
        <v>6.5</v>
      </c>
      <c r="K41" s="13">
        <f>PV*MV*(MIN(Parts[[#This Row],[0.18 Cost]]/(InvE+(BuildE*(MAX(SYBC*0.125,1)+1))),Cost))</f>
        <v>4.5</v>
      </c>
      <c r="L41" s="10">
        <f>(500 + (Parts[[#This Row],[Current EF]]*20))*OMult*1.5</f>
        <v>37500</v>
      </c>
      <c r="M41" s="10">
        <f>(500 + (Parts[[#This Row],[0.75 EF]]*20))*OMult*1.5</f>
        <v>33000</v>
      </c>
      <c r="N41" s="10">
        <f>(500 + (Parts[[#This Row],[0.5 EF]]*20))*OMult*1.5</f>
        <v>28125</v>
      </c>
      <c r="O41" s="10">
        <f>(500 + (Parts[[#This Row],[0.25 EF]]*20))*OMult*1.5</f>
        <v>23625</v>
      </c>
      <c r="P41" s="10">
        <f>(500 + (Parts[[#This Row],[0.18 EF]]*20))*OMult*1.5</f>
        <v>22125</v>
      </c>
      <c r="Q41" s="13">
        <v>9.9</v>
      </c>
      <c r="R41" s="13">
        <v>26175</v>
      </c>
    </row>
    <row r="42" spans="1:18" x14ac:dyDescent="0.25">
      <c r="A42" s="3" t="s">
        <v>12</v>
      </c>
      <c r="B42" s="4">
        <v>90</v>
      </c>
      <c r="C42" s="8">
        <f>ROUND(Parts[[#This Row],[Current Cost]]*0.75,0)</f>
        <v>68</v>
      </c>
      <c r="D42" s="8">
        <f>ROUND(Parts[[#This Row],[Current Cost]]*0.5,0)</f>
        <v>45</v>
      </c>
      <c r="E42" s="8">
        <f>ROUND(Parts[[#This Row],[Current Cost]]*0.25,0)</f>
        <v>23</v>
      </c>
      <c r="F42" s="8">
        <f>ROUND(Parts[[#This Row],[Current Cost]]*0.18,0)</f>
        <v>16</v>
      </c>
      <c r="G42" s="13">
        <f>PV*MV*(MIN(Parts[[#This Row],[Current Cost]]/(InvE+(BuildE*(MAX(SYBC*0.125,1)+1))),Cost))</f>
        <v>45</v>
      </c>
      <c r="H42" s="13">
        <f>PV*MV*(MIN(Parts[[#This Row],[0.75 Cost]]/(InvE+(BuildE*(MAX(SYBC*0.125,1)+1))),Cost))</f>
        <v>34</v>
      </c>
      <c r="I42" s="13">
        <f>PV*MV*(MIN(Parts[[#This Row],[0.5 Cost]]/(InvE+(BuildE*(MAX(SYBC*0.125,1)+1))),Cost))</f>
        <v>22.5</v>
      </c>
      <c r="J42" s="13">
        <f>PV*MV*(MIN(Parts[[#This Row],[0.25 Cost]]/(InvE+(BuildE*(MAX(SYBC*0.125,1)+1))),Cost))</f>
        <v>11.5</v>
      </c>
      <c r="K42" s="13">
        <f>PV*MV*(MIN(Parts[[#This Row],[0.18 Cost]]/(InvE+(BuildE*(MAX(SYBC*0.125,1)+1))),Cost))</f>
        <v>8</v>
      </c>
      <c r="L42" s="10">
        <f>(500 + (Parts[[#This Row],[Current EF]]*20))*OMult*1.5</f>
        <v>52500</v>
      </c>
      <c r="M42" s="10">
        <f>(500 + (Parts[[#This Row],[0.75 EF]]*20))*OMult*1.5</f>
        <v>44250</v>
      </c>
      <c r="N42" s="10">
        <f>(500 + (Parts[[#This Row],[0.5 EF]]*20))*OMult*1.5</f>
        <v>35625</v>
      </c>
      <c r="O42" s="10">
        <f>(500 + (Parts[[#This Row],[0.25 EF]]*20))*OMult*1.5</f>
        <v>27375</v>
      </c>
      <c r="P42" s="10">
        <f>(500 + (Parts[[#This Row],[0.18 EF]]*20))*OMult*1.5</f>
        <v>24750</v>
      </c>
      <c r="Q42" s="13">
        <v>17.600000000000001</v>
      </c>
      <c r="R42" s="13">
        <v>31950</v>
      </c>
    </row>
    <row r="43" spans="1:18" x14ac:dyDescent="0.25">
      <c r="A43" s="3" t="s">
        <v>13</v>
      </c>
      <c r="B43" s="4">
        <v>180</v>
      </c>
      <c r="C43" s="8">
        <f>ROUND(Parts[[#This Row],[Current Cost]]*0.75,0)</f>
        <v>135</v>
      </c>
      <c r="D43" s="8">
        <f>ROUND(Parts[[#This Row],[Current Cost]]*0.5,0)</f>
        <v>90</v>
      </c>
      <c r="E43" s="8">
        <f>ROUND(Parts[[#This Row],[Current Cost]]*0.25,0)</f>
        <v>45</v>
      </c>
      <c r="F43" s="8">
        <f>ROUND(Parts[[#This Row],[Current Cost]]*0.18,0)</f>
        <v>32</v>
      </c>
      <c r="G43" s="13">
        <f>PV*MV*(MIN(Parts[[#This Row],[Current Cost]]/(InvE+(BuildE*(MAX(SYBC*0.125,1)+1))),Cost))</f>
        <v>90</v>
      </c>
      <c r="H43" s="13">
        <f>PV*MV*(MIN(Parts[[#This Row],[0.75 Cost]]/(InvE+(BuildE*(MAX(SYBC*0.125,1)+1))),Cost))</f>
        <v>67.5</v>
      </c>
      <c r="I43" s="13">
        <f>PV*MV*(MIN(Parts[[#This Row],[0.5 Cost]]/(InvE+(BuildE*(MAX(SYBC*0.125,1)+1))),Cost))</f>
        <v>45</v>
      </c>
      <c r="J43" s="13">
        <f>PV*MV*(MIN(Parts[[#This Row],[0.25 Cost]]/(InvE+(BuildE*(MAX(SYBC*0.125,1)+1))),Cost))</f>
        <v>22.5</v>
      </c>
      <c r="K43" s="13">
        <f>PV*MV*(MIN(Parts[[#This Row],[0.18 Cost]]/(InvE+(BuildE*(MAX(SYBC*0.125,1)+1))),Cost))</f>
        <v>16</v>
      </c>
      <c r="L43" s="10">
        <f>(500 + (Parts[[#This Row],[Current EF]]*20))*OMult*1.5</f>
        <v>86250</v>
      </c>
      <c r="M43" s="10">
        <f>(500 + (Parts[[#This Row],[0.75 EF]]*20))*OMult*1.5</f>
        <v>69375</v>
      </c>
      <c r="N43" s="10">
        <f>(500 + (Parts[[#This Row],[0.5 EF]]*20))*OMult*1.5</f>
        <v>52500</v>
      </c>
      <c r="O43" s="10">
        <f>(500 + (Parts[[#This Row],[0.25 EF]]*20))*OMult*1.5</f>
        <v>35625</v>
      </c>
      <c r="P43" s="10">
        <f>(500 + (Parts[[#This Row],[0.18 EF]]*20))*OMult*1.5</f>
        <v>30750</v>
      </c>
      <c r="Q43" s="13">
        <v>35.200000000000003</v>
      </c>
      <c r="R43" s="13">
        <v>45150</v>
      </c>
    </row>
    <row r="44" spans="1:18" x14ac:dyDescent="0.25">
      <c r="A44" s="3" t="s">
        <v>59</v>
      </c>
      <c r="B44" s="4">
        <v>180</v>
      </c>
      <c r="C44" s="8">
        <f>ROUND(Parts[[#This Row],[Current Cost]]*0.75,0)</f>
        <v>135</v>
      </c>
      <c r="D44" s="8">
        <f>ROUND(Parts[[#This Row],[Current Cost]]*0.5,0)</f>
        <v>90</v>
      </c>
      <c r="E44" s="8">
        <f>ROUND(Parts[[#This Row],[Current Cost]]*0.25,0)</f>
        <v>45</v>
      </c>
      <c r="F44" s="8">
        <f>ROUND(Parts[[#This Row],[Current Cost]]*0.18,0)</f>
        <v>32</v>
      </c>
      <c r="G44" s="13">
        <f>PV*MV*(MIN(Parts[[#This Row],[Current Cost]]/(InvE+(BuildE*(MAX(SYBC*0.125,1)+1))),Cost))</f>
        <v>90</v>
      </c>
      <c r="H44" s="13">
        <f>PV*MV*(MIN(Parts[[#This Row],[0.75 Cost]]/(InvE+(BuildE*(MAX(SYBC*0.125,1)+1))),Cost))</f>
        <v>67.5</v>
      </c>
      <c r="I44" s="13">
        <f>PV*MV*(MIN(Parts[[#This Row],[0.5 Cost]]/(InvE+(BuildE*(MAX(SYBC*0.125,1)+1))),Cost))</f>
        <v>45</v>
      </c>
      <c r="J44" s="13">
        <f>PV*MV*(MIN(Parts[[#This Row],[0.25 Cost]]/(InvE+(BuildE*(MAX(SYBC*0.125,1)+1))),Cost))</f>
        <v>22.5</v>
      </c>
      <c r="K44" s="13">
        <f>PV*MV*(MIN(Parts[[#This Row],[0.18 Cost]]/(InvE+(BuildE*(MAX(SYBC*0.125,1)+1))),Cost))</f>
        <v>16</v>
      </c>
      <c r="L44" s="10">
        <f>(500 + (Parts[[#This Row],[Current EF]]*20))*OMult*1.5</f>
        <v>86250</v>
      </c>
      <c r="M44" s="10">
        <f>(500 + (Parts[[#This Row],[0.75 EF]]*20))*OMult*1.5</f>
        <v>69375</v>
      </c>
      <c r="N44" s="10">
        <f>(500 + (Parts[[#This Row],[0.5 EF]]*20))*OMult*1.5</f>
        <v>52500</v>
      </c>
      <c r="O44" s="10">
        <f>(500 + (Parts[[#This Row],[0.25 EF]]*20))*OMult*1.5</f>
        <v>35625</v>
      </c>
      <c r="P44" s="10">
        <f>(500 + (Parts[[#This Row],[0.18 EF]]*20))*OMult*1.5</f>
        <v>30750</v>
      </c>
      <c r="Q44" s="13">
        <v>35.200000000000003</v>
      </c>
      <c r="R44" s="13">
        <v>45150</v>
      </c>
    </row>
    <row r="45" spans="1:18" x14ac:dyDescent="0.25">
      <c r="A45" s="3" t="s">
        <v>17</v>
      </c>
      <c r="B45" s="4">
        <v>1203</v>
      </c>
      <c r="C45" s="8">
        <f>ROUND(Parts[[#This Row],[Current Cost]]*0.75,0)</f>
        <v>902</v>
      </c>
      <c r="D45" s="8">
        <f>ROUND(Parts[[#This Row],[Current Cost]]*0.5,0)</f>
        <v>602</v>
      </c>
      <c r="E45" s="8">
        <f>ROUND(Parts[[#This Row],[Current Cost]]*0.25,0)</f>
        <v>301</v>
      </c>
      <c r="F45" s="8">
        <f>ROUND(Parts[[#This Row],[Current Cost]]*0.18,0)</f>
        <v>217</v>
      </c>
      <c r="G45" s="13">
        <f>PV*MV*(MIN(Parts[[#This Row],[Current Cost]]/(InvE+(BuildE*(MAX(SYBC*0.125,1)+1))),Cost))</f>
        <v>601.5</v>
      </c>
      <c r="H45" s="13">
        <f>PV*MV*(MIN(Parts[[#This Row],[0.75 Cost]]/(InvE+(BuildE*(MAX(SYBC*0.125,1)+1))),Cost))</f>
        <v>451</v>
      </c>
      <c r="I45" s="13">
        <f>PV*MV*(MIN(Parts[[#This Row],[0.5 Cost]]/(InvE+(BuildE*(MAX(SYBC*0.125,1)+1))),Cost))</f>
        <v>301</v>
      </c>
      <c r="J45" s="13">
        <f>PV*MV*(MIN(Parts[[#This Row],[0.25 Cost]]/(InvE+(BuildE*(MAX(SYBC*0.125,1)+1))),Cost))</f>
        <v>150.5</v>
      </c>
      <c r="K45" s="13">
        <f>PV*MV*(MIN(Parts[[#This Row],[0.18 Cost]]/(InvE+(BuildE*(MAX(SYBC*0.125,1)+1))),Cost))</f>
        <v>108.5</v>
      </c>
      <c r="L45" s="10">
        <f>(500 + (Parts[[#This Row],[Current EF]]*20))*OMult*1.5</f>
        <v>469875</v>
      </c>
      <c r="M45" s="10">
        <f>(500 + (Parts[[#This Row],[0.75 EF]]*20))*OMult*1.5</f>
        <v>357000</v>
      </c>
      <c r="N45" s="10">
        <f>(500 + (Parts[[#This Row],[0.5 EF]]*20))*OMult*1.5</f>
        <v>244500</v>
      </c>
      <c r="O45" s="10">
        <f>(500 + (Parts[[#This Row],[0.25 EF]]*20))*OMult*1.5</f>
        <v>131625</v>
      </c>
      <c r="P45" s="10">
        <f>(500 + (Parts[[#This Row],[0.18 EF]]*20))*OMult*1.5</f>
        <v>100125</v>
      </c>
      <c r="Q45" s="13">
        <v>238.70000000000002</v>
      </c>
      <c r="R45" s="13">
        <v>197775</v>
      </c>
    </row>
    <row r="46" spans="1:18" x14ac:dyDescent="0.25">
      <c r="A46" s="3" t="s">
        <v>27</v>
      </c>
      <c r="B46" s="4">
        <v>5320</v>
      </c>
      <c r="C46" s="8">
        <f>ROUND(Parts[[#This Row],[Current Cost]]*0.75,0)</f>
        <v>3990</v>
      </c>
      <c r="D46" s="8">
        <f>ROUND(Parts[[#This Row],[Current Cost]]*0.5,0)</f>
        <v>2660</v>
      </c>
      <c r="E46" s="8">
        <f>ROUND(Parts[[#This Row],[Current Cost]]*0.25,0)</f>
        <v>1330</v>
      </c>
      <c r="F46" s="8">
        <f>ROUND(Parts[[#This Row],[Current Cost]]*0.18,0)</f>
        <v>958</v>
      </c>
      <c r="G46" s="13">
        <f>PV*MV*(MIN(Parts[[#This Row],[Current Cost]]/(InvE+(BuildE*(MAX(SYBC*0.125,1)+1))),Cost))</f>
        <v>2660</v>
      </c>
      <c r="H46" s="13">
        <f>PV*MV*(MIN(Parts[[#This Row],[0.75 Cost]]/(InvE+(BuildE*(MAX(SYBC*0.125,1)+1))),Cost))</f>
        <v>1995</v>
      </c>
      <c r="I46" s="13">
        <f>PV*MV*(MIN(Parts[[#This Row],[0.5 Cost]]/(InvE+(BuildE*(MAX(SYBC*0.125,1)+1))),Cost))</f>
        <v>1330</v>
      </c>
      <c r="J46" s="13">
        <f>PV*MV*(MIN(Parts[[#This Row],[0.25 Cost]]/(InvE+(BuildE*(MAX(SYBC*0.125,1)+1))),Cost))</f>
        <v>665</v>
      </c>
      <c r="K46" s="13">
        <f>PV*MV*(MIN(Parts[[#This Row],[0.18 Cost]]/(InvE+(BuildE*(MAX(SYBC*0.125,1)+1))),Cost))</f>
        <v>479</v>
      </c>
      <c r="L46" s="10">
        <f>(500 + (Parts[[#This Row],[Current EF]]*20))*OMult*1.5</f>
        <v>2013750</v>
      </c>
      <c r="M46" s="10">
        <f>(500 + (Parts[[#This Row],[0.75 EF]]*20))*OMult*1.5</f>
        <v>1515000</v>
      </c>
      <c r="N46" s="10">
        <f>(500 + (Parts[[#This Row],[0.5 EF]]*20))*OMult*1.5</f>
        <v>1016250</v>
      </c>
      <c r="O46" s="10">
        <f>(500 + (Parts[[#This Row],[0.25 EF]]*20))*OMult*1.5</f>
        <v>517500</v>
      </c>
      <c r="P46" s="10">
        <f>(500 + (Parts[[#This Row],[0.18 EF]]*20))*OMult*1.5</f>
        <v>378000</v>
      </c>
      <c r="Q46" s="13">
        <v>1053.8000000000002</v>
      </c>
      <c r="R46" s="13">
        <v>809100.00000000023</v>
      </c>
    </row>
    <row r="47" spans="1:18" x14ac:dyDescent="0.25">
      <c r="A47" s="3" t="s">
        <v>30</v>
      </c>
      <c r="B47" s="4">
        <v>5320</v>
      </c>
      <c r="C47" s="8">
        <f>ROUND(Parts[[#This Row],[Current Cost]]*0.75,0)</f>
        <v>3990</v>
      </c>
      <c r="D47" s="8">
        <f>ROUND(Parts[[#This Row],[Current Cost]]*0.5,0)</f>
        <v>2660</v>
      </c>
      <c r="E47" s="8">
        <f>ROUND(Parts[[#This Row],[Current Cost]]*0.25,0)</f>
        <v>1330</v>
      </c>
      <c r="F47" s="8">
        <f>ROUND(Parts[[#This Row],[Current Cost]]*0.18,0)</f>
        <v>958</v>
      </c>
      <c r="G47" s="13">
        <f>PV*MV*(MIN(Parts[[#This Row],[Current Cost]]/(InvE+(BuildE*(MAX(SYBC*0.125,1)+1))),Cost))</f>
        <v>2660</v>
      </c>
      <c r="H47" s="13">
        <f>PV*MV*(MIN(Parts[[#This Row],[0.75 Cost]]/(InvE+(BuildE*(MAX(SYBC*0.125,1)+1))),Cost))</f>
        <v>1995</v>
      </c>
      <c r="I47" s="13">
        <f>PV*MV*(MIN(Parts[[#This Row],[0.5 Cost]]/(InvE+(BuildE*(MAX(SYBC*0.125,1)+1))),Cost))</f>
        <v>1330</v>
      </c>
      <c r="J47" s="13">
        <f>PV*MV*(MIN(Parts[[#This Row],[0.25 Cost]]/(InvE+(BuildE*(MAX(SYBC*0.125,1)+1))),Cost))</f>
        <v>665</v>
      </c>
      <c r="K47" s="13">
        <f>PV*MV*(MIN(Parts[[#This Row],[0.18 Cost]]/(InvE+(BuildE*(MAX(SYBC*0.125,1)+1))),Cost))</f>
        <v>479</v>
      </c>
      <c r="L47" s="10">
        <f>(500 + (Parts[[#This Row],[Current EF]]*20))*OMult*1.5</f>
        <v>2013750</v>
      </c>
      <c r="M47" s="10">
        <f>(500 + (Parts[[#This Row],[0.75 EF]]*20))*OMult*1.5</f>
        <v>1515000</v>
      </c>
      <c r="N47" s="10">
        <f>(500 + (Parts[[#This Row],[0.5 EF]]*20))*OMult*1.5</f>
        <v>1016250</v>
      </c>
      <c r="O47" s="10">
        <f>(500 + (Parts[[#This Row],[0.25 EF]]*20))*OMult*1.5</f>
        <v>517500</v>
      </c>
      <c r="P47" s="10">
        <f>(500 + (Parts[[#This Row],[0.18 EF]]*20))*OMult*1.5</f>
        <v>378000</v>
      </c>
      <c r="Q47" s="13">
        <v>1053.8000000000002</v>
      </c>
      <c r="R47" s="13">
        <v>809100.00000000023</v>
      </c>
    </row>
    <row r="48" spans="1:18" x14ac:dyDescent="0.25">
      <c r="A48" s="3" t="s">
        <v>33</v>
      </c>
      <c r="B48" s="4">
        <v>6050</v>
      </c>
      <c r="C48" s="8">
        <f>ROUND(Parts[[#This Row],[Current Cost]]*0.75,0)</f>
        <v>4538</v>
      </c>
      <c r="D48" s="8">
        <f>ROUND(Parts[[#This Row],[Current Cost]]*0.5,0)</f>
        <v>3025</v>
      </c>
      <c r="E48" s="8">
        <f>ROUND(Parts[[#This Row],[Current Cost]]*0.25,0)</f>
        <v>1513</v>
      </c>
      <c r="F48" s="8">
        <f>ROUND(Parts[[#This Row],[Current Cost]]*0.18,0)</f>
        <v>1089</v>
      </c>
      <c r="G48" s="13">
        <f>PV*MV*(MIN(Parts[[#This Row],[Current Cost]]/(InvE+(BuildE*(MAX(SYBC*0.125,1)+1))),Cost))</f>
        <v>3025</v>
      </c>
      <c r="H48" s="13">
        <f>PV*MV*(MIN(Parts[[#This Row],[0.75 Cost]]/(InvE+(BuildE*(MAX(SYBC*0.125,1)+1))),Cost))</f>
        <v>2269</v>
      </c>
      <c r="I48" s="13">
        <f>PV*MV*(MIN(Parts[[#This Row],[0.5 Cost]]/(InvE+(BuildE*(MAX(SYBC*0.125,1)+1))),Cost))</f>
        <v>1512.5</v>
      </c>
      <c r="J48" s="13">
        <f>PV*MV*(MIN(Parts[[#This Row],[0.25 Cost]]/(InvE+(BuildE*(MAX(SYBC*0.125,1)+1))),Cost))</f>
        <v>756.5</v>
      </c>
      <c r="K48" s="13">
        <f>PV*MV*(MIN(Parts[[#This Row],[0.18 Cost]]/(InvE+(BuildE*(MAX(SYBC*0.125,1)+1))),Cost))</f>
        <v>544.5</v>
      </c>
      <c r="L48" s="10">
        <f>(500 + (Parts[[#This Row],[Current EF]]*20))*OMult*1.5</f>
        <v>2287500</v>
      </c>
      <c r="M48" s="10">
        <f>(500 + (Parts[[#This Row],[0.75 EF]]*20))*OMult*1.5</f>
        <v>1720500</v>
      </c>
      <c r="N48" s="10">
        <f>(500 + (Parts[[#This Row],[0.5 EF]]*20))*OMult*1.5</f>
        <v>1153125</v>
      </c>
      <c r="O48" s="10">
        <f>(500 + (Parts[[#This Row],[0.25 EF]]*20))*OMult*1.5</f>
        <v>586125</v>
      </c>
      <c r="P48" s="10">
        <f>(500 + (Parts[[#This Row],[0.18 EF]]*20))*OMult*1.5</f>
        <v>427125</v>
      </c>
      <c r="Q48" s="13">
        <v>1197.9000000000001</v>
      </c>
      <c r="R48" s="13">
        <v>917175</v>
      </c>
    </row>
    <row r="49" spans="1:18" x14ac:dyDescent="0.25">
      <c r="A49" s="3" t="s">
        <v>21</v>
      </c>
      <c r="B49" s="4">
        <v>7218</v>
      </c>
      <c r="C49" s="8">
        <f>ROUND(Parts[[#This Row],[Current Cost]]*0.75,0)</f>
        <v>5414</v>
      </c>
      <c r="D49" s="8">
        <f>ROUND(Parts[[#This Row],[Current Cost]]*0.5,0)</f>
        <v>3609</v>
      </c>
      <c r="E49" s="8">
        <f>ROUND(Parts[[#This Row],[Current Cost]]*0.25,0)</f>
        <v>1805</v>
      </c>
      <c r="F49" s="8">
        <f>ROUND(Parts[[#This Row],[Current Cost]]*0.18,0)</f>
        <v>1299</v>
      </c>
      <c r="G49" s="13">
        <f>PV*MV*(MIN(Parts[[#This Row],[Current Cost]]/(InvE+(BuildE*(MAX(SYBC*0.125,1)+1))),Cost))</f>
        <v>3609</v>
      </c>
      <c r="H49" s="13">
        <f>PV*MV*(MIN(Parts[[#This Row],[0.75 Cost]]/(InvE+(BuildE*(MAX(SYBC*0.125,1)+1))),Cost))</f>
        <v>2707</v>
      </c>
      <c r="I49" s="13">
        <f>PV*MV*(MIN(Parts[[#This Row],[0.5 Cost]]/(InvE+(BuildE*(MAX(SYBC*0.125,1)+1))),Cost))</f>
        <v>1804.5</v>
      </c>
      <c r="J49" s="13">
        <f>PV*MV*(MIN(Parts[[#This Row],[0.25 Cost]]/(InvE+(BuildE*(MAX(SYBC*0.125,1)+1))),Cost))</f>
        <v>902.5</v>
      </c>
      <c r="K49" s="13">
        <f>PV*MV*(MIN(Parts[[#This Row],[0.18 Cost]]/(InvE+(BuildE*(MAX(SYBC*0.125,1)+1))),Cost))</f>
        <v>649.5</v>
      </c>
      <c r="L49" s="10">
        <f>(500 + (Parts[[#This Row],[Current EF]]*20))*OMult*1.5</f>
        <v>2725500</v>
      </c>
      <c r="M49" s="10">
        <f>(500 + (Parts[[#This Row],[0.75 EF]]*20))*OMult*1.5</f>
        <v>2049000</v>
      </c>
      <c r="N49" s="10">
        <f>(500 + (Parts[[#This Row],[0.5 EF]]*20))*OMult*1.5</f>
        <v>1372125</v>
      </c>
      <c r="O49" s="10">
        <f>(500 + (Parts[[#This Row],[0.25 EF]]*20))*OMult*1.5</f>
        <v>695625</v>
      </c>
      <c r="P49" s="10">
        <f>(500 + (Parts[[#This Row],[0.18 EF]]*20))*OMult*1.5</f>
        <v>505875</v>
      </c>
      <c r="Q49" s="13">
        <v>1428.9</v>
      </c>
      <c r="R49" s="13">
        <v>1090425</v>
      </c>
    </row>
    <row r="50" spans="1:18" x14ac:dyDescent="0.25">
      <c r="A50" s="3" t="s">
        <v>21</v>
      </c>
      <c r="B50" s="4">
        <v>7218</v>
      </c>
      <c r="C50" s="8">
        <f>ROUND(Parts[[#This Row],[Current Cost]]*0.75,0)</f>
        <v>5414</v>
      </c>
      <c r="D50" s="8">
        <f>ROUND(Parts[[#This Row],[Current Cost]]*0.5,0)</f>
        <v>3609</v>
      </c>
      <c r="E50" s="8">
        <f>ROUND(Parts[[#This Row],[Current Cost]]*0.25,0)</f>
        <v>1805</v>
      </c>
      <c r="F50" s="8">
        <f>ROUND(Parts[[#This Row],[Current Cost]]*0.18,0)</f>
        <v>1299</v>
      </c>
      <c r="G50" s="13">
        <f>PV*MV*(MIN(Parts[[#This Row],[Current Cost]]/(InvE+(BuildE*(MAX(SYBC*0.125,1)+1))),Cost))</f>
        <v>3609</v>
      </c>
      <c r="H50" s="13">
        <f>PV*MV*(MIN(Parts[[#This Row],[0.75 Cost]]/(InvE+(BuildE*(MAX(SYBC*0.125,1)+1))),Cost))</f>
        <v>2707</v>
      </c>
      <c r="I50" s="13">
        <f>PV*MV*(MIN(Parts[[#This Row],[0.5 Cost]]/(InvE+(BuildE*(MAX(SYBC*0.125,1)+1))),Cost))</f>
        <v>1804.5</v>
      </c>
      <c r="J50" s="13">
        <f>PV*MV*(MIN(Parts[[#This Row],[0.25 Cost]]/(InvE+(BuildE*(MAX(SYBC*0.125,1)+1))),Cost))</f>
        <v>902.5</v>
      </c>
      <c r="K50" s="13">
        <f>PV*MV*(MIN(Parts[[#This Row],[0.18 Cost]]/(InvE+(BuildE*(MAX(SYBC*0.125,1)+1))),Cost))</f>
        <v>649.5</v>
      </c>
      <c r="L50" s="10">
        <f>(500 + (Parts[[#This Row],[Current EF]]*20))*OMult*1.5</f>
        <v>2725500</v>
      </c>
      <c r="M50" s="10">
        <f>(500 + (Parts[[#This Row],[0.75 EF]]*20))*OMult*1.5</f>
        <v>2049000</v>
      </c>
      <c r="N50" s="10">
        <f>(500 + (Parts[[#This Row],[0.5 EF]]*20))*OMult*1.5</f>
        <v>1372125</v>
      </c>
      <c r="O50" s="10">
        <f>(500 + (Parts[[#This Row],[0.25 EF]]*20))*OMult*1.5</f>
        <v>695625</v>
      </c>
      <c r="P50" s="10">
        <f>(500 + (Parts[[#This Row],[0.18 EF]]*20))*OMult*1.5</f>
        <v>505875</v>
      </c>
      <c r="Q50" s="13">
        <v>1428.9</v>
      </c>
      <c r="R50" s="13">
        <v>1090425</v>
      </c>
    </row>
    <row r="51" spans="1:18" x14ac:dyDescent="0.25">
      <c r="A51" s="3" t="s">
        <v>32</v>
      </c>
      <c r="B51" s="4">
        <v>7000</v>
      </c>
      <c r="C51" s="8">
        <f>ROUND(Parts[[#This Row],[Current Cost]]*0.75,0)</f>
        <v>5250</v>
      </c>
      <c r="D51" s="8">
        <f>ROUND(Parts[[#This Row],[Current Cost]]*0.5,0)</f>
        <v>3500</v>
      </c>
      <c r="E51" s="8">
        <f>ROUND(Parts[[#This Row],[Current Cost]]*0.25,0)</f>
        <v>1750</v>
      </c>
      <c r="F51" s="8">
        <f>ROUND(Parts[[#This Row],[Current Cost]]*0.18,0)</f>
        <v>1260</v>
      </c>
      <c r="G51" s="13">
        <f>PV*MV*(MIN(Parts[[#This Row],[Current Cost]]/(InvE+(BuildE*(MAX(SYBC*0.125,1)+1))),Cost))</f>
        <v>3500</v>
      </c>
      <c r="H51" s="13">
        <f>PV*MV*(MIN(Parts[[#This Row],[0.75 Cost]]/(InvE+(BuildE*(MAX(SYBC*0.125,1)+1))),Cost))</f>
        <v>2625</v>
      </c>
      <c r="I51" s="13">
        <f>PV*MV*(MIN(Parts[[#This Row],[0.5 Cost]]/(InvE+(BuildE*(MAX(SYBC*0.125,1)+1))),Cost))</f>
        <v>1750</v>
      </c>
      <c r="J51" s="13">
        <f>PV*MV*(MIN(Parts[[#This Row],[0.25 Cost]]/(InvE+(BuildE*(MAX(SYBC*0.125,1)+1))),Cost))</f>
        <v>875</v>
      </c>
      <c r="K51" s="13">
        <f>PV*MV*(MIN(Parts[[#This Row],[0.18 Cost]]/(InvE+(BuildE*(MAX(SYBC*0.125,1)+1))),Cost))</f>
        <v>630</v>
      </c>
      <c r="L51" s="10">
        <f>(500 + (Parts[[#This Row],[Current EF]]*20))*OMult*1.5</f>
        <v>2643750</v>
      </c>
      <c r="M51" s="10">
        <f>(500 + (Parts[[#This Row],[0.75 EF]]*20))*OMult*1.5</f>
        <v>1987500</v>
      </c>
      <c r="N51" s="10">
        <f>(500 + (Parts[[#This Row],[0.5 EF]]*20))*OMult*1.5</f>
        <v>1331250</v>
      </c>
      <c r="O51" s="10">
        <f>(500 + (Parts[[#This Row],[0.25 EF]]*20))*OMult*1.5</f>
        <v>675000</v>
      </c>
      <c r="P51" s="10">
        <f>(500 + (Parts[[#This Row],[0.18 EF]]*20))*OMult*1.5</f>
        <v>491250</v>
      </c>
      <c r="Q51" s="13">
        <v>1386</v>
      </c>
      <c r="R51" s="13">
        <v>1058250</v>
      </c>
    </row>
    <row r="52" spans="1:18" x14ac:dyDescent="0.25">
      <c r="A52" s="3" t="s">
        <v>31</v>
      </c>
      <c r="B52" s="4">
        <v>8000</v>
      </c>
      <c r="C52" s="8">
        <f>ROUND(Parts[[#This Row],[Current Cost]]*0.75,0)</f>
        <v>6000</v>
      </c>
      <c r="D52" s="8">
        <f>ROUND(Parts[[#This Row],[Current Cost]]*0.5,0)</f>
        <v>4000</v>
      </c>
      <c r="E52" s="8">
        <f>ROUND(Parts[[#This Row],[Current Cost]]*0.25,0)</f>
        <v>2000</v>
      </c>
      <c r="F52" s="8">
        <f>ROUND(Parts[[#This Row],[Current Cost]]*0.18,0)</f>
        <v>1440</v>
      </c>
      <c r="G52" s="13">
        <f>PV*MV*(MIN(Parts[[#This Row],[Current Cost]]/(InvE+(BuildE*(MAX(SYBC*0.125,1)+1))),Cost))</f>
        <v>4000</v>
      </c>
      <c r="H52" s="13">
        <f>PV*MV*(MIN(Parts[[#This Row],[0.75 Cost]]/(InvE+(BuildE*(MAX(SYBC*0.125,1)+1))),Cost))</f>
        <v>3000</v>
      </c>
      <c r="I52" s="13">
        <f>PV*MV*(MIN(Parts[[#This Row],[0.5 Cost]]/(InvE+(BuildE*(MAX(SYBC*0.125,1)+1))),Cost))</f>
        <v>2000</v>
      </c>
      <c r="J52" s="13">
        <f>PV*MV*(MIN(Parts[[#This Row],[0.25 Cost]]/(InvE+(BuildE*(MAX(SYBC*0.125,1)+1))),Cost))</f>
        <v>1000</v>
      </c>
      <c r="K52" s="13">
        <f>PV*MV*(MIN(Parts[[#This Row],[0.18 Cost]]/(InvE+(BuildE*(MAX(SYBC*0.125,1)+1))),Cost))</f>
        <v>720</v>
      </c>
      <c r="L52" s="10">
        <f>(500 + (Parts[[#This Row],[Current EF]]*20))*OMult*1.5</f>
        <v>3018750</v>
      </c>
      <c r="M52" s="10">
        <f>(500 + (Parts[[#This Row],[0.75 EF]]*20))*OMult*1.5</f>
        <v>2268750</v>
      </c>
      <c r="N52" s="10">
        <f>(500 + (Parts[[#This Row],[0.5 EF]]*20))*OMult*1.5</f>
        <v>1518750</v>
      </c>
      <c r="O52" s="10">
        <f>(500 + (Parts[[#This Row],[0.25 EF]]*20))*OMult*1.5</f>
        <v>768750</v>
      </c>
      <c r="P52" s="10">
        <f>(500 + (Parts[[#This Row],[0.18 EF]]*20))*OMult*1.5</f>
        <v>558750</v>
      </c>
      <c r="Q52" s="13">
        <v>1584.0000000000002</v>
      </c>
      <c r="R52" s="13">
        <v>1206750.0000000002</v>
      </c>
    </row>
    <row r="53" spans="1:18" x14ac:dyDescent="0.25">
      <c r="A53" s="3" t="s">
        <v>53</v>
      </c>
      <c r="B53" s="4">
        <v>170</v>
      </c>
      <c r="C53" s="8">
        <f>ROUND(Parts[[#This Row],[Current Cost]]*0.75,0)</f>
        <v>128</v>
      </c>
      <c r="D53" s="8">
        <f>ROUND(Parts[[#This Row],[Current Cost]]*0.5,0)</f>
        <v>85</v>
      </c>
      <c r="E53" s="8">
        <f>ROUND(Parts[[#This Row],[Current Cost]]*0.25,0)</f>
        <v>43</v>
      </c>
      <c r="F53" s="8">
        <f>ROUND(Parts[[#This Row],[Current Cost]]*0.18,0)</f>
        <v>31</v>
      </c>
      <c r="G53" s="13">
        <f>PV*MV*(MIN(Parts[[#This Row],[Current Cost]]/(InvE+(BuildE*(MAX(SYBC*0.125,1)+1))),Cost))</f>
        <v>85</v>
      </c>
      <c r="H53" s="13">
        <f>PV*MV*(MIN(Parts[[#This Row],[0.75 Cost]]/(InvE+(BuildE*(MAX(SYBC*0.125,1)+1))),Cost))</f>
        <v>64</v>
      </c>
      <c r="I53" s="13">
        <f>PV*MV*(MIN(Parts[[#This Row],[0.5 Cost]]/(InvE+(BuildE*(MAX(SYBC*0.125,1)+1))),Cost))</f>
        <v>42.5</v>
      </c>
      <c r="J53" s="13">
        <f>PV*MV*(MIN(Parts[[#This Row],[0.25 Cost]]/(InvE+(BuildE*(MAX(SYBC*0.125,1)+1))),Cost))</f>
        <v>21.5</v>
      </c>
      <c r="K53" s="13">
        <f>PV*MV*(MIN(Parts[[#This Row],[0.18 Cost]]/(InvE+(BuildE*(MAX(SYBC*0.125,1)+1))),Cost))</f>
        <v>15.5</v>
      </c>
      <c r="L53" s="10">
        <f>(500 + (Parts[[#This Row],[Current EF]]*20))*OMult*1.5</f>
        <v>82500</v>
      </c>
      <c r="M53" s="10">
        <f>(500 + (Parts[[#This Row],[0.75 EF]]*20))*OMult*1.5</f>
        <v>66750</v>
      </c>
      <c r="N53" s="10">
        <f>(500 + (Parts[[#This Row],[0.5 EF]]*20))*OMult*1.5</f>
        <v>50625</v>
      </c>
      <c r="O53" s="10">
        <f>(500 + (Parts[[#This Row],[0.25 EF]]*20))*OMult*1.5</f>
        <v>34875</v>
      </c>
      <c r="P53" s="10">
        <f>(500 + (Parts[[#This Row],[0.18 EF]]*20))*OMult*1.5</f>
        <v>30375</v>
      </c>
      <c r="Q53" s="13">
        <v>34.1</v>
      </c>
      <c r="R53" s="13">
        <v>44325</v>
      </c>
    </row>
    <row r="54" spans="1:18" x14ac:dyDescent="0.25">
      <c r="A54" s="3" t="s">
        <v>52</v>
      </c>
      <c r="B54" s="4">
        <v>200</v>
      </c>
      <c r="C54" s="9">
        <f>ROUND(Parts[[#This Row],[Current Cost]]*0.75,0)</f>
        <v>150</v>
      </c>
      <c r="D54" s="9">
        <f>ROUND(Parts[[#This Row],[Current Cost]]*0.5,0)</f>
        <v>100</v>
      </c>
      <c r="E54" s="9">
        <f>ROUND(Parts[[#This Row],[Current Cost]]*0.25,0)</f>
        <v>50</v>
      </c>
      <c r="F54" s="9">
        <f>ROUND(Parts[[#This Row],[Current Cost]]*0.18,0)</f>
        <v>36</v>
      </c>
      <c r="G54" s="13">
        <f>PV*MV*(MIN(Parts[[#This Row],[Current Cost]]/(InvE+(BuildE*(MAX(SYBC*0.125,1)+1))),Cost))</f>
        <v>100</v>
      </c>
      <c r="H54" s="13">
        <f>PV*MV*(MIN(Parts[[#This Row],[0.75 Cost]]/(InvE+(BuildE*(MAX(SYBC*0.125,1)+1))),Cost))</f>
        <v>75</v>
      </c>
      <c r="I54" s="13">
        <f>PV*MV*(MIN(Parts[[#This Row],[0.5 Cost]]/(InvE+(BuildE*(MAX(SYBC*0.125,1)+1))),Cost))</f>
        <v>50</v>
      </c>
      <c r="J54" s="13">
        <f>PV*MV*(MIN(Parts[[#This Row],[0.25 Cost]]/(InvE+(BuildE*(MAX(SYBC*0.125,1)+1))),Cost))</f>
        <v>25</v>
      </c>
      <c r="K54" s="13">
        <f>PV*MV*(MIN(Parts[[#This Row],[0.18 Cost]]/(InvE+(BuildE*(MAX(SYBC*0.125,1)+1))),Cost))</f>
        <v>18</v>
      </c>
      <c r="L54" s="10">
        <f>(500 + (Parts[[#This Row],[Current EF]]*20))*OMult*1.5</f>
        <v>93750</v>
      </c>
      <c r="M54" s="10">
        <f>(500 + (Parts[[#This Row],[0.75 EF]]*20))*OMult*1.5</f>
        <v>75000</v>
      </c>
      <c r="N54" s="10">
        <f>(500 + (Parts[[#This Row],[0.5 EF]]*20))*OMult*1.5</f>
        <v>56250</v>
      </c>
      <c r="O54" s="10">
        <f>(500 + (Parts[[#This Row],[0.25 EF]]*20))*OMult*1.5</f>
        <v>37500</v>
      </c>
      <c r="P54" s="10">
        <f>(500 + (Parts[[#This Row],[0.18 EF]]*20))*OMult*1.5</f>
        <v>32250</v>
      </c>
      <c r="Q54" s="13">
        <v>39.6</v>
      </c>
      <c r="R54" s="13">
        <v>48450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Sheet3</vt:lpstr>
      <vt:lpstr>BE</vt:lpstr>
      <vt:lpstr>BuildE</vt:lpstr>
      <vt:lpstr>Cost</vt:lpstr>
      <vt:lpstr>IE</vt:lpstr>
      <vt:lpstr>Inv</vt:lpstr>
      <vt:lpstr>InvE</vt:lpstr>
      <vt:lpstr>MV</vt:lpstr>
      <vt:lpstr>OMult</vt:lpstr>
      <vt:lpstr>PV</vt:lpstr>
      <vt:lpstr>SYBC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2018-12-02T15:34:01Z</dcterms:created>
  <dcterms:modified xsi:type="dcterms:W3CDTF">2018-12-03T03:05:25Z</dcterms:modified>
</cp:coreProperties>
</file>