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dda\Documents\My working Repo\Challenge 1\"/>
    </mc:Choice>
  </mc:AlternateContent>
  <xr:revisionPtr revIDLastSave="0" documentId="13_ncr:1_{38B3BE1D-8514-4215-9180-686217647771}" xr6:coauthVersionLast="47" xr6:coauthVersionMax="47" xr10:uidLastSave="{00000000-0000-0000-0000-000000000000}"/>
  <bookViews>
    <workbookView xWindow="-120" yWindow="-120" windowWidth="24240" windowHeight="13140" tabRatio="968" firstSheet="7" activeTab="1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Successful US Kickstarters 2" sheetId="13" r:id="rId8"/>
    <sheet name="Failed US Kickstarters 2" sheetId="14" r:id="rId9"/>
    <sheet name="Successful US Kickstarters 3" sheetId="15" r:id="rId10"/>
    <sheet name="Failed US Kickstarters 3" sheetId="16" r:id="rId11"/>
    <sheet name="Descriptive Statistics" sheetId="10" r:id="rId12"/>
    <sheet name="Chart1" sheetId="17" r:id="rId13"/>
    <sheet name="Theater Outcomes by Launch Date" sheetId="18" r:id="rId14"/>
    <sheet name="Outcomes Based on Goals" sheetId="19" r:id="rId15"/>
  </sheets>
  <definedNames>
    <definedName name="_xlnm._FilterDatabase" localSheetId="6" hidden="1">'Failed US Kickstarters'!$A$1:$T$251</definedName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7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2" i="19"/>
  <c r="C13" i="19"/>
  <c r="C12" i="19"/>
  <c r="C11" i="19"/>
  <c r="C10" i="19"/>
  <c r="C9" i="19"/>
  <c r="C8" i="19"/>
  <c r="C7" i="19"/>
  <c r="C6" i="19"/>
  <c r="C5" i="19"/>
  <c r="B5" i="19"/>
  <c r="B6" i="19"/>
  <c r="B7" i="19"/>
  <c r="B8" i="19"/>
  <c r="B9" i="19"/>
  <c r="B10" i="19"/>
  <c r="B11" i="19"/>
  <c r="B12" i="19"/>
  <c r="B13" i="19"/>
  <c r="C4" i="19"/>
  <c r="B4" i="19"/>
  <c r="C3" i="19"/>
  <c r="B3" i="19"/>
  <c r="B2" i="19"/>
  <c r="C14" i="10"/>
  <c r="C13" i="10"/>
  <c r="C12" i="10"/>
  <c r="C11" i="10"/>
  <c r="B14" i="10"/>
  <c r="B13" i="10"/>
  <c r="B12" i="10"/>
  <c r="B11" i="10"/>
  <c r="C7" i="10"/>
  <c r="C6" i="10"/>
  <c r="C5" i="10"/>
  <c r="B5" i="10"/>
  <c r="B7" i="10" s="1"/>
  <c r="C4" i="10"/>
  <c r="B4" i="10"/>
  <c r="B6" i="10"/>
  <c r="C32" i="10"/>
  <c r="B32" i="10"/>
  <c r="C31" i="10"/>
  <c r="B31" i="10"/>
  <c r="C29" i="10"/>
  <c r="B29" i="10"/>
  <c r="C28" i="10"/>
  <c r="B28" i="10"/>
  <c r="B24" i="10"/>
  <c r="C24" i="10"/>
  <c r="C23" i="10"/>
  <c r="B23" i="10"/>
  <c r="C21" i="10"/>
  <c r="B21" i="10"/>
  <c r="C20" i="10"/>
  <c r="B20" i="10"/>
  <c r="B2" i="10"/>
  <c r="C10" i="10"/>
  <c r="B10" i="10"/>
  <c r="C9" i="10"/>
  <c r="B9" i="10"/>
  <c r="C3" i="10"/>
  <c r="B3" i="10"/>
  <c r="C2" i="10"/>
  <c r="F3" i="7"/>
  <c r="F4" i="7"/>
  <c r="F5" i="7"/>
  <c r="F6" i="7"/>
  <c r="F2" i="7"/>
  <c r="E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G4" i="19" l="1"/>
  <c r="G7" i="19"/>
  <c r="H4" i="19"/>
  <c r="H10" i="19"/>
  <c r="G10" i="19"/>
  <c r="F10" i="19"/>
  <c r="F4" i="19"/>
  <c r="H7" i="19"/>
  <c r="H13" i="19"/>
  <c r="E2" i="19"/>
  <c r="G2" i="19" s="1"/>
  <c r="E8" i="19"/>
  <c r="G8" i="19" s="1"/>
  <c r="E13" i="19"/>
  <c r="F13" i="19" s="1"/>
  <c r="E7" i="19"/>
  <c r="F7" i="19" s="1"/>
  <c r="E12" i="19"/>
  <c r="G12" i="19" s="1"/>
  <c r="E6" i="19"/>
  <c r="G6" i="19" s="1"/>
  <c r="E11" i="19"/>
  <c r="H11" i="19" s="1"/>
  <c r="E5" i="19"/>
  <c r="F5" i="19" s="1"/>
  <c r="E10" i="19"/>
  <c r="E4" i="19"/>
  <c r="E9" i="19"/>
  <c r="F9" i="19" s="1"/>
  <c r="E3" i="19"/>
  <c r="G3" i="1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11" i="19" l="1"/>
  <c r="G9" i="19"/>
  <c r="H6" i="19"/>
  <c r="H3" i="19"/>
  <c r="F6" i="19"/>
  <c r="F3" i="19"/>
  <c r="F12" i="19"/>
  <c r="F11" i="19"/>
  <c r="H9" i="19"/>
  <c r="F2" i="19"/>
  <c r="F8" i="19"/>
  <c r="H12" i="19"/>
  <c r="H5" i="19"/>
  <c r="H8" i="19"/>
  <c r="G5" i="19"/>
  <c r="G13" i="19"/>
  <c r="H2" i="19"/>
  <c r="U2" i="1" a="1"/>
  <c r="U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<sst xmlns="http://schemas.openxmlformats.org/spreadsheetml/2006/main" count="44569" uniqueCount="8419">
  <si>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</si>
  <si>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</si>
  <si>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</si>
  <si>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</si>
  <si>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</si>
  <si>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</si>
  <si>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</si>
  <si>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</si>
  <si>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</si>
  <si>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</si>
  <si>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</si>
  <si>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</si>
  <si>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</si>
  <si>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</si>
  <si>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</si>
  <si>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</si>
  <si>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</si>
  <si>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</si>
  <si>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</si>
  <si>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</si>
  <si>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</si>
  <si>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</si>
  <si>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</si>
  <si>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</si>
  <si>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</si>
  <si>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</si>
  <si>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</si>
  <si>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</si>
  <si>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</si>
  <si>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</si>
  <si>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</si>
  <si>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</si>
  <si>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</si>
  <si>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</si>
  <si>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</si>
  <si>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</si>
  <si>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</si>
  <si>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</si>
  <si>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</si>
  <si>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</si>
  <si>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</si>
  <si>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</si>
  <si>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</si>
  <si>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</si>
  <si>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</si>
  <si>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</si>
  <si>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</si>
  <si>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</si>
  <si>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</si>
  <si>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</si>
  <si>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</si>
  <si>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</si>
  <si>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</si>
  <si>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</si>
  <si>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</si>
  <si>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</si>
  <si>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</si>
  <si>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</si>
  <si>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</si>
  <si>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</si>
  <si>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</si>
  <si>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</si>
  <si>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</si>
  <si>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</si>
  <si>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</si>
  <si>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</si>
  <si>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</si>
  <si>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</si>
  <si>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</si>
  <si>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</si>
  <si>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</si>
  <si>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</si>
  <si>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</si>
  <si>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</si>
  <si>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</si>
  <si>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</si>
  <si>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</si>
  <si>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</si>
  <si>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</si>
  <si>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</si>
  <si>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</si>
  <si>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</si>
  <si>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</si>
  <si>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</si>
  <si>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</si>
  <si>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</si>
  <si>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</si>
  <si>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</si>
  <si>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</si>
  <si>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</si>
  <si>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</si>
  <si>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</si>
  <si>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</si>
  <si>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</si>
  <si>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</si>
  <si>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</si>
  <si>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</si>
  <si>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</si>
  <si>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</si>
  <si>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</si>
  <si>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</si>
  <si>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</si>
  <si>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</si>
  <si>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</si>
  <si>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</si>
  <si>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</si>
  <si>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</si>
  <si>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</si>
  <si>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</si>
  <si>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</si>
  <si>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</si>
  <si>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</si>
  <si>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</si>
  <si>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</si>
  <si>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</si>
  <si>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</si>
  <si>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</si>
  <si>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</si>
  <si>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</si>
  <si>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</si>
  <si>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</si>
  <si>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</si>
  <si>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</si>
  <si>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</si>
  <si>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</si>
  <si>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</si>
  <si>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</si>
  <si>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</si>
  <si>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</si>
  <si>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</si>
  <si>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</si>
  <si>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</si>
  <si>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</si>
  <si>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</si>
  <si>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</si>
  <si>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</si>
  <si>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</si>
  <si>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</si>
  <si>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</si>
  <si>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</si>
  <si>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</si>
  <si>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</si>
  <si>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</si>
  <si>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</si>
  <si>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</si>
  <si>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</si>
  <si>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</si>
  <si>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</si>
  <si>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</si>
  <si>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</si>
  <si>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</si>
  <si>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</si>
  <si>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</si>
  <si>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</si>
  <si>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</si>
  <si>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</si>
  <si>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</si>
  <si>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</si>
  <si>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</si>
  <si>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</si>
  <si>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</si>
  <si>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</si>
  <si>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</si>
  <si>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</si>
  <si>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</si>
  <si>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</si>
  <si>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</si>
  <si>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</si>
  <si>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</si>
  <si>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</si>
  <si>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</si>
  <si>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</si>
  <si>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</si>
  <si>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</si>
  <si>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</si>
  <si>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</si>
  <si>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</si>
  <si>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</si>
  <si>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</si>
  <si>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</si>
  <si>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</si>
  <si>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</si>
  <si>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</si>
  <si>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</si>
  <si>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</si>
  <si>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</si>
  <si>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</si>
  <si>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</si>
  <si>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</si>
  <si>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</si>
  <si>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</si>
  <si>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</si>
  <si>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</si>
  <si>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</si>
  <si>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</si>
  <si>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</si>
  <si>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</si>
  <si>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</si>
  <si>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</si>
  <si>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</si>
  <si>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</si>
  <si>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</si>
  <si>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</si>
  <si>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</si>
  <si>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</si>
  <si>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</si>
  <si>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</si>
  <si>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</si>
  <si>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</si>
  <si>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</si>
  <si>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</si>
  <si>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</si>
  <si>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</si>
  <si>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</si>
  <si>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</si>
  <si>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</si>
  <si>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</si>
  <si>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</si>
  <si>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</si>
  <si>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</si>
  <si>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</si>
  <si>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</si>
  <si>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</si>
  <si>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</si>
  <si>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</si>
  <si>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</si>
  <si>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</si>
  <si>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</si>
  <si>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</si>
  <si>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</si>
  <si>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</si>
  <si>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</si>
  <si>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</si>
  <si>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</si>
  <si>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</si>
  <si>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</si>
  <si>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</si>
  <si>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</si>
  <si>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</si>
  <si>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</si>
  <si>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</si>
  <si>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</si>
  <si>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</si>
  <si>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</si>
  <si>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</si>
  <si>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</si>
  <si>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</si>
  <si>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</si>
  <si>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</si>
  <si>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</si>
  <si>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</si>
  <si>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</si>
  <si>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</si>
  <si>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</si>
  <si>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</si>
  <si>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</si>
  <si>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</si>
  <si>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</si>
  <si>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</si>
  <si>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</si>
  <si>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</si>
  <si>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</si>
  <si>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</si>
  <si>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</si>
  <si>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</si>
  <si>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</si>
  <si>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</si>
  <si>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</si>
  <si>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</si>
  <si>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</si>
  <si>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</si>
  <si>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</si>
  <si>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</si>
  <si>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</si>
  <si>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</si>
  <si>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</si>
  <si>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</si>
  <si>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</si>
  <si>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</si>
  <si>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</si>
  <si>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</si>
  <si>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</si>
  <si>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</si>
  <si>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</si>
  <si>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</si>
  <si>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</si>
  <si>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</si>
  <si>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</si>
  <si>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</si>
  <si>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</si>
  <si>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</si>
  <si>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</si>
  <si>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</si>
  <si>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</si>
  <si>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</si>
  <si>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</si>
  <si>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</si>
  <si>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</si>
  <si>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</si>
  <si>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</si>
  <si>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</si>
  <si>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</si>
  <si>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</si>
  <si>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</si>
  <si>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</si>
  <si>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</si>
  <si>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</si>
  <si>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</si>
  <si>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</si>
  <si>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</si>
  <si>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</si>
  <si>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</si>
  <si>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</si>
  <si>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</si>
  <si>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</si>
  <si>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</si>
  <si>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</si>
  <si>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</si>
  <si>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</si>
  <si>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</si>
  <si>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</si>
  <si>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</si>
  <si>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</si>
  <si>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</si>
  <si>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</si>
  <si>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</si>
  <si>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</si>
  <si>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</si>
  <si>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</si>
  <si>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</si>
  <si>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</si>
  <si>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</si>
  <si>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</si>
  <si>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</si>
  <si>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</si>
  <si>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</si>
  <si>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</si>
  <si>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</si>
  <si>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</si>
  <si>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</si>
  <si>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</si>
  <si>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</si>
  <si>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</si>
  <si>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</si>
  <si>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</si>
  <si>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</si>
  <si>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</si>
  <si>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</si>
  <si>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</si>
  <si>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</si>
  <si>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</si>
  <si>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</si>
  <si>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</si>
  <si>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</si>
  <si>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</si>
  <si>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</si>
  <si>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</si>
  <si>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</si>
  <si>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</si>
  <si>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</si>
  <si>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</si>
  <si>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</si>
  <si>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</si>
  <si>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</si>
  <si>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</si>
  <si>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</si>
  <si>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</si>
  <si>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</si>
  <si>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</si>
  <si>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</si>
  <si>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</si>
  <si>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</si>
  <si>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</si>
  <si>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</si>
  <si>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</si>
  <si>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</si>
  <si>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</si>
  <si>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</si>
  <si>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</si>
  <si>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</si>
  <si>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</si>
  <si>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</si>
  <si>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</si>
  <si>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</si>
  <si>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</si>
  <si>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</si>
  <si>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</si>
  <si>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</si>
  <si>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</si>
  <si>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</si>
  <si>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</si>
  <si>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</si>
  <si>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</si>
  <si>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</si>
  <si>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</si>
  <si>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</si>
  <si>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</si>
  <si>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</si>
  <si>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</si>
  <si>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</si>
  <si>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</si>
  <si>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</si>
  <si>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</si>
  <si>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</si>
  <si>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</si>
  <si>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</si>
  <si>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</si>
  <si>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</si>
  <si>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</si>
  <si>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</si>
  <si>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</si>
  <si>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</si>
  <si>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</si>
  <si>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</si>
  <si>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</si>
  <si>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</si>
  <si>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</si>
  <si>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</si>
  <si>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</si>
  <si>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</si>
  <si>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</si>
  <si>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</si>
  <si>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</si>
  <si>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</si>
  <si>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</si>
  <si>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</si>
  <si>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</si>
  <si>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</si>
  <si>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</si>
  <si>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</si>
  <si>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</si>
  <si>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</si>
  <si>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</si>
  <si>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</si>
  <si>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</si>
  <si>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</si>
  <si>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</si>
  <si>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</si>
  <si>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</si>
  <si>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</si>
  <si>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</si>
  <si>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</si>
  <si>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</si>
  <si>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</si>
  <si>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</si>
  <si>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</si>
  <si>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</si>
  <si>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</si>
  <si>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</si>
  <si>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</si>
  <si>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</si>
  <si>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</si>
  <si>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</si>
  <si>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</si>
  <si>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</si>
  <si>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</si>
  <si>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</si>
  <si>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</si>
  <si>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</si>
  <si>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</si>
  <si>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</si>
  <si>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</si>
  <si>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</si>
  <si>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</si>
  <si>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</si>
  <si>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</si>
  <si>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</si>
  <si>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</si>
  <si>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</si>
  <si>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</si>
  <si>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</si>
  <si>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</si>
  <si>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</si>
  <si>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</si>
  <si>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</si>
  <si>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</si>
  <si>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</si>
  <si>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</si>
  <si>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</si>
  <si>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</si>
  <si>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</si>
  <si>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</si>
  <si>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</si>
  <si>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</si>
  <si>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</si>
  <si>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</si>
  <si>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</si>
  <si>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</si>
  <si>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</si>
  <si>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</si>
  <si>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</si>
  <si>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</si>
  <si>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</si>
  <si>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</si>
  <si>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</si>
  <si>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</si>
  <si>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</si>
  <si>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</si>
  <si>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</si>
  <si>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</si>
  <si>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</si>
  <si>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</si>
  <si>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</si>
  <si>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</si>
  <si>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</si>
  <si>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</si>
  <si>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</si>
  <si>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</si>
  <si>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</si>
  <si>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</si>
  <si>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</si>
  <si>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</si>
  <si>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</si>
  <si>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</si>
  <si>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</si>
  <si>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</si>
  <si>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</si>
  <si>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</si>
  <si>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</si>
  <si>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</si>
  <si>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</si>
  <si>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</si>
  <si>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</si>
  <si>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</si>
  <si>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</si>
  <si>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</si>
  <si>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</si>
  <si>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</si>
  <si>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</si>
  <si>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</si>
  <si>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</si>
  <si>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</si>
  <si>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</si>
  <si>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</si>
  <si>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</si>
  <si>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</si>
  <si>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</si>
  <si>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</si>
  <si>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</si>
  <si>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</si>
  <si>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</si>
  <si>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</si>
  <si>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</si>
  <si>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</si>
  <si>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</si>
  <si>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</si>
  <si>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</si>
  <si>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</si>
  <si>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</si>
  <si>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</si>
  <si>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</si>
  <si>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</si>
  <si>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</si>
  <si>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</si>
  <si>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</si>
  <si>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</si>
  <si>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</si>
  <si>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</si>
  <si>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</si>
  <si>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</si>
  <si>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</si>
  <si>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</si>
  <si>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</si>
  <si>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</si>
  <si>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</si>
  <si>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</si>
  <si>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</si>
  <si>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</si>
  <si>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</si>
  <si>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</si>
  <si>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</si>
  <si>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</si>
  <si>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</si>
  <si>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</si>
  <si>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</si>
  <si>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</si>
  <si>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</si>
  <si>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</si>
  <si>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</si>
  <si>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</si>
  <si>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</si>
  <si>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</si>
  <si>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</si>
  <si>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</si>
  <si>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</si>
  <si>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</si>
  <si>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</si>
  <si>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</si>
  <si>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</si>
  <si>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</si>
  <si>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</si>
  <si>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</si>
  <si>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</si>
  <si>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</si>
  <si>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</si>
  <si>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</si>
  <si>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</si>
  <si>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</si>
  <si>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</si>
  <si>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</si>
  <si>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</si>
  <si>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</si>
  <si>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</si>
  <si>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</si>
  <si>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</si>
  <si>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</si>
  <si>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</si>
  <si>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</si>
  <si>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</si>
  <si>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</si>
  <si>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</si>
  <si>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</si>
  <si>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</si>
  <si>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</si>
  <si>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</si>
  <si>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</si>
  <si>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</si>
  <si>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</si>
  <si>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</si>
  <si>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</si>
  <si>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</si>
  <si>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</si>
  <si>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</si>
  <si>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</si>
  <si>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</si>
  <si>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</si>
  <si>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</si>
  <si>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</si>
  <si>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</si>
  <si>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</si>
  <si>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</si>
  <si>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</si>
  <si>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</si>
  <si>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</si>
  <si>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</si>
  <si>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</si>
  <si>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</si>
  <si>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</si>
  <si>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</si>
  <si>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</si>
  <si>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</si>
  <si>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</si>
  <si>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</si>
  <si>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</si>
  <si>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</si>
  <si>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</si>
  <si>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</si>
  <si>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</si>
  <si>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</si>
  <si>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</si>
  <si>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</si>
  <si>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</si>
  <si>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</si>
  <si>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</si>
  <si>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</si>
  <si>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</si>
  <si>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</si>
  <si>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</si>
  <si>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</si>
  <si>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</si>
  <si>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</si>
  <si>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</si>
  <si>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</si>
  <si>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</si>
  <si>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</si>
  <si>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</si>
  <si>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</si>
  <si>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</si>
  <si>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</si>
  <si>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</si>
  <si>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</si>
  <si>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</si>
  <si>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</si>
  <si>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</si>
  <si>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</si>
  <si>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</si>
  <si>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</si>
  <si>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</si>
  <si>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</si>
  <si>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</si>
  <si>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</si>
  <si>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</si>
  <si>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</si>
  <si>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</si>
  <si>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</si>
  <si>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</si>
  <si>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</si>
  <si>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</si>
  <si>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</si>
  <si>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</si>
  <si>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</si>
  <si>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</si>
  <si>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</si>
  <si>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</si>
  <si>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</si>
  <si>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</si>
  <si>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</si>
  <si>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</si>
  <si>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</si>
  <si>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</si>
  <si>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</si>
  <si>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</si>
  <si>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</si>
  <si>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</si>
  <si>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</si>
  <si>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</si>
  <si>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</si>
  <si>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</si>
  <si>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</si>
  <si>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</si>
  <si>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</si>
  <si>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</si>
  <si>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</si>
  <si>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</si>
  <si>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</si>
  <si>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</si>
  <si>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</si>
  <si>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</si>
  <si>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</si>
  <si>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</si>
  <si>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</si>
  <si>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</si>
  <si>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</si>
  <si>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</si>
  <si>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</si>
  <si>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</si>
  <si>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</si>
  <si>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</si>
  <si>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</si>
  <si>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</si>
  <si>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</si>
  <si>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</si>
  <si>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</si>
  <si>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</si>
  <si>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</si>
  <si>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</si>
  <si>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</si>
  <si>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</si>
  <si>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</si>
  <si>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</si>
  <si>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</si>
  <si>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</si>
  <si>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</si>
  <si>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</si>
  <si>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</si>
  <si>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</si>
  <si>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</si>
  <si>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</si>
  <si>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</si>
  <si>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</si>
  <si>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</si>
  <si>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</si>
  <si>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</si>
  <si>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</si>
  <si>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</si>
  <si>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</si>
  <si>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</si>
  <si>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</si>
  <si>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</si>
  <si>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</si>
  <si>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</si>
  <si>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</si>
  <si>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</si>
  <si>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</si>
  <si>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</si>
  <si>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</si>
  <si>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</si>
  <si>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</si>
  <si>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</si>
  <si>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</si>
  <si>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</si>
  <si>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</si>
  <si>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</si>
  <si>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</si>
  <si>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</si>
  <si>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</si>
  <si>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</si>
  <si>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</si>
  <si>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</si>
  <si>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</si>
  <si>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</si>
  <si>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</si>
  <si>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</si>
  <si>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</si>
  <si>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</si>
  <si>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</si>
  <si>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</si>
  <si>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</si>
  <si>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</si>
  <si>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</si>
  <si>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</si>
  <si>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</si>
  <si>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</si>
  <si>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</si>
  <si>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</si>
  <si>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</si>
  <si>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</si>
  <si>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</si>
  <si>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</si>
  <si>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</si>
  <si>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</si>
  <si>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</si>
  <si>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</si>
  <si>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</si>
  <si>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</si>
  <si>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</si>
  <si>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</si>
  <si>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</si>
  <si>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</si>
  <si>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</si>
  <si>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</si>
  <si>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</si>
  <si>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</si>
  <si>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</si>
  <si>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</si>
  <si>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</si>
  <si>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</si>
  <si>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</si>
  <si>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</si>
  <si>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</si>
  <si>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</si>
  <si>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</si>
  <si>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</si>
  <si>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</si>
  <si>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</si>
  <si>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</si>
  <si>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</si>
  <si>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</si>
  <si>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</si>
  <si>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</si>
  <si>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</si>
  <si>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</si>
  <si>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</si>
  <si>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</si>
  <si>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</si>
  <si>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</si>
  <si>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</si>
  <si>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</si>
  <si>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</si>
  <si>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</si>
  <si>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</si>
  <si>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</si>
  <si>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</si>
  <si>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</si>
  <si>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</si>
  <si>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</si>
  <si>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</si>
  <si>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</si>
  <si>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</si>
  <si>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</si>
  <si>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</si>
  <si>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</si>
  <si>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</si>
  <si>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</si>
  <si>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</si>
  <si>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</si>
  <si>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</si>
  <si>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</si>
  <si>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</si>
  <si>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</si>
  <si>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</si>
  <si>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</si>
  <si>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</si>
  <si>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</si>
  <si>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</si>
  <si>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</si>
  <si>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</si>
  <si>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</si>
  <si>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</si>
  <si>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</si>
  <si>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</si>
  <si>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</si>
  <si>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</si>
  <si>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</si>
  <si>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</si>
  <si>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</si>
  <si>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</si>
  <si>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</si>
  <si>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</si>
  <si>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</si>
  <si>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</si>
  <si>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</si>
  <si>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</si>
  <si>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</si>
  <si>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</si>
  <si>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</si>
  <si>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</si>
  <si>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</si>
  <si>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</si>
  <si>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</si>
  <si>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</si>
  <si>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</si>
  <si>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</si>
  <si>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</si>
  <si>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</si>
  <si>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</si>
  <si>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</si>
  <si>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</si>
  <si>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</si>
  <si>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</si>
  <si>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</si>
  <si>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</si>
  <si>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</si>
  <si>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</si>
  <si>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</si>
  <si>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</si>
  <si>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</si>
  <si>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</si>
  <si>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</si>
  <si>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</si>
  <si>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</si>
  <si>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</si>
  <si>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</si>
  <si>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</si>
  <si>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</si>
  <si>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</si>
  <si>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</si>
  <si>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</si>
  <si>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</si>
  <si>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</si>
  <si>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</si>
  <si>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</si>
  <si>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</si>
  <si>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</si>
  <si>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</si>
  <si>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</si>
  <si>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</si>
  <si>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</si>
  <si>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</si>
  <si>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</si>
  <si>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</si>
  <si>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</si>
  <si>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</si>
  <si>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</si>
  <si>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</si>
  <si>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</si>
  <si>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</si>
  <si>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</si>
  <si>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</si>
  <si>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</si>
  <si>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</si>
  <si>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</si>
  <si>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</si>
  <si>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</si>
  <si>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</si>
  <si>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</si>
  <si>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</si>
  <si>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</si>
  <si>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</si>
  <si>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</si>
  <si>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</si>
  <si>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</si>
  <si>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</si>
  <si>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</si>
  <si>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</si>
  <si>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</si>
  <si>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</si>
  <si>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</si>
  <si>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</si>
  <si>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</si>
  <si>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</si>
  <si>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</si>
  <si>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</si>
  <si>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</si>
  <si>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</si>
  <si>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</si>
  <si>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</si>
  <si>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</si>
  <si>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</si>
  <si>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</si>
  <si>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</si>
  <si>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</si>
  <si>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</si>
  <si>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</si>
  <si>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</si>
  <si>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</si>
  <si>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</si>
  <si>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</si>
  <si>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</si>
  <si>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</si>
  <si>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</si>
  <si>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</si>
  <si>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</si>
  <si>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</si>
  <si>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</si>
  <si>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</si>
  <si>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</si>
  <si>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</si>
  <si>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</si>
  <si>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</si>
  <si>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</si>
  <si>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</si>
  <si>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</si>
  <si>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</si>
  <si>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</si>
  <si>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</si>
  <si>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</si>
  <si>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</si>
  <si>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</si>
  <si>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</si>
  <si>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</si>
  <si>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</si>
  <si>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</si>
  <si>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</si>
  <si>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</si>
  <si>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</si>
  <si>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</si>
  <si>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</si>
  <si>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</si>
  <si>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</si>
  <si>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</si>
  <si>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</si>
  <si>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</si>
  <si>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</si>
  <si>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</si>
  <si>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</si>
  <si>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</si>
  <si>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</si>
  <si>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</si>
  <si>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</si>
  <si>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</si>
  <si>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</si>
  <si>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</si>
  <si>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</si>
  <si>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</si>
  <si>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</si>
  <si>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</si>
  <si>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</si>
  <si>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</si>
  <si>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</si>
  <si>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</si>
  <si>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</si>
  <si>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</si>
  <si>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</si>
  <si>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</si>
  <si>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</si>
  <si>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</si>
  <si>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</si>
  <si>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</si>
  <si>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</si>
  <si>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</si>
  <si>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</si>
  <si>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</si>
  <si>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</si>
  <si>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</si>
  <si>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</si>
  <si>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</si>
  <si>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</si>
  <si>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</si>
  <si>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</si>
  <si>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</si>
  <si>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</si>
  <si>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</si>
  <si>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</si>
  <si>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</si>
  <si>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</si>
  <si>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</si>
  <si>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</si>
  <si>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</si>
  <si>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</si>
  <si>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</si>
  <si>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</si>
  <si>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</si>
  <si>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</si>
  <si>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</si>
  <si>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</si>
  <si>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</si>
  <si>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</si>
  <si>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</si>
  <si>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</si>
  <si>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</si>
  <si>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</si>
  <si>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</si>
  <si>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</si>
  <si>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</si>
  <si>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</si>
  <si>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</si>
  <si>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</si>
  <si>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</si>
  <si>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</si>
  <si>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</si>
  <si>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</si>
  <si>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</si>
  <si>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</si>
  <si>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</si>
  <si>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</si>
  <si>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</si>
  <si>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</si>
  <si>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</si>
  <si>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</si>
  <si>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</si>
  <si>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</si>
  <si>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</si>
  <si>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</si>
  <si>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</si>
  <si>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</si>
  <si>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</si>
  <si>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</si>
  <si>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</si>
  <si>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</si>
  <si>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</si>
  <si>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</si>
  <si>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</si>
  <si>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</si>
  <si>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</si>
  <si>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</si>
  <si>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</si>
  <si>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</si>
  <si>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</si>
  <si>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</si>
  <si>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</si>
  <si>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</si>
  <si>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</si>
  <si>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</si>
  <si>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</si>
  <si>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</si>
  <si>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</si>
  <si>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</si>
  <si>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</si>
  <si>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</si>
  <si>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</si>
  <si>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</si>
  <si>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</si>
  <si>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</si>
  <si>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</si>
  <si>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</si>
  <si>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</si>
  <si>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</si>
  <si>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</si>
  <si>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</si>
  <si>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</si>
  <si>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</si>
  <si>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</si>
  <si>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</si>
  <si>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</si>
  <si>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</si>
  <si>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</si>
  <si>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</si>
  <si>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</si>
  <si>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</si>
  <si>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</si>
  <si>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</si>
  <si>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</si>
  <si>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</si>
  <si>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</si>
  <si>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</si>
  <si>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</si>
  <si>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</si>
  <si>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</si>
  <si>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</si>
  <si>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</si>
  <si>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</si>
  <si>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</si>
  <si>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</si>
  <si>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</si>
  <si>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</si>
  <si>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</si>
  <si>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</si>
  <si>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</si>
  <si>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</si>
  <si>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</si>
  <si>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</si>
  <si>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</si>
  <si>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</si>
  <si>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</si>
  <si>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</si>
  <si>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</si>
  <si>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</si>
  <si>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</si>
  <si>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</si>
  <si>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</si>
  <si>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</si>
  <si>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</si>
  <si>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</si>
  <si>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</si>
  <si>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</si>
  <si>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</si>
  <si>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</si>
  <si>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</si>
  <si>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</si>
  <si>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</si>
  <si>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</si>
  <si>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</si>
  <si>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</si>
  <si>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</si>
  <si>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</si>
  <si>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</si>
  <si>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</si>
  <si>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</si>
  <si>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</si>
  <si>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</si>
  <si>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</si>
  <si>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</si>
  <si>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</si>
  <si>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</si>
  <si>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</si>
  <si>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</si>
  <si>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</si>
  <si>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</si>
  <si>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</si>
  <si>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</si>
  <si>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</si>
  <si>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</si>
  <si>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</si>
  <si>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</si>
  <si>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</si>
  <si>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</si>
  <si>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</si>
  <si>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</si>
  <si>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</si>
  <si>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</si>
  <si>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</si>
  <si>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</si>
  <si>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</si>
  <si>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</si>
  <si>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</si>
  <si>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</si>
  <si>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</si>
  <si>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</si>
  <si>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</si>
  <si>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</si>
  <si>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</si>
  <si>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</si>
  <si>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</si>
  <si>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</si>
  <si>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</si>
  <si>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</si>
  <si>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</si>
  <si>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</si>
  <si>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</si>
  <si>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</si>
  <si>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</si>
  <si>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</si>
  <si>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</si>
  <si>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</si>
  <si>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</si>
  <si>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</si>
  <si>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</si>
  <si>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</si>
  <si>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</si>
  <si>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</si>
  <si>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</si>
  <si>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</si>
  <si>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</si>
  <si>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</si>
  <si>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</si>
  <si>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</si>
  <si>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</si>
  <si>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</si>
  <si>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</si>
  <si>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</si>
  <si>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</si>
  <si>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</si>
  <si>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</si>
  <si>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</si>
  <si>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</si>
  <si>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</si>
  <si>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</si>
  <si>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</si>
  <si>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</si>
  <si>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</si>
  <si>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</si>
  <si>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</si>
  <si>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</si>
  <si>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</si>
  <si>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</si>
  <si>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</si>
  <si>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</si>
  <si>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</si>
  <si>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</si>
  <si>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</si>
  <si>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</si>
  <si>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</si>
  <si>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</si>
  <si>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</si>
  <si>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</si>
  <si>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</si>
  <si>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</si>
  <si>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</si>
  <si>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</si>
  <si>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</si>
  <si>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</si>
  <si>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</si>
  <si>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</si>
  <si>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</si>
  <si>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</si>
  <si>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</si>
  <si>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</si>
  <si>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</si>
  <si>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</si>
  <si>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</si>
  <si>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</si>
  <si>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</si>
  <si>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</si>
  <si>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</si>
  <si>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</si>
  <si>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</si>
  <si>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</si>
  <si>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</si>
  <si>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</si>
  <si>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</si>
  <si>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</si>
  <si>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</si>
  <si>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</si>
  <si>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</si>
  <si>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</si>
  <si>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</si>
  <si>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</si>
  <si>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</si>
  <si>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</si>
  <si>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</si>
  <si>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</si>
  <si>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</si>
  <si>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</si>
  <si>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</si>
  <si>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</si>
  <si>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</si>
  <si>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</si>
  <si>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</si>
  <si>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</si>
  <si>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</si>
  <si>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</si>
  <si>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</si>
  <si>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</si>
  <si>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</si>
  <si>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</si>
  <si>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</si>
  <si>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</si>
  <si>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</si>
  <si>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</si>
  <si>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</si>
  <si>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</si>
  <si>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</si>
  <si>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</si>
  <si>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</si>
  <si>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</si>
  <si>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</si>
  <si>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</si>
  <si>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</si>
  <si>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</si>
  <si>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</si>
  <si>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</si>
  <si>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</si>
  <si>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</si>
  <si>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</si>
  <si>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</si>
  <si>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</si>
  <si>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</si>
  <si>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</si>
  <si>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</si>
  <si>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</si>
  <si>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</si>
  <si>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</si>
  <si>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</si>
  <si>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</si>
  <si>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</si>
  <si>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</si>
  <si>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</si>
  <si>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</si>
  <si>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</si>
  <si>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</si>
  <si>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</si>
  <si>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</si>
  <si>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</si>
  <si>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</si>
  <si>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</si>
  <si>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</si>
  <si>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</si>
  <si>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</si>
  <si>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</si>
  <si>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</si>
  <si>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</si>
  <si>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</si>
  <si>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</si>
  <si>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</si>
  <si>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</si>
  <si>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</si>
  <si>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</si>
  <si>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</si>
  <si>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</si>
  <si>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</si>
  <si>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</si>
  <si>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</si>
  <si>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</si>
  <si>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</si>
  <si>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</si>
  <si>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</si>
  <si>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</si>
  <si>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</si>
  <si>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</si>
  <si>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</si>
  <si>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</si>
  <si>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</si>
  <si>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</si>
  <si>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</si>
  <si>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</si>
  <si>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</si>
  <si>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</si>
  <si>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</si>
  <si>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</si>
  <si>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</si>
  <si>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</si>
  <si>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</si>
  <si>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</si>
  <si>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</si>
  <si>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</si>
  <si>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</si>
  <si>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</si>
  <si>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</si>
  <si>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</si>
  <si>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</si>
  <si>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</si>
  <si>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</si>
  <si>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</si>
  <si>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</si>
  <si>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</si>
  <si>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</si>
  <si>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</si>
  <si>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</si>
  <si>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</si>
  <si>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</si>
  <si>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</si>
  <si>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</si>
  <si>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</si>
  <si>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</si>
  <si>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</si>
  <si>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</si>
  <si>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</si>
  <si>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</si>
  <si>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</si>
  <si>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</si>
  <si>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</si>
  <si>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</si>
  <si>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</si>
  <si>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</si>
  <si>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</si>
  <si>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</si>
  <si>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</si>
  <si>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</si>
  <si>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</si>
  <si>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</si>
  <si>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</si>
  <si>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</si>
  <si>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</si>
  <si>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</si>
  <si>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</si>
  <si>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</si>
  <si>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</si>
  <si>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</si>
  <si>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</si>
  <si>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</si>
  <si>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</si>
  <si>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</si>
  <si>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</si>
  <si>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</si>
  <si>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</si>
  <si>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</si>
  <si>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</si>
  <si>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</si>
  <si>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</si>
  <si>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</si>
  <si>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</si>
  <si>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</si>
  <si>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</si>
  <si>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</si>
  <si>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</si>
  <si>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</si>
  <si>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</si>
  <si>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</si>
  <si>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</si>
  <si>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</si>
  <si>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</si>
  <si>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</si>
  <si>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</si>
  <si>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</si>
  <si>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</si>
  <si>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</si>
  <si>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</si>
  <si>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</si>
  <si>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</si>
  <si>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</si>
  <si>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</si>
  <si>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</si>
  <si>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</si>
  <si>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</si>
  <si>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</si>
  <si>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</si>
  <si>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</si>
  <si>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</si>
  <si>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</si>
  <si>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</si>
  <si>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</si>
  <si>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</si>
  <si>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</si>
  <si>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</si>
  <si>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</si>
  <si>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</si>
  <si>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</si>
  <si>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</si>
  <si>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</si>
  <si>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</si>
  <si>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</si>
  <si>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</si>
  <si>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</si>
  <si>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</si>
  <si>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</si>
  <si>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</si>
  <si>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</si>
  <si>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</si>
  <si>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</si>
  <si>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</si>
  <si>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</si>
  <si>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</si>
  <si>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</si>
  <si>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</si>
  <si>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</si>
  <si>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</si>
  <si>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</si>
  <si>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</si>
  <si>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</si>
  <si>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</si>
  <si>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</si>
  <si>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</si>
  <si>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</si>
  <si>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</si>
  <si>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</si>
  <si>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</si>
  <si>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</si>
  <si>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</si>
  <si>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</si>
  <si>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</si>
  <si>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</si>
  <si>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</si>
  <si>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</si>
  <si>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</si>
  <si>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</si>
  <si>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</si>
  <si>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</si>
  <si>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</si>
  <si>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</si>
  <si>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</si>
  <si>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</si>
  <si>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</si>
  <si>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</si>
  <si>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</si>
  <si>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</si>
  <si>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</si>
  <si>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</si>
  <si>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</si>
  <si>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</si>
  <si>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</si>
  <si>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</si>
  <si>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</si>
  <si>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</si>
  <si>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</si>
  <si>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</si>
  <si>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</si>
  <si>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</si>
  <si>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</si>
  <si>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</si>
  <si>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</si>
  <si>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</si>
  <si>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</si>
  <si>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</si>
  <si>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</si>
  <si>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</si>
  <si>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</si>
  <si>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</si>
  <si>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</si>
  <si>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</si>
  <si>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</si>
  <si>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</si>
  <si>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</si>
  <si>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</si>
  <si>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</si>
  <si>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</si>
  <si>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</si>
  <si>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</si>
  <si>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</si>
  <si>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</si>
  <si>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</si>
  <si>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</si>
  <si>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</si>
  <si>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</si>
  <si>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</si>
  <si>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</si>
  <si>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</si>
  <si>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</si>
  <si>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</si>
  <si>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</si>
  <si>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</si>
  <si>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</si>
  <si>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</si>
  <si>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</si>
  <si>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</si>
  <si>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</si>
  <si>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</si>
  <si>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</si>
  <si>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</si>
  <si>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</si>
  <si>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</si>
  <si>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</si>
  <si>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</si>
  <si>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</si>
  <si>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</si>
  <si>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</si>
  <si>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</si>
  <si>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</si>
  <si>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</si>
  <si>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</si>
  <si>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</si>
  <si>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</si>
  <si>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</si>
  <si>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</si>
  <si>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</si>
  <si>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</si>
  <si>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</si>
  <si>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</si>
  <si>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</si>
  <si>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</si>
  <si>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</si>
  <si>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</si>
  <si>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</si>
  <si>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</si>
  <si>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</si>
  <si>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</si>
  <si>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</si>
  <si>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</si>
  <si>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</si>
  <si>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</si>
  <si>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</si>
  <si>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</si>
  <si>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</si>
  <si>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</si>
  <si>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</si>
  <si>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</si>
  <si>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</si>
  <si>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</si>
  <si>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</si>
  <si>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</si>
  <si>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</si>
  <si>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</si>
  <si>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</si>
  <si>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</si>
  <si>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</si>
  <si>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</si>
  <si>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</si>
  <si>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</si>
  <si>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</si>
  <si>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</si>
  <si>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</si>
  <si>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</si>
  <si>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</si>
  <si>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</si>
  <si>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</si>
  <si>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</si>
  <si>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</si>
  <si>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</si>
  <si>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</si>
  <si>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</si>
  <si>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</si>
  <si>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</si>
  <si>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</si>
  <si>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</si>
  <si>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</si>
  <si>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</si>
  <si>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</si>
  <si>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</si>
  <si>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</si>
  <si>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</si>
  <si>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</si>
  <si>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</si>
  <si>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</si>
  <si>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</si>
  <si>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</si>
  <si>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</si>
  <si>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</si>
  <si>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</si>
  <si>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</si>
  <si>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</si>
  <si>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</si>
  <si>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</si>
  <si>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</si>
  <si>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</si>
  <si>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</si>
  <si>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</si>
  <si>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</si>
  <si>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</si>
  <si>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</si>
  <si>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</si>
  <si>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</si>
  <si>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</si>
  <si>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</si>
  <si>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</si>
  <si>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</si>
  <si>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</si>
  <si>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</si>
  <si>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</si>
  <si>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</si>
  <si>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</si>
  <si>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</si>
  <si>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</si>
  <si>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</si>
  <si>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</si>
  <si>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</si>
  <si>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</si>
  <si>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</si>
  <si>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</si>
  <si>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</si>
  <si>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</si>
  <si>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</si>
  <si>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</si>
  <si>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</si>
  <si>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</si>
  <si>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</si>
  <si>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</si>
  <si>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</si>
  <si>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</si>
  <si>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</si>
  <si>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</si>
  <si>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</si>
  <si>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</si>
  <si>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</si>
  <si>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</si>
  <si>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</si>
  <si>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</si>
  <si>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</si>
  <si>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</si>
  <si>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</si>
  <si>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</si>
  <si>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</si>
  <si>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</si>
  <si>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</si>
  <si>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</si>
  <si>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</si>
  <si>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</si>
  <si>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</si>
  <si>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</si>
  <si>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</si>
  <si>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</si>
  <si>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</si>
  <si>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</si>
  <si>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</si>
  <si>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</si>
  <si>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</si>
  <si>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</si>
  <si>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</si>
  <si>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</si>
  <si>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</si>
  <si>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</si>
  <si>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</si>
  <si>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</si>
  <si>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</si>
  <si>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</si>
  <si>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</si>
  <si>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</si>
  <si>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</si>
  <si>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</si>
  <si>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</si>
  <si>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</si>
  <si>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</si>
  <si>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</si>
  <si>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</si>
  <si>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</si>
  <si>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</si>
  <si>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</si>
  <si>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</si>
  <si>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</si>
  <si>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</si>
  <si>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</si>
  <si>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</si>
  <si>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</si>
  <si>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</si>
  <si>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</si>
  <si>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</si>
  <si>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</si>
  <si>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</si>
  <si>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</si>
  <si>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</si>
  <si>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</si>
  <si>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</si>
  <si>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</si>
  <si>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</si>
  <si>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</si>
  <si>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</si>
  <si>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</si>
  <si>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</si>
  <si>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</si>
  <si>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</si>
  <si>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</si>
  <si>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</si>
  <si>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</si>
  <si>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</si>
  <si>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</si>
  <si>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</si>
  <si>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</si>
  <si>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</si>
  <si>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</si>
  <si>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</si>
  <si>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</si>
  <si>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</si>
  <si>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</si>
  <si>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</si>
  <si>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</si>
  <si>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</si>
  <si>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</si>
  <si>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</si>
  <si>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</si>
  <si>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</si>
  <si>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</si>
  <si>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</si>
  <si>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</si>
  <si>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</si>
  <si>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</si>
  <si>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</si>
  <si>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</si>
  <si>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</si>
  <si>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</si>
  <si>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</si>
  <si>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</si>
  <si>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</si>
  <si>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</si>
  <si>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</si>
  <si>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</si>
  <si>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</si>
  <si>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</si>
  <si>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</si>
  <si>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</si>
  <si>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</si>
  <si>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</si>
  <si>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</si>
  <si>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</si>
  <si>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</si>
  <si>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</si>
  <si>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</si>
  <si>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</si>
  <si>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</si>
  <si>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</si>
  <si>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</si>
  <si>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</si>
  <si>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</si>
  <si>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</si>
  <si>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</si>
  <si>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</si>
  <si>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</si>
  <si>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</si>
  <si>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</si>
  <si>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</si>
  <si>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</si>
  <si>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</si>
  <si>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</si>
  <si>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</si>
  <si>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</si>
  <si>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</si>
  <si>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</si>
  <si>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</si>
  <si>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</si>
  <si>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</si>
  <si>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</si>
  <si>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</si>
  <si>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</si>
  <si>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</si>
  <si>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</si>
  <si>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</si>
  <si>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</si>
  <si>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</si>
  <si>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</si>
  <si>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</si>
  <si>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</si>
  <si>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</si>
  <si>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</si>
  <si>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</si>
  <si>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</si>
  <si>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</si>
  <si>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</si>
  <si>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</si>
  <si>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</si>
  <si>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</si>
  <si>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</si>
  <si>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</si>
  <si>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</si>
  <si>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</si>
  <si>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</si>
  <si>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</si>
  <si>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</si>
  <si>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</si>
  <si>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</si>
  <si>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</si>
  <si>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</si>
  <si>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</si>
  <si>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</si>
  <si>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</si>
  <si>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</si>
  <si>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</si>
  <si>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</si>
  <si>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</si>
  <si>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</si>
  <si>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</si>
  <si>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</si>
  <si>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</si>
  <si>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</si>
  <si>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</si>
  <si>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</si>
  <si>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</si>
  <si>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</si>
  <si>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</si>
  <si>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</si>
  <si>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</si>
  <si>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</si>
  <si>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</si>
  <si>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</si>
  <si>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</si>
  <si>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</si>
  <si>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</si>
  <si>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</si>
  <si>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</si>
  <si>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</si>
  <si>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</si>
  <si>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</si>
  <si>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</si>
  <si>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</si>
  <si>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</si>
  <si>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</si>
  <si>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</si>
  <si>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</si>
  <si>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</si>
  <si>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</si>
  <si>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</si>
  <si>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</si>
  <si>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</si>
  <si>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</si>
  <si>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</si>
  <si>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</si>
  <si>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</si>
  <si>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</si>
  <si>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</si>
  <si>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</si>
  <si>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</si>
  <si>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</si>
  <si>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</si>
  <si>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</si>
  <si>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</si>
  <si>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</si>
  <si>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</si>
  <si>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</si>
  <si>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</si>
  <si>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</si>
  <si>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</si>
  <si>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</si>
  <si>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</si>
  <si>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</si>
  <si>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</si>
  <si>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</si>
  <si>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</si>
  <si>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</si>
  <si>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</si>
  <si>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</si>
  <si>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</si>
  <si>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</si>
  <si>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</si>
  <si>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</si>
  <si>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</si>
  <si>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</si>
  <si>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</si>
  <si>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</si>
  <si>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</si>
  <si>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</si>
  <si>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</si>
  <si>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</si>
  <si>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</si>
  <si>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</si>
  <si>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</si>
  <si>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</si>
  <si>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</si>
  <si>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</si>
  <si>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</si>
  <si>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</si>
  <si>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</si>
  <si>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</si>
  <si>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</si>
  <si>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</si>
  <si>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</si>
  <si>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</si>
  <si>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</si>
  <si>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</si>
  <si>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</si>
  <si>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</si>
  <si>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</si>
  <si>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</si>
  <si>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</si>
  <si>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</si>
  <si>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</si>
  <si>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</si>
  <si>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</si>
  <si>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</si>
  <si>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</si>
  <si>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</si>
  <si>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</si>
  <si>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</si>
  <si>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</si>
  <si>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</si>
  <si>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</si>
  <si>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</si>
  <si>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</si>
  <si>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</si>
  <si>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</si>
  <si>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</si>
  <si>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</si>
  <si>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</si>
  <si>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</si>
  <si>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</si>
  <si>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</si>
  <si>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</si>
  <si>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</si>
  <si>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</si>
  <si>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</si>
  <si>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</si>
  <si>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</si>
  <si>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</si>
  <si>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</si>
  <si>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</si>
  <si>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</si>
  <si>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</si>
  <si>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</si>
  <si>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</si>
  <si>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</si>
  <si>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</si>
  <si>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</si>
  <si>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</si>
  <si>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</si>
  <si>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</si>
  <si>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</si>
  <si>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</si>
  <si>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</si>
  <si>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</si>
  <si>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</si>
  <si>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</si>
  <si>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</si>
  <si>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</si>
  <si>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</si>
  <si>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</si>
  <si>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</si>
  <si>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</si>
  <si>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</si>
  <si>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</si>
  <si>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</si>
  <si>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</si>
  <si>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</si>
  <si>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</si>
  <si>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</si>
  <si>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</si>
  <si>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</si>
  <si>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</si>
  <si>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</si>
  <si>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</si>
  <si>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</si>
  <si>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</si>
  <si>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</si>
  <si>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</si>
  <si>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</si>
  <si>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</si>
  <si>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</si>
  <si>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</si>
  <si>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</si>
  <si>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</si>
  <si>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</si>
  <si>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</si>
  <si>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</si>
  <si>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</si>
  <si>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</si>
  <si>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</si>
  <si>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</si>
  <si>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</si>
  <si>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</si>
  <si>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</si>
  <si>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</si>
  <si>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</si>
  <si>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</si>
  <si>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</si>
  <si>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</si>
  <si>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</si>
  <si>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</si>
  <si>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</si>
  <si>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</si>
  <si>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</si>
  <si>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</si>
  <si>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</si>
  <si>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</si>
  <si>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</si>
  <si>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</si>
  <si>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</si>
  <si>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</si>
  <si>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</si>
  <si>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</si>
  <si>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</si>
  <si>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</si>
  <si>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</si>
  <si>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</si>
  <si>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</si>
  <si>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</si>
  <si>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</si>
  <si>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</si>
  <si>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</si>
  <si>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</si>
  <si>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</si>
  <si>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</si>
  <si>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</si>
  <si>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</si>
  <si>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</si>
  <si>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</si>
  <si>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</si>
  <si>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</si>
  <si>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</si>
  <si>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</si>
  <si>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</si>
  <si>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</si>
  <si>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</si>
  <si>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</si>
  <si>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</si>
  <si>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</si>
  <si>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</si>
  <si>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</si>
  <si>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</si>
  <si>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</si>
  <si>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</si>
  <si>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</si>
  <si>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</si>
  <si>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</si>
  <si>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</si>
  <si>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</si>
  <si>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</si>
  <si>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</si>
  <si>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</si>
  <si>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</si>
  <si>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</si>
  <si>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</si>
  <si>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</si>
  <si>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</si>
  <si>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</si>
  <si>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</si>
  <si>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</si>
  <si>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</si>
  <si>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</si>
  <si>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</si>
  <si>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</si>
  <si>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</si>
  <si>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</si>
  <si>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</si>
  <si>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</si>
  <si>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</si>
  <si>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</si>
  <si>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</si>
  <si>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</si>
  <si>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</si>
  <si>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</si>
  <si>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</si>
  <si>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</si>
  <si>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</si>
  <si>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</si>
  <si>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</si>
  <si>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</si>
  <si>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</si>
  <si>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</si>
  <si>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</si>
  <si>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</si>
  <si>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</si>
  <si>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</si>
  <si>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</si>
  <si>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</si>
  <si>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</si>
  <si>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</si>
  <si>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</si>
  <si>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</si>
  <si>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</si>
  <si>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</si>
  <si>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</si>
  <si>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</si>
  <si>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</si>
  <si>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</si>
  <si>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</si>
  <si>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</si>
  <si>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</si>
  <si>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</si>
  <si>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</si>
  <si>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</si>
  <si>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</si>
  <si>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</si>
  <si>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</si>
  <si>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</si>
  <si>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</si>
  <si>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</si>
  <si>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</si>
  <si>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</si>
  <si>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</si>
  <si>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</si>
  <si>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</si>
  <si>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</si>
  <si>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</si>
  <si>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</si>
  <si>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</si>
  <si>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</si>
  <si>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</si>
  <si>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</si>
  <si>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</si>
  <si>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</si>
  <si>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</si>
  <si>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</si>
  <si>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</si>
  <si>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</si>
  <si>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</si>
  <si>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</si>
  <si>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</si>
  <si>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</si>
  <si>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</si>
  <si>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</si>
  <si>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</si>
  <si>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</si>
  <si>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</si>
  <si>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</si>
  <si>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</si>
  <si>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</si>
  <si>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</si>
  <si>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</si>
  <si>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</si>
  <si>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</si>
  <si>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</si>
  <si>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</si>
  <si>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</si>
  <si>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</si>
  <si>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</si>
  <si>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</si>
  <si>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</si>
  <si>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</si>
  <si>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</si>
  <si>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</si>
  <si>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</si>
  <si>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</si>
  <si>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</si>
  <si>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</si>
  <si>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</si>
  <si>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</si>
  <si>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</si>
  <si>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</si>
  <si>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</si>
  <si>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</si>
  <si>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</si>
  <si>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</si>
  <si>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</si>
  <si>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</si>
  <si>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</si>
  <si>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</si>
  <si>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</si>
  <si>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</si>
  <si>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</si>
  <si>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</si>
  <si>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</si>
  <si>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</si>
  <si>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</si>
  <si>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</si>
  <si>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</si>
  <si>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</si>
  <si>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</si>
  <si>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</si>
  <si>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</si>
  <si>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</si>
  <si>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</si>
  <si>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</si>
  <si>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</si>
  <si>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</si>
  <si>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</si>
  <si>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</si>
  <si>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</si>
  <si>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</si>
  <si>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</si>
  <si>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</si>
  <si>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</si>
  <si>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</si>
  <si>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</si>
  <si>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</si>
  <si>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</si>
  <si>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</si>
  <si>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</si>
  <si>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</si>
  <si>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</si>
  <si>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</si>
  <si>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</si>
  <si>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</si>
  <si>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</si>
  <si>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</si>
  <si>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</si>
  <si>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</si>
  <si>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</si>
  <si>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</si>
  <si>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</si>
  <si>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</si>
  <si>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</si>
  <si>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</si>
  <si>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</si>
  <si>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</si>
  <si>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</si>
  <si>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</si>
  <si>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</si>
  <si>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</si>
  <si>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</si>
  <si>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</si>
  <si>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</si>
  <si>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</si>
  <si>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</si>
  <si>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</si>
  <si>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</si>
  <si>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</si>
  <si>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</si>
  <si>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</si>
  <si>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</si>
  <si>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</si>
  <si>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</si>
  <si>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</si>
  <si>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</si>
  <si>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</si>
  <si>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</si>
  <si>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</si>
  <si>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</si>
  <si>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</si>
  <si>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</si>
  <si>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</si>
  <si>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</si>
  <si>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</si>
  <si>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</si>
  <si>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</si>
  <si>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</si>
  <si>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</si>
  <si>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</si>
  <si>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</si>
  <si>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</si>
  <si>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</si>
  <si>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</si>
  <si>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</si>
  <si>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</si>
  <si>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</si>
  <si>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</si>
  <si>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</si>
  <si>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</si>
  <si>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</si>
  <si>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</si>
  <si>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</si>
  <si>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</si>
  <si>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</si>
  <si>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</si>
  <si>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</si>
  <si>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</si>
  <si>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</si>
  <si>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</si>
  <si>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</si>
  <si>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</si>
  <si>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</si>
  <si>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</si>
  <si>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</si>
  <si>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</si>
  <si>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</si>
  <si>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</si>
  <si>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</si>
  <si>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</si>
  <si>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</si>
  <si>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</si>
  <si>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</si>
  <si>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</si>
  <si>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</si>
  <si>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</si>
  <si>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</si>
  <si>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</si>
  <si>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</si>
  <si>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</si>
  <si>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</si>
  <si>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</si>
  <si>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</si>
  <si>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</si>
  <si>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</si>
  <si>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</si>
  <si>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</si>
  <si>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</si>
  <si>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</si>
  <si>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</si>
  <si>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</si>
  <si>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</si>
  <si>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</si>
  <si>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</si>
  <si>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</si>
  <si>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</si>
  <si>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</si>
  <si>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</si>
  <si>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</si>
  <si>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</si>
  <si>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</si>
  <si>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</si>
  <si>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</si>
  <si>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</si>
  <si>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</si>
  <si>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</si>
  <si>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</si>
  <si>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</si>
  <si>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</si>
  <si>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</si>
  <si>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</si>
  <si>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</si>
  <si>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</si>
  <si>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</si>
  <si>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</si>
  <si>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</si>
  <si>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</si>
  <si>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</si>
  <si>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</si>
  <si>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</si>
  <si>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</si>
  <si>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</si>
  <si>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</si>
  <si>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</si>
  <si>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</si>
  <si>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</si>
  <si>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</si>
  <si>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</si>
  <si>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</si>
  <si>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</si>
  <si>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</si>
  <si>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</si>
  <si>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</si>
  <si>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</si>
  <si>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</si>
  <si>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</si>
  <si>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</si>
  <si>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</si>
  <si>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</si>
  <si>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</si>
  <si>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</si>
  <si>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</si>
  <si>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</si>
  <si>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</si>
  <si>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</si>
  <si>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</si>
  <si>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</si>
  <si>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</si>
  <si>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</si>
  <si>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</si>
  <si>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</si>
  <si>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</si>
  <si>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</si>
  <si>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</si>
  <si>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</si>
  <si>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</si>
  <si>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</si>
  <si>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</si>
  <si>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</si>
  <si>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</si>
  <si>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</si>
  <si>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</si>
  <si>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</si>
  <si>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</si>
  <si>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</si>
  <si>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</si>
  <si>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</si>
  <si>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</si>
  <si>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</si>
  <si>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</si>
  <si>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</si>
  <si>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</si>
  <si>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</si>
  <si>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</si>
  <si>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</si>
  <si>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</si>
  <si>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</si>
  <si>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</si>
  <si>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</si>
  <si>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</si>
  <si>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</si>
  <si>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</si>
  <si>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</si>
  <si>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</si>
  <si>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</si>
  <si>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</si>
  <si>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</si>
  <si>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</si>
  <si>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</si>
  <si>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</si>
  <si>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</si>
  <si>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</si>
  <si>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</si>
  <si>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</si>
  <si>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</si>
  <si>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</si>
  <si>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</si>
  <si>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</si>
  <si>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</si>
  <si>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</si>
  <si>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</si>
  <si>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</si>
  <si>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</si>
  <si>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</si>
  <si>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</si>
  <si>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</si>
  <si>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</si>
  <si>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</si>
  <si>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</si>
  <si>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</si>
  <si>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</si>
  <si>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</si>
  <si>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</si>
  <si>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</si>
  <si>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</si>
  <si>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</si>
  <si>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</si>
  <si>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</si>
  <si>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</si>
  <si>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</si>
  <si>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</si>
  <si>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</si>
  <si>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</si>
  <si>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</si>
  <si>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</si>
  <si>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</si>
  <si>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</si>
  <si>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</si>
  <si>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</si>
  <si>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</si>
  <si>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</si>
  <si>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</si>
  <si>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</si>
  <si>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</si>
  <si>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</si>
  <si>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</si>
  <si>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</si>
  <si>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</si>
  <si>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</si>
  <si>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</si>
  <si>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</si>
  <si>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</si>
  <si>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</si>
  <si>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</si>
  <si>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</si>
  <si>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</si>
  <si>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</si>
  <si>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</si>
  <si>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</si>
  <si>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</si>
  <si>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</si>
  <si>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</si>
  <si>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</si>
  <si>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</si>
  <si>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</si>
  <si>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</si>
  <si>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</si>
  <si>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</si>
  <si>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</si>
  <si>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</si>
  <si>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</si>
  <si>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</si>
  <si>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</si>
  <si>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</si>
  <si>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</si>
  <si>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</si>
  <si>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</si>
  <si>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</si>
  <si>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</si>
  <si>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</si>
  <si>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</si>
  <si>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</si>
  <si>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</si>
  <si>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</si>
  <si>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</si>
  <si>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</si>
  <si>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</si>
  <si>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</si>
  <si>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</si>
  <si>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</si>
  <si>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</si>
  <si>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</si>
  <si>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</si>
  <si>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</si>
  <si>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</si>
  <si>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</si>
  <si>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</si>
  <si>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</si>
  <si>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</si>
  <si>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</si>
  <si>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</si>
  <si>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</si>
  <si>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</si>
  <si>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</si>
  <si>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</si>
  <si>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</si>
  <si>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</si>
  <si>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</si>
  <si>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</si>
  <si>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</si>
  <si>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</si>
  <si>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</si>
  <si>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</si>
  <si>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</si>
  <si>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</si>
  <si>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</si>
  <si>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</si>
  <si>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</si>
  <si>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</si>
  <si>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</si>
  <si>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</si>
  <si>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</si>
  <si>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</si>
  <si>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</si>
  <si>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</si>
  <si>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</si>
  <si>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</si>
  <si>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</si>
  <si>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</si>
  <si>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</si>
  <si>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</si>
  <si>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</si>
  <si>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</si>
  <si>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</si>
  <si>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</si>
  <si>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</si>
  <si>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</si>
  <si>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</si>
  <si>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</si>
  <si>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</si>
  <si>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</si>
  <si>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</si>
  <si>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</si>
  <si>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</si>
  <si>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</si>
  <si>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</si>
  <si>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</si>
  <si>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</si>
  <si>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</si>
  <si>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</si>
  <si>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</si>
  <si>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</si>
  <si>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</si>
  <si>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</si>
  <si>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</si>
  <si>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</si>
  <si>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</si>
  <si>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</si>
  <si>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</si>
  <si>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</si>
  <si>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</si>
  <si>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</si>
  <si>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</si>
  <si>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</si>
  <si>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</si>
  <si>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</si>
  <si>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</si>
  <si>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</si>
  <si>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</si>
  <si>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</si>
  <si>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</si>
  <si>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</si>
  <si>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</si>
  <si>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</si>
  <si>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</si>
  <si>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</si>
  <si>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</si>
  <si>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</si>
  <si>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</si>
  <si>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</si>
  <si>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</si>
  <si>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</si>
  <si>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</si>
  <si>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</si>
  <si>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</si>
  <si>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</si>
  <si>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</si>
  <si>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</si>
  <si>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</si>
  <si>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</si>
  <si>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</si>
  <si>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</si>
  <si>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</si>
  <si>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</si>
  <si>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</si>
  <si>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</si>
  <si>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</si>
  <si>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</si>
  <si>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</si>
  <si>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</si>
  <si>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</si>
  <si>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</si>
  <si>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</si>
  <si>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</si>
  <si>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</si>
  <si>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</si>
  <si>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</si>
  <si>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</si>
  <si>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</si>
  <si>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</si>
  <si>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</si>
  <si>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</si>
  <si>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</si>
  <si>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</si>
  <si>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</si>
  <si>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</si>
  <si>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</si>
  <si>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</si>
  <si>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</si>
  <si>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</si>
  <si>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</si>
  <si>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</si>
  <si>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</si>
  <si>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</si>
  <si>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</si>
  <si>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</si>
  <si>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</si>
  <si>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</si>
  <si>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</si>
  <si>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</si>
  <si>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</si>
  <si>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</si>
  <si>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</si>
  <si>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</si>
  <si>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</si>
  <si>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</si>
  <si>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</si>
  <si>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</si>
  <si>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</si>
  <si>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</si>
  <si>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</si>
  <si>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</si>
  <si>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</si>
  <si>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</si>
  <si>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</si>
  <si>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</si>
  <si>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</si>
  <si>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</si>
  <si>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</si>
  <si>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</si>
  <si>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</si>
  <si>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</si>
  <si>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</si>
  <si>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</si>
  <si>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</si>
  <si>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</si>
  <si>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</si>
  <si>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</si>
  <si>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</si>
  <si>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</si>
  <si>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</si>
  <si>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</si>
  <si>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</si>
  <si>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</si>
  <si>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</si>
  <si>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</si>
  <si>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</si>
  <si>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</si>
  <si>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</si>
  <si>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</si>
  <si>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</si>
  <si>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</si>
  <si>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</si>
  <si>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</si>
  <si>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</si>
  <si>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</si>
  <si>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</si>
  <si>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</si>
  <si>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</si>
  <si>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</si>
  <si>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</si>
  <si>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</si>
  <si>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</si>
  <si>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</si>
  <si>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</si>
  <si>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</si>
  <si>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</si>
  <si>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</si>
  <si>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</si>
  <si>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</si>
  <si>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</si>
  <si>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</si>
  <si>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</si>
  <si>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</si>
  <si>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</si>
  <si>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</si>
  <si>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</si>
  <si>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</si>
  <si>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</si>
  <si>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</si>
  <si>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</si>
  <si>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</si>
  <si>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</si>
  <si>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</si>
  <si>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</si>
  <si>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</si>
  <si>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</si>
  <si>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</si>
  <si>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</si>
  <si>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</si>
  <si>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</si>
  <si>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</si>
  <si>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</si>
  <si>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</si>
  <si>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</si>
  <si>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</si>
  <si>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</si>
  <si>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</si>
  <si>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</si>
  <si>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</si>
  <si>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</si>
  <si>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</si>
  <si>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</si>
  <si>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</si>
  <si>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</si>
  <si>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</si>
  <si>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</si>
  <si>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</si>
  <si>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</si>
  <si>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</si>
  <si>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</si>
  <si>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</si>
  <si>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</si>
  <si>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</si>
  <si>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</si>
  <si>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</si>
  <si>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</si>
  <si>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</si>
  <si>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</si>
  <si>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</si>
  <si>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</si>
  <si>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</si>
  <si>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</si>
  <si>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</si>
  <si>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</si>
  <si>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</si>
  <si>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</si>
  <si>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</si>
  <si>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</si>
  <si>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</si>
  <si>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</si>
  <si>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</si>
  <si>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</si>
  <si>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</si>
  <si>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</si>
  <si>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</si>
  <si>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</si>
  <si>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</si>
  <si>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</si>
  <si>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</si>
  <si>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</si>
  <si>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</si>
  <si>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</si>
  <si>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</si>
  <si>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</si>
  <si>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</si>
  <si>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</si>
  <si>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</si>
  <si>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</si>
  <si>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</si>
  <si>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</si>
  <si>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</si>
  <si>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</si>
  <si>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</si>
  <si>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</si>
  <si>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</si>
  <si>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</si>
  <si>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</si>
  <si>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</si>
  <si>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</si>
  <si>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</si>
  <si>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</si>
  <si>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</si>
  <si>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</si>
  <si>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</si>
  <si>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</si>
  <si>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</si>
  <si>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</si>
  <si>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</si>
  <si>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</si>
  <si>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</si>
  <si>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</si>
  <si>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</si>
  <si>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</si>
  <si>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</si>
  <si>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</si>
  <si>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</si>
  <si>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</si>
  <si>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</si>
  <si>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</si>
  <si>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</si>
  <si>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</si>
  <si>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</si>
  <si>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</si>
  <si>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</si>
  <si>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</si>
  <si>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</si>
  <si>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</si>
  <si>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</si>
  <si>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</si>
  <si>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</si>
  <si>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</si>
  <si>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</si>
  <si>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</si>
  <si>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</si>
  <si>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</si>
  <si>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</si>
  <si>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</si>
  <si>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</si>
  <si>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</si>
  <si>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</si>
  <si>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</si>
  <si>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</si>
  <si>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</si>
  <si>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</si>
  <si>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</si>
  <si>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</si>
  <si>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</si>
  <si>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</si>
  <si>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</si>
  <si>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</si>
  <si>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</si>
  <si>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</si>
  <si>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</si>
  <si>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</si>
  <si>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</si>
  <si>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</si>
  <si>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</si>
  <si>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</si>
  <si>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</si>
  <si>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</si>
  <si>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</si>
  <si>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</si>
  <si>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</si>
  <si>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</si>
  <si>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</si>
  <si>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</si>
  <si>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</si>
  <si>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</si>
  <si>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</si>
  <si>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</si>
  <si>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</si>
  <si>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</si>
  <si>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</si>
  <si>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</si>
  <si>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</si>
  <si>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</si>
  <si>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</si>
  <si>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</si>
  <si>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</si>
  <si>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</si>
  <si>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</si>
  <si>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</si>
  <si>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</si>
  <si>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</si>
  <si>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</si>
  <si>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</si>
  <si>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</si>
  <si>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</si>
  <si>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</si>
  <si>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</si>
  <si>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</si>
  <si>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</si>
  <si>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</si>
  <si>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</si>
  <si>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</si>
  <si>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</si>
  <si>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</si>
  <si>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</si>
  <si>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</si>
  <si>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</si>
  <si>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</si>
  <si>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</si>
  <si>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</si>
  <si>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</si>
  <si>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</si>
  <si>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</si>
  <si>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</si>
  <si>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</si>
  <si>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</si>
  <si>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</si>
  <si>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</si>
  <si>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</si>
  <si>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</si>
  <si>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</si>
  <si>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</si>
  <si>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</si>
  <si>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</si>
  <si>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</si>
  <si>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</si>
  <si>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</si>
  <si>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</si>
  <si>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</si>
  <si>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</si>
  <si>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</si>
  <si>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</si>
  <si>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</si>
  <si>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</si>
  <si>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</si>
  <si>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</si>
  <si>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</si>
  <si>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</si>
  <si>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</si>
  <si>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</si>
  <si>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</si>
  <si>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</si>
  <si>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</si>
  <si>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</si>
  <si>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</si>
  <si>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</si>
  <si>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</si>
  <si>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</si>
  <si>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</si>
  <si>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</si>
  <si>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</si>
  <si>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</si>
  <si>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</si>
  <si>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</si>
  <si>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</si>
  <si>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</si>
  <si>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</si>
  <si>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</si>
  <si>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</si>
  <si>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</si>
  <si>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</si>
  <si>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</si>
  <si>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</si>
  <si>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</si>
  <si>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</si>
  <si>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</si>
  <si>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</si>
  <si>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</si>
  <si>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</si>
  <si>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</si>
  <si>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</si>
  <si>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</si>
  <si>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</si>
  <si>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</si>
  <si>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</si>
  <si>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</si>
  <si>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</si>
  <si>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</si>
  <si>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</si>
  <si>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</si>
  <si>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</si>
  <si>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</si>
  <si>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</si>
  <si>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</si>
  <si>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</si>
  <si>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</si>
  <si>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</si>
  <si>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</si>
  <si>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</si>
  <si>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</si>
  <si>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</si>
  <si>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</si>
  <si>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</si>
  <si>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</si>
  <si>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</si>
  <si>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</si>
  <si>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</si>
  <si>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</si>
  <si>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</si>
  <si>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</si>
  <si>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</si>
  <si>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</si>
  <si>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</si>
  <si>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</si>
  <si>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</si>
  <si>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</si>
  <si>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</si>
  <si>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</si>
  <si>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</si>
  <si>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</si>
  <si>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</si>
  <si>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</si>
  <si>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</si>
  <si>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</si>
  <si>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</si>
  <si>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</si>
  <si>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</si>
  <si>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</si>
  <si>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</si>
  <si>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</si>
  <si>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</si>
  <si>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</si>
  <si>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</si>
  <si>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</si>
  <si>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</si>
  <si>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</si>
  <si>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</si>
  <si>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</si>
  <si>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</si>
  <si>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</si>
  <si>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</si>
  <si>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</si>
  <si>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</si>
  <si>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</si>
  <si>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</si>
  <si>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</si>
  <si>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</si>
  <si>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</si>
  <si>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</si>
  <si>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</si>
  <si>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</si>
  <si>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</si>
  <si>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</si>
  <si>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</si>
  <si>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</si>
  <si>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</si>
  <si>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</si>
  <si>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</si>
  <si>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</si>
  <si>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</si>
  <si>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</si>
  <si>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</si>
  <si>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</si>
  <si>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</si>
  <si>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</si>
  <si>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</si>
  <si>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</si>
  <si>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</si>
  <si>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</si>
  <si>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</si>
  <si>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</si>
  <si>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</si>
  <si>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</si>
  <si>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</si>
  <si>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</si>
  <si>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</si>
  <si>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</si>
  <si>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</si>
  <si>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</si>
  <si>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</si>
  <si>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</si>
  <si>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</si>
  <si>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</si>
  <si>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</si>
  <si>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</si>
  <si>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</si>
  <si>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</si>
  <si>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</si>
  <si>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</si>
  <si>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</si>
  <si>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</si>
  <si>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</si>
  <si>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</si>
  <si>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</si>
  <si>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</si>
  <si>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</si>
  <si>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</si>
  <si>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</si>
  <si>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</si>
  <si>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</si>
  <si>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</si>
  <si>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</si>
  <si>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</si>
  <si>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</si>
  <si>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</si>
  <si>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</si>
  <si>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</si>
  <si>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</si>
  <si>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</si>
  <si>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</si>
  <si>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</si>
  <si>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</si>
  <si>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</si>
  <si>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</si>
  <si>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</si>
  <si>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</si>
  <si>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</si>
  <si>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</si>
  <si>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</si>
  <si>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</si>
  <si>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</si>
  <si>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</si>
  <si>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</si>
  <si>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</si>
  <si>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</si>
  <si>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</si>
  <si>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</si>
  <si>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</si>
  <si>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</si>
  <si>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</si>
  <si>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</si>
  <si>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</si>
  <si>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</si>
  <si>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</si>
  <si>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</si>
  <si>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</si>
  <si>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</si>
  <si>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</si>
  <si>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</si>
  <si>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</si>
  <si>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</si>
  <si>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</si>
  <si>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</si>
  <si>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</si>
  <si>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</si>
  <si>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</si>
  <si>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</si>
  <si>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</si>
  <si>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</si>
  <si>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</si>
  <si>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</si>
  <si>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</si>
  <si>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</si>
  <si>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</si>
  <si>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</si>
  <si>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</si>
  <si>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</si>
  <si>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</si>
  <si>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</si>
  <si>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</si>
  <si>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</si>
  <si>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</si>
  <si>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</si>
  <si>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</si>
  <si>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</si>
  <si>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</si>
  <si>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</si>
  <si>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</si>
  <si>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</si>
  <si>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</si>
  <si>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</si>
  <si>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</si>
  <si>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</si>
  <si>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</si>
  <si>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</si>
  <si>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</si>
  <si>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</si>
  <si>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</si>
  <si>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</si>
  <si>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</si>
  <si>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</si>
  <si>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</si>
  <si>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</si>
  <si>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</si>
  <si>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</si>
  <si>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</si>
  <si>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</si>
  <si>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</si>
  <si>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</si>
  <si>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</si>
  <si>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</si>
  <si>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</si>
  <si>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</si>
  <si>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</si>
  <si>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</si>
  <si>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</si>
  <si>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</si>
  <si>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</si>
  <si>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</si>
  <si>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</si>
  <si>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</si>
  <si>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</si>
  <si>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</si>
  <si>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</si>
  <si>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</si>
  <si>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</si>
  <si>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</si>
  <si>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</si>
  <si>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</si>
  <si>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</si>
  <si>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</si>
  <si>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</si>
  <si>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</si>
  <si>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</si>
  <si>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</si>
  <si>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</si>
  <si>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</si>
  <si>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</si>
  <si>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</si>
  <si>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</si>
  <si>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</si>
  <si>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</si>
  <si>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</si>
  <si>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</si>
  <si>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</si>
  <si>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</si>
  <si>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</si>
  <si>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</si>
  <si>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</si>
  <si>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</si>
  <si>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</si>
  <si>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</si>
  <si>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</si>
  <si>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</si>
  <si>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</si>
  <si>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</si>
  <si>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</si>
  <si>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</si>
  <si>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</si>
  <si>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</si>
  <si>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</si>
  <si>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</si>
  <si>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</si>
  <si>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</si>
  <si>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</si>
  <si>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</si>
  <si>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</si>
  <si>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</si>
  <si>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</si>
  <si>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</si>
  <si>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</si>
  <si>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</si>
  <si>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</si>
  <si>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</si>
  <si>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</si>
  <si>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</si>
  <si>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</si>
  <si>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</si>
  <si>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</si>
  <si>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</si>
  <si>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</si>
  <si>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</si>
  <si>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</si>
  <si>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</si>
  <si>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</si>
  <si>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</si>
  <si>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</si>
  <si>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</si>
  <si>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</si>
  <si>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</si>
  <si>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</si>
  <si>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</si>
  <si>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</si>
  <si>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</si>
  <si>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</si>
  <si>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</si>
  <si>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</si>
  <si>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</si>
  <si>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</si>
  <si>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</si>
  <si>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</si>
  <si>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</si>
  <si>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</si>
  <si>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</si>
  <si>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</si>
  <si>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</si>
  <si>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</si>
  <si>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</si>
  <si>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</si>
  <si>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</si>
  <si>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</si>
  <si>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</si>
  <si>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</si>
  <si>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</si>
  <si>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</si>
  <si>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</si>
  <si>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</si>
  <si>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</si>
  <si>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</si>
  <si>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</si>
  <si>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</si>
  <si>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</si>
  <si>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</si>
  <si>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</si>
  <si>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</si>
  <si>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</si>
  <si>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</si>
  <si>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</si>
  <si>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</si>
  <si>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</si>
  <si>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</si>
  <si>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</si>
  <si>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</si>
  <si>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</si>
  <si>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</si>
  <si>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</si>
  <si>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</si>
  <si>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</si>
  <si>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</si>
  <si>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</si>
  <si>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</si>
  <si>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</si>
  <si>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</si>
  <si>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</si>
  <si>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</si>
  <si>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</si>
  <si>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</si>
  <si>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</si>
  <si>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</si>
  <si>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</si>
  <si>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</si>
  <si>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</si>
  <si>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</si>
  <si>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</si>
  <si>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</si>
  <si>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</si>
  <si>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</si>
  <si>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</si>
  <si>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</si>
  <si>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</si>
  <si>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</si>
  <si>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</si>
  <si>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</si>
  <si>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</si>
  <si>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</si>
  <si>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</si>
  <si>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</si>
  <si>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</si>
  <si>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</si>
  <si>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</si>
  <si>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</si>
  <si>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</si>
  <si>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</si>
  <si>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</si>
  <si>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</si>
  <si>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</si>
  <si>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</si>
  <si>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</si>
  <si>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</si>
  <si>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</si>
  <si>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</si>
  <si>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</si>
  <si>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</si>
  <si>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</si>
  <si>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</si>
  <si>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</si>
  <si>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</si>
  <si>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</si>
  <si>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</si>
  <si>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</si>
  <si>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</si>
  <si>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</si>
  <si>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</si>
  <si>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</si>
  <si>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</si>
  <si>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</si>
  <si>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</si>
  <si>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</si>
  <si>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</si>
  <si>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</si>
  <si>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</si>
  <si>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</si>
  <si>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</si>
  <si>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</si>
  <si>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</si>
  <si>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</si>
  <si>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</si>
  <si>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</si>
  <si>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</si>
  <si>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</si>
  <si>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</si>
  <si>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</si>
  <si>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</si>
  <si>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</si>
  <si>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</si>
  <si>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</si>
  <si>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</si>
  <si>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</si>
  <si>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</si>
  <si>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</si>
  <si>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</si>
  <si>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</si>
  <si>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</si>
  <si>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</si>
  <si>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</si>
  <si>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</si>
  <si>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</si>
  <si>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</si>
  <si>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</si>
  <si>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</si>
  <si>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</si>
  <si>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</si>
  <si>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</si>
  <si>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</si>
  <si>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</si>
  <si>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</si>
  <si>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</si>
  <si>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</si>
  <si>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</si>
  <si>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</si>
  <si>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</si>
  <si>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</si>
  <si>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</si>
  <si>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</si>
  <si>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</si>
  <si>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</si>
  <si>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</si>
  <si>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</si>
  <si>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</si>
  <si>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</si>
  <si>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</si>
  <si>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</si>
  <si>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</si>
  <si>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</si>
  <si>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</si>
  <si>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</si>
  <si>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</si>
  <si>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</si>
  <si>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</si>
  <si>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</si>
  <si>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</si>
  <si>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</si>
  <si>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</si>
  <si>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</si>
  <si>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</si>
  <si>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</si>
  <si>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</si>
  <si>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</si>
  <si>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</si>
  <si>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</si>
  <si>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</si>
  <si>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</si>
  <si>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</si>
  <si>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</si>
  <si>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</si>
  <si>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</si>
  <si>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</si>
  <si>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</si>
  <si>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</si>
  <si>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</si>
  <si>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</si>
  <si>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</si>
  <si>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</si>
  <si>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</si>
  <si>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</si>
  <si>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</si>
  <si>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</si>
  <si>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</si>
  <si>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</si>
  <si>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</si>
  <si>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</si>
  <si>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</si>
  <si>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</si>
  <si>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</si>
  <si>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</si>
  <si>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</si>
  <si>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</si>
  <si>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</si>
  <si>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</si>
  <si>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</si>
  <si>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</si>
  <si>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</si>
  <si>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</si>
  <si>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</si>
  <si>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</si>
  <si>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</si>
  <si>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</si>
  <si>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</si>
  <si>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</si>
  <si>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</si>
  <si>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</si>
  <si>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</si>
  <si>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</si>
  <si>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</si>
  <si>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</si>
  <si>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</si>
  <si>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</si>
  <si>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</si>
  <si>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</si>
  <si>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</si>
  <si>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</si>
  <si>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</si>
  <si>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</si>
  <si>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</si>
  <si>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</si>
  <si>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</si>
  <si>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</si>
  <si>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</si>
  <si>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</si>
  <si>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</si>
  <si>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</si>
  <si>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</si>
  <si>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</si>
  <si>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</si>
  <si>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</si>
  <si>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</si>
  <si>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</si>
  <si>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</si>
  <si>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</si>
  <si>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</si>
  <si>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</si>
  <si>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</si>
  <si>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</si>
  <si>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</si>
  <si>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</si>
  <si>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</si>
  <si>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</si>
  <si>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</si>
  <si>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</si>
  <si>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</si>
  <si>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</si>
  <si>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</si>
  <si>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</si>
  <si>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</si>
  <si>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</si>
  <si>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</si>
  <si>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</si>
  <si>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</si>
  <si>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</si>
  <si>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</si>
  <si>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</si>
  <si>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</si>
  <si>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</si>
  <si>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</si>
  <si>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</si>
  <si>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</si>
  <si>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</si>
  <si>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</si>
  <si>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</si>
  <si>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</si>
  <si>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</si>
  <si>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</si>
  <si>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</si>
  <si>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</si>
  <si>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</si>
  <si>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</si>
  <si>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</si>
  <si>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</si>
  <si>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</si>
  <si>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</si>
  <si>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</si>
  <si>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</si>
  <si>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</si>
  <si>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</si>
  <si>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</si>
  <si>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</si>
  <si>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</si>
  <si>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</si>
  <si>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</si>
  <si>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</si>
  <si>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</si>
  <si>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</si>
  <si>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</si>
  <si>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</si>
  <si>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</si>
  <si>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</si>
  <si>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</si>
  <si>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</si>
  <si>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</si>
  <si>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</si>
  <si>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</si>
  <si>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</si>
  <si>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</si>
  <si>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</si>
  <si>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</si>
  <si>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</si>
  <si>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</si>
  <si>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</si>
  <si>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</si>
  <si>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</si>
  <si>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</si>
  <si>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</si>
  <si>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</si>
  <si>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</si>
  <si>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</si>
  <si>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</si>
  <si>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</si>
  <si>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</si>
  <si>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</si>
  <si>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</si>
  <si>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</si>
  <si>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</si>
  <si>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</si>
  <si>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</si>
  <si>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</si>
  <si>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</si>
  <si>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</si>
  <si>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</si>
  <si>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</si>
  <si>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</si>
  <si>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</si>
  <si>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</si>
  <si>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</si>
  <si>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</si>
  <si>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</si>
  <si>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</si>
  <si>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</si>
  <si>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</si>
  <si>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</si>
  <si>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</si>
  <si>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</si>
  <si>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</si>
  <si>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</si>
  <si>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</si>
  <si>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</si>
  <si>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</si>
  <si>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</si>
  <si>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</si>
  <si>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</si>
  <si>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</si>
  <si>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</si>
  <si>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</si>
  <si>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</si>
  <si>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</si>
  <si>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</si>
  <si>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</si>
  <si>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</si>
  <si>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</si>
  <si>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</si>
  <si>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</si>
  <si>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</si>
  <si>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</si>
  <si>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</si>
  <si>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</si>
  <si>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</si>
  <si>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</si>
  <si>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</si>
  <si>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</si>
  <si>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</si>
  <si>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</si>
  <si>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</si>
  <si>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</si>
  <si>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</si>
  <si>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</si>
  <si>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</si>
  <si>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</si>
  <si>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</si>
  <si>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</si>
  <si>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</si>
  <si>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</si>
  <si>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</si>
  <si>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</si>
  <si>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</si>
  <si>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</si>
  <si>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</si>
  <si>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</si>
  <si>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</si>
  <si>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</si>
  <si>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</si>
  <si>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</si>
  <si>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</si>
  <si>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</si>
  <si>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</si>
  <si>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</si>
  <si>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</si>
  <si>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</si>
  <si>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</si>
  <si>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</si>
  <si>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</si>
  <si>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</si>
  <si>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</si>
  <si>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</si>
  <si>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</si>
  <si>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</si>
  <si>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</si>
  <si>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</si>
  <si>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</si>
  <si>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</si>
  <si>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</si>
  <si>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</si>
  <si>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</si>
  <si>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</si>
  <si>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</si>
  <si>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</si>
  <si>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</si>
  <si>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</si>
  <si>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</si>
  <si>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</si>
  <si>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</si>
  <si>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</si>
  <si>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</si>
  <si>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</si>
  <si>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</si>
  <si>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</si>
  <si>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</si>
  <si>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</si>
  <si>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</si>
  <si>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</si>
  <si>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</si>
  <si>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</si>
  <si>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</si>
  <si>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</si>
  <si>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</si>
  <si>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</si>
  <si>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</si>
  <si>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</si>
  <si>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</si>
  <si>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</si>
  <si>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</si>
  <si>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</si>
  <si>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</si>
  <si>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</si>
  <si>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</si>
  <si>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</si>
  <si>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</si>
  <si>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</si>
  <si>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</si>
  <si>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</si>
  <si>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</si>
  <si>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</si>
  <si>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</si>
  <si>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</si>
  <si>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</si>
  <si>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</si>
  <si>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</si>
  <si>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</si>
  <si>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</si>
  <si>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</si>
  <si>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</si>
  <si>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</si>
  <si>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</si>
  <si>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</si>
  <si>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</si>
  <si>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</si>
  <si>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</si>
  <si>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</si>
  <si>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</si>
  <si>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</si>
  <si>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</si>
  <si>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</si>
  <si>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</si>
  <si>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</si>
  <si>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</si>
  <si>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</si>
  <si>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</si>
  <si>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</si>
  <si>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</si>
  <si>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</si>
  <si>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</si>
  <si>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</si>
  <si>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</si>
  <si>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</si>
  <si>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</si>
  <si>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</si>
  <si>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</si>
  <si>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</si>
  <si>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</si>
  <si>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</si>
  <si>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</si>
  <si>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</si>
  <si>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</si>
  <si>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</si>
  <si>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</si>
  <si>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</si>
  <si>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</si>
  <si>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</si>
  <si>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</si>
  <si>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</si>
  <si>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</si>
  <si>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</si>
  <si>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</si>
  <si>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</si>
  <si>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</si>
  <si>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</si>
  <si>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</si>
  <si>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</si>
  <si>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</si>
  <si>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</si>
  <si>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</si>
  <si>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</si>
  <si>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</si>
  <si>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</si>
  <si>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</si>
  <si>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</si>
  <si>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</si>
  <si>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</si>
  <si>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</si>
  <si>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</si>
  <si>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</si>
  <si>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</si>
  <si>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</si>
  <si>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</si>
  <si>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</si>
  <si>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</si>
  <si>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</si>
  <si>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</si>
  <si>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</si>
  <si>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</si>
  <si>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</si>
  <si>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</si>
  <si>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</si>
  <si>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</si>
  <si>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</si>
  <si>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</si>
  <si>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</si>
  <si>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</si>
  <si>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</si>
  <si>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</si>
  <si>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</si>
  <si>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</si>
  <si>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</si>
  <si>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</si>
  <si>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</si>
  <si>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</si>
  <si>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</si>
  <si>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</si>
  <si>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</si>
  <si>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</si>
  <si>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</si>
  <si>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</si>
  <si>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</si>
  <si>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</si>
  <si>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</si>
  <si>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</si>
  <si>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</si>
  <si>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</si>
  <si>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</si>
  <si>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</si>
  <si>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</si>
  <si>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</si>
  <si>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</si>
  <si>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</si>
  <si>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</si>
  <si>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</si>
  <si>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</si>
  <si>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</si>
  <si>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</si>
  <si>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</si>
  <si>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</si>
  <si>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</si>
  <si>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</si>
  <si>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</si>
  <si>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</si>
  <si>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</si>
  <si>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</si>
  <si>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</si>
  <si>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</si>
  <si>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</si>
  <si>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</si>
  <si>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</si>
  <si>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</si>
  <si>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</si>
  <si>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</si>
  <si>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</si>
  <si>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</si>
  <si>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</si>
  <si>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</si>
  <si>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</si>
  <si>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</si>
  <si>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</si>
  <si>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</si>
  <si>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</si>
  <si>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</si>
  <si>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</si>
  <si>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</si>
  <si>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</si>
  <si>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</si>
  <si>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</si>
  <si>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</si>
  <si>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</si>
  <si>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</si>
  <si>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</si>
  <si>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</si>
  <si>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</si>
  <si>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</si>
  <si>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</si>
  <si>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</si>
  <si>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</si>
  <si>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</si>
  <si>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</si>
  <si>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</si>
  <si>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</si>
  <si>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</si>
  <si>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</si>
  <si>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</si>
  <si>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</si>
  <si>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</si>
  <si>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</si>
  <si>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</si>
  <si>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</si>
  <si>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</si>
  <si>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</si>
  <si>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</si>
  <si>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</si>
  <si>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</si>
  <si>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</si>
  <si>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</si>
  <si>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</si>
  <si>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</si>
  <si>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</si>
  <si>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</si>
  <si>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</si>
  <si>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</si>
  <si>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</si>
  <si>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</si>
  <si>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</si>
  <si>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</si>
  <si>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</si>
  <si>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</si>
  <si>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</si>
  <si>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</si>
  <si>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</si>
  <si>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</si>
  <si>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</si>
  <si>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</si>
  <si>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</si>
  <si>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</si>
  <si>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</si>
  <si>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</si>
  <si>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</si>
  <si>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</si>
  <si>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</si>
  <si>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</si>
  <si>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</si>
  <si>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</si>
  <si>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</si>
  <si>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</si>
  <si>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</si>
  <si>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</si>
  <si>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</si>
  <si>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</si>
  <si>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</si>
  <si>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</si>
  <si>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</si>
  <si>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</si>
  <si>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</si>
  <si>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</si>
  <si>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</si>
  <si>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</si>
  <si>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</si>
  <si>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</si>
  <si>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</si>
  <si>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</si>
  <si>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</si>
  <si>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</si>
  <si>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</si>
  <si>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</si>
  <si>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</si>
  <si>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</si>
  <si>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</si>
  <si>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</si>
  <si>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</si>
  <si>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</si>
  <si>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</si>
  <si>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</si>
  <si>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</si>
  <si>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</si>
  <si>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</si>
  <si>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</si>
  <si>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</si>
  <si>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</si>
  <si>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</si>
  <si>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</si>
  <si>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</si>
  <si>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</si>
  <si>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</si>
  <si>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</si>
  <si>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</si>
  <si>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</si>
  <si>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</si>
  <si>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</si>
  <si>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</si>
  <si>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</si>
  <si>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</si>
  <si>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</si>
  <si>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</si>
  <si>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</si>
  <si>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</si>
  <si>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</si>
  <si>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</si>
  <si>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</si>
  <si>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</si>
  <si>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</si>
  <si>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</si>
  <si>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</si>
  <si>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</si>
  <si>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</si>
  <si>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</si>
  <si>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</si>
  <si>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</si>
  <si>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</si>
  <si>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</si>
  <si>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</si>
  <si>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</si>
  <si>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</si>
  <si>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</si>
  <si>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</si>
  <si>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</si>
  <si>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</si>
  <si>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</si>
  <si>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</si>
  <si>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</si>
  <si>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</si>
  <si>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</si>
  <si>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</si>
  <si>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</si>
  <si>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</si>
  <si>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</si>
  <si>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</si>
  <si>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</si>
  <si>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</si>
  <si>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</si>
  <si>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</si>
  <si>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</si>
  <si>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</si>
  <si>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</si>
  <si>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</si>
  <si>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</si>
  <si>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</si>
  <si>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</si>
  <si>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</si>
  <si>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</si>
  <si>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</si>
  <si>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</si>
  <si>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</si>
  <si>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</si>
  <si>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</si>
  <si>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</si>
  <si>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</si>
  <si>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</si>
  <si>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</si>
  <si>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</si>
  <si>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</si>
  <si>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</si>
  <si>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</si>
  <si>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</si>
  <si>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</si>
  <si>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</si>
  <si>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</si>
  <si>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</si>
  <si>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</si>
  <si>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</si>
  <si>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</si>
  <si>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</si>
  <si>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</si>
  <si>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</si>
  <si>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</si>
  <si>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</si>
  <si>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</si>
  <si>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</si>
  <si>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</si>
  <si>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</si>
  <si>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</si>
  <si>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</si>
  <si>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</si>
  <si>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</si>
  <si>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</si>
  <si>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</si>
  <si>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</si>
  <si>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</si>
  <si>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</si>
  <si>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</si>
  <si>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</si>
  <si>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</si>
  <si>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</si>
  <si>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</si>
  <si>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</si>
  <si>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</si>
  <si>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</si>
  <si>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</si>
  <si>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</si>
  <si>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</si>
  <si>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</si>
  <si>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</si>
  <si>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</si>
  <si>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</si>
  <si>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</si>
  <si>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</si>
  <si>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</si>
  <si>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</si>
  <si>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</si>
  <si>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</si>
  <si>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</si>
  <si>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</si>
  <si>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</si>
  <si>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</si>
  <si>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</si>
  <si>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</si>
  <si>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</si>
  <si>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</si>
  <si>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</si>
  <si>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</si>
  <si>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</si>
  <si>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</si>
  <si>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</si>
  <si>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</si>
  <si>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</si>
  <si>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</si>
  <si>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</si>
  <si>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</si>
  <si>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</si>
  <si>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</si>
  <si>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</si>
  <si>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</si>
  <si>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</si>
  <si>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</si>
  <si>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</si>
  <si>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</si>
  <si>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</si>
  <si>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</si>
  <si>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</si>
  <si>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</si>
  <si>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</si>
  <si>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</si>
  <si>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</si>
  <si>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</si>
  <si>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</si>
  <si>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</si>
  <si>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</si>
  <si>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</si>
  <si>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</si>
  <si>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</si>
  <si>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</si>
  <si>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</si>
  <si>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</si>
  <si>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</si>
  <si>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</si>
  <si>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</si>
  <si>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</si>
  <si>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</si>
  <si>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</si>
  <si>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</si>
  <si>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</si>
  <si>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</si>
  <si>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</si>
  <si>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</si>
  <si>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</si>
  <si>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</si>
  <si>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</si>
  <si>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</si>
  <si>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</si>
  <si>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</si>
  <si>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</si>
  <si>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</si>
  <si>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</si>
  <si>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</si>
  <si>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</si>
  <si>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</si>
  <si>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</si>
  <si>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</si>
  <si>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</si>
  <si>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</si>
  <si>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</si>
  <si>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</si>
  <si>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</si>
  <si>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</si>
  <si>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</si>
  <si>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</si>
  <si>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</si>
  <si>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</si>
  <si>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</si>
  <si>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</si>
  <si>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</si>
  <si>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</si>
  <si>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</si>
  <si>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</si>
  <si>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</si>
  <si>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</si>
  <si>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</si>
  <si>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</si>
  <si>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</si>
  <si>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</si>
  <si>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</si>
  <si>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</si>
  <si>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</si>
  <si>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</si>
  <si>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</si>
  <si>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</si>
  <si>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</si>
  <si>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</si>
  <si>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</si>
  <si>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</si>
  <si>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</si>
  <si>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</si>
  <si>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</si>
  <si>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</si>
  <si>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</si>
  <si>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</si>
  <si>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</si>
  <si>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</si>
  <si>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</si>
  <si>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</si>
  <si>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</si>
  <si>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</si>
  <si>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</si>
  <si>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</si>
  <si>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</si>
  <si>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</si>
  <si>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</si>
  <si>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</si>
  <si>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</si>
  <si>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</si>
  <si>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</si>
  <si>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</si>
  <si>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</si>
  <si>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</si>
  <si>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</si>
  <si>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</si>
  <si>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</si>
  <si>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</si>
  <si>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</si>
  <si>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</si>
  <si>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</si>
  <si>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</si>
  <si>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</si>
  <si>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</si>
  <si>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</si>
  <si>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</si>
  <si>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</si>
  <si>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</si>
  <si>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</si>
  <si>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</si>
  <si>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</si>
  <si>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</si>
  <si>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</si>
  <si>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</si>
  <si>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</si>
  <si>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</si>
  <si>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</si>
  <si>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</si>
  <si>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</si>
  <si>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</si>
  <si>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</si>
  <si>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</si>
  <si>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</si>
  <si>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</si>
  <si>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</si>
  <si>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</si>
  <si>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</si>
  <si>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</si>
  <si>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</si>
  <si>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</si>
  <si>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</si>
  <si>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</si>
  <si>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</si>
  <si>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</si>
  <si>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</si>
  <si>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</si>
  <si>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</si>
  <si>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</si>
  <si>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</si>
  <si>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</si>
  <si>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</si>
  <si>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</si>
  <si>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</si>
  <si>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</si>
  <si>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</si>
  <si>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</si>
  <si>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</si>
  <si>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</si>
  <si>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</si>
  <si>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</si>
  <si>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</si>
  <si>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</si>
  <si>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</si>
  <si>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</si>
  <si>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</si>
  <si>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</si>
  <si>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</si>
  <si>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</si>
  <si>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</si>
  <si>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</si>
  <si>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</si>
  <si>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</si>
  <si>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</si>
  <si>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</si>
  <si>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</si>
  <si>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</si>
  <si>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</si>
  <si>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</si>
  <si>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</si>
  <si>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</si>
  <si>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</si>
  <si>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</si>
  <si>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</si>
  <si>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</si>
  <si>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</si>
  <si>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</si>
  <si>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</si>
  <si>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</si>
  <si>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</si>
  <si>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</si>
  <si>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</si>
  <si>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</si>
  <si>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</si>
  <si>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</si>
  <si>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</si>
  <si>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</si>
  <si>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</si>
  <si>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</si>
  <si>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</si>
  <si>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</si>
  <si>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</si>
  <si>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</si>
  <si>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</si>
  <si>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</si>
  <si>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</si>
  <si>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</si>
  <si>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</si>
  <si>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</si>
  <si>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</si>
  <si>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</si>
  <si>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</si>
  <si>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</si>
  <si>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</si>
  <si>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</si>
  <si>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</si>
  <si>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</si>
  <si>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</si>
  <si>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</si>
  <si>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</si>
  <si>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</si>
  <si>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</si>
  <si>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</si>
  <si>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</si>
  <si>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</si>
  <si>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</si>
  <si>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</si>
  <si>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</si>
  <si>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</si>
  <si>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</si>
  <si>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</si>
  <si>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</si>
  <si>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</si>
  <si>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</si>
  <si>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</si>
  <si>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</si>
  <si>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</si>
  <si>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</si>
  <si>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</si>
  <si>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</si>
  <si>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</si>
  <si>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</si>
  <si>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</si>
  <si>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</si>
  <si>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</si>
  <si>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</si>
  <si>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</si>
  <si>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</si>
  <si>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</si>
  <si>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</si>
  <si>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</si>
  <si>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</si>
  <si>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</si>
  <si>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</si>
  <si>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</si>
  <si>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</si>
  <si>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</si>
  <si>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</si>
  <si>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</si>
  <si>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</si>
  <si>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</si>
  <si>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</si>
  <si>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</si>
  <si>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</si>
  <si>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</si>
  <si>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</si>
  <si>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</si>
  <si>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</si>
  <si>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</si>
  <si>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</si>
  <si>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</si>
  <si>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</si>
  <si>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</si>
  <si>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</si>
  <si>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</si>
  <si>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</si>
  <si>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</si>
  <si>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</si>
  <si>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</si>
  <si>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</si>
  <si>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</si>
  <si>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</si>
  <si>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</si>
  <si>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</si>
  <si>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</si>
  <si>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</si>
  <si>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</si>
  <si>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</si>
  <si>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</si>
  <si>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</si>
  <si>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</si>
  <si>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</si>
  <si>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</si>
  <si>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</si>
  <si>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</si>
  <si>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</si>
  <si>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</si>
  <si>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</si>
  <si>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</si>
  <si>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</si>
  <si>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</si>
  <si>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</si>
  <si>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</si>
  <si>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</si>
  <si>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</si>
  <si>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</si>
  <si>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</si>
  <si>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</si>
  <si>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</si>
  <si>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</si>
  <si>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</si>
  <si>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</si>
  <si>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</si>
  <si>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</si>
  <si>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</si>
  <si>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</si>
  <si>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</si>
  <si>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</si>
  <si>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</si>
  <si>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</si>
  <si>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</si>
  <si>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</si>
  <si>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</si>
  <si>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</si>
  <si>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</si>
  <si>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</si>
  <si>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</si>
  <si>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</si>
  <si>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</si>
  <si>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</si>
  <si>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</si>
  <si>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</si>
  <si>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</si>
  <si>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</si>
  <si>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</si>
  <si>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</si>
  <si>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</si>
  <si>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</si>
  <si>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</si>
  <si>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</si>
  <si>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</si>
  <si>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</si>
  <si>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</si>
  <si>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</si>
  <si>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</si>
  <si>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</si>
  <si>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</si>
  <si>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</si>
  <si>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</si>
  <si>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</si>
  <si>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</si>
  <si>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</si>
  <si>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</si>
  <si>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</si>
  <si>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</si>
  <si>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</si>
  <si>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</si>
  <si>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</si>
  <si>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</si>
  <si>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</si>
  <si>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</si>
  <si>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</si>
  <si>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</si>
  <si>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</si>
  <si>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</si>
  <si>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</si>
  <si>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</si>
  <si>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</si>
  <si>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</si>
  <si>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</si>
  <si>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</si>
  <si>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</si>
  <si>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</si>
  <si>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</si>
  <si>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</si>
  <si>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</si>
  <si>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</si>
  <si>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</si>
  <si>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</si>
  <si>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</si>
  <si>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</si>
  <si>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</si>
  <si>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</si>
  <si>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</si>
  <si>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</si>
  <si>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</si>
  <si>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</si>
  <si>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</si>
  <si>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</si>
  <si>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</si>
  <si>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</si>
  <si>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</si>
  <si>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</si>
  <si>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</si>
  <si>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</si>
  <si>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</si>
  <si>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</si>
  <si>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</si>
  <si>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</si>
  <si>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</si>
  <si>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</si>
  <si>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</si>
  <si>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</si>
  <si>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</si>
  <si>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</si>
  <si>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</si>
  <si>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</si>
  <si>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</si>
  <si>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</si>
  <si>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</si>
  <si>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</si>
  <si>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</si>
  <si>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</si>
  <si>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</si>
  <si>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</si>
  <si>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</si>
  <si>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</si>
  <si>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</si>
  <si>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</si>
  <si>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</si>
  <si>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</si>
  <si>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</si>
  <si>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</si>
  <si>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</si>
  <si>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</si>
  <si>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</si>
  <si>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</si>
  <si>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</si>
  <si>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</si>
  <si>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</si>
  <si>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</si>
  <si>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</si>
  <si>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</si>
  <si>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</si>
  <si>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</si>
  <si>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</si>
  <si>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</si>
  <si>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</si>
  <si>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</si>
  <si>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</si>
  <si>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</si>
  <si>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</si>
  <si>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</si>
  <si>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</si>
  <si>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</si>
  <si>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</si>
  <si>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</si>
  <si>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</si>
  <si>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</si>
  <si>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</si>
  <si>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</si>
  <si>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</si>
  <si>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</si>
  <si>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</si>
  <si>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</si>
  <si>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</si>
  <si>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</si>
  <si>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</si>
  <si>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</si>
  <si>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</si>
  <si>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</si>
  <si>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</si>
  <si>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</si>
  <si>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</si>
  <si>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</si>
  <si>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</si>
  <si>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</si>
  <si>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</si>
  <si>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</si>
  <si>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</si>
  <si>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</si>
  <si>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</si>
  <si>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</si>
  <si>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</si>
  <si>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</si>
  <si>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</si>
  <si>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</si>
  <si>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</si>
  <si>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</si>
  <si>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</si>
  <si>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</si>
  <si>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</si>
  <si>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</si>
  <si>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</si>
  <si>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</si>
  <si>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</si>
  <si>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</si>
  <si>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</si>
  <si>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</si>
  <si>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</si>
  <si>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</si>
  <si>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</si>
  <si>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</si>
  <si>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</si>
  <si>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</si>
  <si>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</si>
  <si>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</si>
  <si>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</si>
  <si>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</si>
  <si>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</si>
  <si>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</si>
  <si>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</si>
  <si>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</si>
  <si>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</si>
  <si>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</si>
  <si>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</si>
  <si>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</si>
  <si>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</si>
  <si>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</si>
  <si>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</si>
  <si>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</si>
  <si>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</si>
  <si>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</si>
  <si>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</si>
  <si>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</si>
  <si>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</si>
  <si>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</si>
  <si>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</si>
  <si>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</si>
  <si>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</si>
  <si>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</si>
  <si>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</si>
  <si>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</si>
  <si>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</si>
  <si>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</si>
  <si>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</si>
  <si>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</si>
  <si>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</si>
  <si>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</si>
  <si>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</si>
  <si>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</si>
  <si>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</si>
  <si>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</si>
  <si>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</si>
  <si>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</si>
  <si>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</si>
  <si>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</si>
  <si>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</si>
  <si>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</si>
  <si>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</si>
  <si>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</si>
  <si>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</si>
  <si>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</si>
  <si>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</si>
  <si>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</si>
  <si>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</si>
  <si>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</si>
  <si>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</si>
  <si>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</si>
  <si>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</si>
  <si>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</si>
  <si>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</si>
  <si>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</si>
  <si>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</si>
  <si>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</si>
  <si>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</si>
  <si>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</si>
  <si>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</si>
  <si>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</si>
  <si>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</si>
  <si>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</si>
  <si>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</si>
  <si>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</si>
  <si>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</si>
  <si>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</si>
  <si>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</si>
  <si>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</si>
  <si>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</si>
  <si>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</si>
  <si>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</si>
  <si>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</si>
  <si>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</si>
  <si>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</si>
  <si>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</si>
  <si>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</si>
  <si>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</si>
  <si>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</si>
  <si>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</si>
  <si>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</si>
  <si>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</si>
  <si>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</si>
  <si>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</si>
  <si>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</si>
  <si>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</si>
  <si>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</si>
  <si>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</si>
  <si>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</si>
  <si>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</si>
  <si>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</si>
  <si>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</si>
  <si>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</si>
  <si>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</si>
  <si>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</si>
  <si>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</si>
  <si>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</si>
  <si>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</si>
  <si>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</si>
  <si>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</si>
  <si>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</si>
  <si>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</si>
  <si>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</si>
  <si>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</si>
  <si>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</si>
  <si>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</si>
  <si>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</si>
  <si>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</si>
  <si>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</si>
  <si>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</si>
  <si>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</si>
  <si>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</si>
  <si>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</si>
  <si>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</si>
  <si>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</si>
  <si>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</si>
  <si>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</si>
  <si>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</si>
  <si>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</si>
  <si>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</si>
  <si>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</si>
  <si>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</si>
  <si>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</si>
  <si>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</si>
  <si>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</si>
  <si>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</si>
  <si>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</si>
  <si>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</si>
  <si>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</si>
  <si>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</si>
  <si>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</si>
  <si>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</si>
  <si>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</si>
  <si>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</si>
  <si>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</si>
  <si>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</si>
  <si>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</si>
  <si>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</si>
  <si>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</si>
  <si>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</si>
  <si>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</si>
  <si>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</si>
  <si>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</si>
  <si>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</si>
  <si>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</si>
  <si>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</si>
  <si>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</si>
  <si>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</si>
  <si>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</si>
  <si>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</si>
  <si>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</si>
  <si>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</si>
  <si>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</si>
  <si>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</si>
  <si>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</si>
  <si>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</si>
  <si>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</si>
  <si>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</si>
  <si>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</si>
  <si>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</si>
  <si>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</si>
  <si>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</si>
  <si>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</si>
  <si>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</si>
  <si>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</si>
  <si>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</si>
  <si>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</si>
  <si>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</si>
  <si>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</si>
  <si>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</si>
  <si>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</si>
  <si>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</si>
  <si>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</si>
  <si>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</si>
  <si>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</si>
  <si>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</si>
  <si>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</si>
  <si>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</si>
  <si>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</si>
  <si>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</si>
  <si>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</si>
  <si>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</si>
  <si>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</si>
  <si>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</si>
  <si>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</si>
  <si>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</si>
  <si>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</si>
  <si>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</si>
  <si>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</si>
  <si>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</si>
  <si>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</si>
  <si>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</si>
  <si>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</si>
  <si>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</si>
  <si>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</si>
  <si>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</si>
  <si>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</si>
  <si>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</si>
  <si>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</si>
  <si>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</si>
  <si>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</si>
  <si>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</si>
  <si>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</si>
  <si>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</si>
  <si>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</si>
  <si>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</si>
  <si>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</si>
  <si>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</si>
  <si>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</si>
  <si>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</si>
  <si>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</si>
  <si>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</si>
  <si>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</si>
  <si>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</si>
  <si>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</si>
  <si>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</si>
  <si>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</si>
  <si>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</si>
  <si>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</si>
  <si>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</si>
  <si>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</si>
  <si>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</si>
  <si>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</si>
  <si>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</si>
  <si>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</si>
  <si>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</si>
  <si>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</si>
  <si>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</si>
  <si>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</si>
  <si>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</si>
  <si>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</si>
  <si>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</si>
  <si>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</si>
  <si>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</si>
  <si>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</si>
  <si>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</si>
  <si>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</si>
  <si>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</si>
  <si>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</si>
  <si>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</si>
  <si>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</si>
  <si>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</si>
  <si>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</si>
  <si>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</si>
  <si>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</si>
  <si>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</si>
  <si>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</si>
  <si>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</si>
  <si>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</si>
  <si>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</si>
  <si>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</si>
  <si>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</si>
  <si>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</si>
  <si>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</si>
  <si>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</si>
  <si>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</si>
  <si>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</si>
  <si>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</si>
  <si>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</si>
  <si>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</si>
  <si>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</si>
  <si>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</si>
  <si>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</si>
  <si>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</si>
  <si>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</si>
  <si>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</si>
  <si>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</si>
  <si>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</si>
  <si>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</si>
  <si>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</si>
  <si>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</si>
  <si>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</si>
  <si>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</si>
  <si>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</si>
  <si>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</si>
  <si>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</si>
  <si>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</si>
  <si>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</si>
  <si>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</si>
  <si>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</si>
  <si>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</si>
  <si>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</si>
  <si>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</si>
  <si>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</si>
  <si>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</si>
  <si>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</si>
  <si>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</si>
  <si>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</si>
  <si>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</si>
  <si>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</si>
  <si>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</si>
  <si>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</si>
  <si>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</si>
  <si>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</si>
  <si>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</si>
  <si>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</si>
  <si>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</si>
  <si>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</si>
  <si>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</si>
  <si>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</si>
  <si>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</si>
  <si>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</si>
  <si>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</si>
  <si>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</si>
  <si>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</si>
  <si>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</si>
  <si>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</si>
  <si>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</si>
  <si>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</si>
  <si>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</si>
  <si>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</si>
  <si>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</si>
  <si>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</si>
  <si>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</si>
  <si>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</si>
  <si>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</si>
  <si>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</si>
  <si>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</si>
  <si>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</si>
  <si>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</si>
  <si>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</si>
  <si>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</si>
  <si>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</si>
  <si>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</si>
  <si>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</si>
  <si>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</si>
  <si>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</si>
  <si>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</si>
  <si>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</si>
  <si>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</si>
  <si>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</si>
  <si>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</si>
  <si>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</si>
  <si>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</si>
  <si>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</si>
  <si>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</si>
  <si>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</si>
  <si>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</si>
  <si>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</si>
  <si>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</si>
  <si>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</si>
  <si>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</si>
  <si>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</si>
  <si>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</si>
  <si>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</si>
  <si>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</si>
  <si>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</si>
  <si>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</si>
  <si>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</si>
  <si>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</si>
  <si>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</si>
  <si>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</si>
  <si>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</si>
  <si>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</si>
  <si>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</si>
  <si>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</si>
  <si>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</si>
  <si>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</si>
  <si>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</si>
  <si>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</si>
  <si>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</si>
  <si>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</si>
  <si>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</si>
  <si>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</si>
  <si>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</si>
  <si>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</si>
  <si>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</si>
  <si>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</si>
  <si>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</si>
  <si>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</si>
  <si>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</si>
  <si>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</si>
  <si>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</si>
  <si>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</si>
  <si>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</si>
  <si>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</si>
  <si>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</si>
  <si>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</si>
  <si>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</si>
  <si>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</si>
  <si>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</si>
  <si>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</si>
  <si>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</si>
  <si>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</si>
  <si>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</si>
  <si>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</si>
  <si>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</si>
  <si>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</si>
  <si>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</si>
  <si>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</si>
  <si>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</si>
  <si>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</si>
  <si>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</si>
  <si>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</si>
  <si>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</si>
  <si>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</si>
  <si>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</si>
  <si>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</si>
  <si>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</si>
  <si>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</si>
  <si>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</si>
  <si>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</si>
  <si>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</si>
  <si>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</si>
  <si>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</si>
  <si>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</si>
  <si>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</si>
  <si>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</si>
  <si>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</si>
  <si>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</si>
  <si>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</si>
  <si>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</si>
  <si>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</si>
  <si>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</si>
  <si>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</si>
  <si>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</si>
  <si>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</si>
  <si>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</si>
  <si>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</si>
  <si>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</si>
  <si>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</si>
  <si>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</si>
  <si>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</si>
  <si>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</si>
  <si>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</si>
  <si>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</si>
  <si>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</si>
  <si>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</si>
  <si>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</si>
  <si>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</si>
  <si>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</si>
  <si>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</si>
  <si>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</si>
  <si>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</si>
  <si>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</si>
  <si>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</si>
  <si>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</si>
  <si>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</si>
  <si>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</si>
  <si>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</si>
  <si>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</si>
  <si>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</si>
  <si>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</si>
  <si>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</si>
  <si>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</si>
  <si>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</si>
  <si>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</si>
  <si>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</si>
  <si>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</si>
  <si>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</si>
  <si>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</si>
  <si>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</si>
  <si>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</si>
  <si>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</si>
  <si>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</si>
  <si>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</si>
  <si>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</si>
  <si>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</si>
  <si>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</si>
  <si>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</si>
  <si>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</si>
  <si>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</si>
  <si>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</si>
  <si>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</si>
  <si>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</si>
  <si>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</si>
  <si>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</si>
  <si>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</si>
  <si>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</si>
  <si>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</si>
  <si>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</si>
  <si>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</si>
  <si>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</si>
  <si>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</si>
  <si>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</si>
  <si>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</si>
  <si>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</si>
  <si>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</si>
  <si>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</si>
  <si>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</si>
  <si>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</si>
  <si>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</si>
  <si>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</si>
  <si>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</si>
  <si>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</si>
  <si>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</si>
  <si>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</si>
  <si>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</si>
  <si>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</si>
  <si>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</si>
  <si>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</si>
  <si>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</si>
  <si>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</si>
  <si>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</si>
  <si>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</si>
  <si>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</si>
  <si>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</si>
  <si>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</si>
  <si>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</si>
  <si>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</si>
  <si>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</si>
  <si>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</si>
  <si>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</si>
  <si>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</si>
  <si>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</si>
  <si>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</si>
  <si>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</si>
  <si>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</si>
  <si>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</si>
  <si>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</si>
  <si>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</si>
  <si>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</si>
  <si>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</si>
  <si>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</si>
  <si>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</si>
  <si>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</si>
  <si>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</si>
  <si>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</si>
  <si>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</si>
  <si>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</si>
  <si>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</si>
  <si>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</si>
  <si>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</si>
  <si>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</si>
  <si>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</si>
  <si>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</si>
  <si>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</si>
  <si>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</si>
  <si>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</si>
  <si>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</si>
  <si>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</si>
  <si>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</si>
  <si>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</si>
  <si>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</si>
  <si>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</si>
  <si>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</si>
  <si>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</si>
  <si>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</si>
  <si>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</si>
  <si>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</si>
  <si>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</si>
  <si>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</si>
  <si>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</si>
  <si>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</si>
  <si>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</si>
  <si>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</si>
  <si>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</si>
  <si>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</si>
  <si>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</si>
  <si>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</si>
  <si>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</si>
  <si>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</si>
  <si>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</si>
  <si>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</si>
  <si>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</si>
  <si>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</si>
  <si>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</si>
  <si>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</si>
  <si>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</si>
  <si>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</si>
  <si>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</si>
  <si>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</si>
  <si>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</si>
  <si>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</si>
  <si>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</si>
  <si>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</si>
  <si>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</si>
  <si>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</si>
  <si>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</si>
  <si>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</si>
  <si>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</si>
  <si>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</si>
  <si>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</si>
  <si>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</si>
  <si>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</si>
  <si>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</si>
  <si>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</si>
  <si>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</si>
  <si>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</si>
  <si>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</si>
  <si>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</si>
  <si>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</si>
  <si>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</si>
  <si>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</si>
  <si>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</si>
  <si>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</si>
  <si>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</si>
  <si>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</si>
  <si>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</si>
  <si>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</si>
  <si>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</si>
  <si>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</si>
  <si>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</si>
  <si>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</si>
  <si>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</si>
  <si>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</si>
  <si>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</si>
  <si>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</si>
  <si>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</si>
  <si>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</si>
  <si>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</si>
  <si>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</si>
  <si>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</si>
  <si>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</si>
  <si>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</si>
  <si>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</si>
  <si>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</si>
  <si>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</si>
  <si>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</si>
  <si>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</si>
  <si>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</si>
  <si>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</si>
  <si>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</si>
  <si>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</si>
  <si>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</si>
  <si>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</si>
  <si>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</si>
  <si>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</si>
  <si>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</si>
  <si>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</si>
  <si>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</si>
  <si>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</si>
  <si>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</si>
  <si>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</si>
  <si>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</si>
  <si>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</si>
  <si>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</si>
  <si>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</si>
  <si>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</si>
  <si>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</si>
  <si>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</si>
  <si>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</si>
  <si>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</si>
  <si>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</si>
  <si>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</si>
  <si>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</si>
  <si>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</si>
  <si>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</si>
  <si>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</si>
  <si>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</si>
  <si>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</si>
  <si>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</si>
  <si>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</si>
  <si>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</si>
  <si>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</si>
  <si>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</si>
  <si>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</si>
  <si>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</si>
  <si>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</si>
  <si>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</si>
  <si>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</si>
  <si>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</si>
  <si>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</si>
  <si>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</si>
  <si>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</si>
  <si>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</si>
  <si>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</si>
  <si>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</si>
  <si>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</si>
  <si>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</si>
  <si>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</si>
  <si>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</si>
  <si>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</si>
  <si>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</si>
  <si>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</si>
  <si>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</si>
  <si>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</si>
  <si>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</si>
  <si>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</si>
  <si>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</si>
  <si>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</si>
  <si>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</si>
  <si>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</si>
  <si>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</si>
  <si>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</si>
  <si>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</si>
  <si>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</si>
  <si>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</si>
  <si>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</si>
  <si>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</si>
  <si>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</si>
  <si>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</si>
  <si>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</si>
  <si>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</si>
  <si>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</si>
  <si>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</si>
  <si>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</si>
  <si>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</si>
  <si>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</si>
  <si>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</si>
  <si>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</si>
  <si>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</si>
  <si>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</si>
  <si>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</si>
  <si>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</si>
  <si>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</si>
  <si>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</si>
  <si>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</si>
  <si>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</si>
  <si>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</si>
  <si>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</si>
  <si>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</si>
  <si>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</si>
  <si>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</si>
  <si>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</si>
  <si>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</si>
  <si>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</si>
  <si>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</si>
  <si>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</si>
  <si>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</si>
  <si>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</si>
  <si>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</si>
  <si>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</si>
  <si>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</si>
  <si>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</si>
  <si>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</si>
  <si>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</si>
  <si>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</si>
  <si>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</si>
  <si>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</si>
  <si>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</si>
  <si>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</si>
  <si>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</si>
  <si>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</si>
  <si>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</si>
  <si>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</si>
  <si>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</si>
  <si>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</si>
  <si>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</si>
  <si>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</si>
  <si>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</si>
  <si>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</si>
  <si>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</si>
  <si>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</si>
  <si>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</si>
  <si>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</si>
  <si>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</si>
  <si>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</si>
  <si>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</si>
  <si>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</si>
  <si>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</si>
  <si>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</si>
  <si>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</si>
  <si>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</si>
  <si>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</si>
  <si>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</si>
  <si>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</si>
  <si>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</si>
  <si>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</si>
  <si>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</si>
  <si>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</si>
  <si>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</si>
  <si>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</si>
  <si>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</si>
  <si>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</si>
  <si>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</si>
  <si>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</si>
  <si>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</si>
  <si>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</si>
  <si>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</si>
  <si>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</si>
  <si>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</si>
  <si>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</si>
  <si>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</si>
  <si>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</si>
  <si>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</si>
  <si>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</si>
  <si>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</si>
  <si>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</si>
  <si>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</si>
  <si>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</si>
  <si>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</si>
  <si>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</si>
  <si>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</si>
  <si>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</si>
  <si>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</si>
  <si>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</si>
  <si>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</si>
  <si>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</si>
  <si>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</si>
  <si>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</si>
  <si>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</si>
  <si>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</si>
  <si>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</si>
  <si>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</si>
  <si>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</si>
  <si>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</si>
  <si>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</si>
  <si>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</si>
  <si>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</si>
  <si>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</si>
  <si>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</si>
  <si>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</si>
  <si>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</si>
  <si>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</si>
  <si>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</si>
  <si>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</si>
  <si>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</si>
  <si>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</si>
  <si>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</si>
  <si>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</si>
  <si>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</si>
  <si>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</si>
  <si>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</si>
  <si>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</si>
  <si>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</si>
  <si>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</si>
  <si>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</si>
  <si>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</si>
  <si>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</si>
  <si>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</si>
  <si>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</si>
  <si>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</si>
  <si>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</si>
  <si>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</si>
  <si>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</si>
  <si>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</si>
  <si>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</si>
  <si>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</si>
  <si>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</si>
  <si>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</si>
  <si>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</si>
  <si>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</si>
  <si>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</si>
  <si>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</si>
  <si>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</si>
  <si>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</si>
  <si>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</si>
  <si>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</si>
  <si>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</si>
  <si>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</si>
  <si>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</si>
  <si>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</si>
  <si>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</si>
  <si>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</si>
  <si>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</si>
  <si>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</si>
  <si>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</si>
  <si>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</si>
  <si>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</si>
  <si>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</si>
  <si>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</si>
  <si>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</si>
  <si>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</si>
  <si>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</si>
  <si>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</si>
  <si>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</si>
  <si>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</si>
  <si>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</si>
  <si>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</si>
  <si>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</si>
  <si>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</si>
  <si>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</si>
  <si>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</si>
  <si>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</si>
  <si>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</si>
  <si>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</si>
  <si>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</si>
  <si>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</si>
  <si>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</si>
  <si>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</si>
  <si>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</si>
  <si>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</si>
  <si>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</si>
  <si>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</si>
  <si>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</si>
  <si>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</si>
  <si>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</si>
  <si>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</si>
  <si>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</si>
  <si>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</si>
  <si>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</si>
  <si>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</si>
  <si>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</si>
  <si>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</si>
  <si>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</si>
  <si>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</si>
  <si>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</si>
  <si>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</si>
  <si>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</si>
  <si>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</si>
  <si>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</si>
  <si>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</si>
  <si>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</si>
  <si>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</si>
  <si>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</si>
  <si>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</si>
  <si>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</si>
  <si>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</si>
  <si>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</si>
  <si>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</si>
  <si>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</si>
  <si>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</si>
  <si>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</si>
  <si>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</si>
  <si>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</si>
  <si>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</si>
  <si>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</si>
  <si>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</si>
  <si>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</si>
  <si>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</si>
  <si>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</si>
  <si>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</si>
  <si>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</si>
  <si>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</si>
  <si>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</si>
  <si>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</si>
  <si>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</si>
  <si>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</si>
  <si>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</si>
  <si>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</si>
  <si>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</si>
  <si>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</si>
  <si>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</si>
  <si>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</si>
  <si>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</si>
  <si>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</si>
  <si>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</si>
  <si>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</si>
  <si>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</si>
  <si>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</si>
  <si>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</si>
  <si>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</si>
  <si>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</si>
  <si>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</si>
  <si>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</si>
  <si>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</si>
  <si>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</si>
  <si>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</si>
  <si>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</si>
  <si>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</si>
  <si>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</si>
  <si>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</si>
  <si>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</si>
  <si>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</si>
  <si>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</si>
  <si>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</si>
  <si>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</si>
  <si>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</si>
  <si>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</si>
  <si>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</si>
  <si>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</si>
  <si>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</si>
  <si>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</si>
  <si>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</si>
  <si>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</si>
  <si>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</si>
  <si>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</si>
  <si>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</si>
  <si>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</si>
  <si>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</si>
  <si>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</si>
  <si>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</si>
  <si>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</si>
  <si>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</si>
  <si>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</si>
  <si>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</si>
  <si>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</si>
  <si>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</si>
  <si>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</si>
  <si>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</si>
  <si>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</si>
  <si>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</si>
  <si>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</si>
  <si>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</si>
  <si>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</si>
  <si>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</si>
  <si>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</si>
  <si>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</si>
  <si>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</si>
  <si>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</si>
  <si>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</si>
  <si>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</si>
  <si>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</si>
  <si>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</si>
  <si>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</si>
  <si>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</si>
  <si>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</si>
  <si>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</si>
  <si>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</si>
  <si>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</si>
  <si>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</si>
  <si>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</si>
  <si>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</si>
  <si>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</si>
  <si>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</si>
  <si>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</si>
  <si>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</si>
  <si>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</si>
  <si>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</si>
  <si>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</si>
  <si>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</si>
  <si>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</si>
  <si>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</si>
  <si>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</si>
  <si>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</si>
  <si>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</si>
  <si>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</si>
  <si>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</si>
  <si>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</si>
  <si>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</si>
  <si>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</si>
  <si>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</si>
  <si>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</si>
  <si>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</si>
  <si>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</si>
  <si>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</si>
  <si>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</si>
  <si>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</si>
  <si>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</si>
  <si>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</si>
  <si>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</si>
  <si>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</si>
  <si>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</si>
  <si>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</si>
  <si>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</si>
  <si>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</si>
  <si>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</si>
  <si>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</si>
  <si>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</si>
  <si>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</si>
  <si>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</si>
  <si>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</si>
  <si>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</si>
  <si>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</si>
  <si>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</si>
  <si>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</si>
  <si>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</si>
  <si>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</si>
  <si>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</si>
  <si>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</si>
  <si>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</si>
  <si>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</si>
  <si>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</si>
  <si>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</si>
  <si>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</si>
  <si>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</si>
  <si>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</si>
  <si>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</si>
  <si>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</si>
  <si>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</si>
  <si>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</si>
  <si>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</si>
  <si>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</si>
  <si>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</si>
  <si>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</si>
  <si>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</si>
  <si>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</si>
  <si>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</si>
  <si>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</si>
  <si>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</si>
  <si>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</si>
  <si>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</si>
  <si>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</si>
  <si>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</si>
  <si>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</si>
  <si>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</si>
  <si>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</si>
  <si>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</si>
  <si>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</si>
  <si>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</si>
  <si>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</si>
  <si>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</si>
  <si>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</si>
  <si>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</si>
  <si>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</si>
  <si>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</si>
  <si>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</si>
  <si>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</si>
  <si>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</si>
  <si>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</si>
  <si>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</si>
  <si>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</si>
  <si>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</si>
  <si>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</si>
  <si>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</si>
  <si>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</si>
  <si>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</si>
  <si>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</si>
  <si>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</si>
  <si>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</si>
  <si>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</si>
  <si>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</si>
  <si>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</si>
  <si>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</si>
  <si>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</si>
  <si>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</si>
  <si>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</si>
  <si>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</si>
  <si>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</si>
  <si>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</si>
  <si>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</si>
  <si>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</si>
  <si>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</si>
  <si>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</si>
  <si>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</si>
  <si>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</si>
  <si>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</si>
  <si>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</si>
  <si>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</si>
  <si>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</si>
  <si>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</si>
  <si>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</si>
  <si>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</si>
  <si>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</si>
  <si>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</si>
  <si>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</si>
  <si>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</si>
  <si>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</si>
  <si>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</si>
  <si>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</si>
  <si>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</si>
  <si>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</si>
  <si>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</si>
  <si>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</si>
  <si>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</si>
  <si>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</si>
  <si>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</si>
  <si>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</si>
  <si>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</si>
  <si>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</si>
  <si>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</si>
  <si>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</si>
  <si>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</si>
  <si>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</si>
  <si>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</si>
  <si>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</si>
  <si>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</si>
  <si>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</si>
  <si>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</si>
  <si>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</si>
  <si>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</si>
  <si>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</si>
  <si>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</si>
  <si>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</si>
  <si>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</si>
  <si>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</si>
  <si>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</si>
  <si>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</si>
  <si>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</si>
  <si>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</si>
  <si>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</si>
  <si>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</si>
  <si>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</si>
  <si>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</si>
  <si>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</si>
  <si>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</si>
  <si>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</si>
  <si>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</si>
  <si>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</si>
  <si>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</si>
  <si>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</si>
  <si>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</si>
  <si>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</si>
  <si>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</si>
  <si>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</si>
  <si>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</si>
  <si>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</si>
  <si>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</si>
  <si>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</si>
  <si>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</si>
  <si>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</si>
  <si>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</si>
  <si>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</si>
  <si>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</si>
  <si>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</si>
  <si>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</si>
  <si>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</si>
  <si>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</si>
  <si>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</si>
  <si>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</si>
  <si>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</si>
  <si>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</si>
  <si>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</si>
  <si>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</si>
  <si>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</si>
  <si>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</si>
  <si>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</si>
  <si>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</si>
  <si>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</si>
  <si>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</si>
  <si>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</si>
  <si>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</si>
  <si>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</si>
  <si>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</si>
  <si>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</si>
  <si>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</si>
  <si>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</si>
  <si>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</si>
  <si>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</si>
  <si>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</si>
  <si>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</si>
  <si>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</si>
  <si>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</si>
  <si>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</si>
  <si>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</si>
  <si>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</si>
  <si>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</si>
  <si>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</si>
  <si>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</si>
  <si>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</si>
  <si>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</si>
  <si>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</si>
  <si>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</si>
  <si>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</si>
  <si>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</si>
  <si>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</si>
  <si>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</si>
  <si>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</si>
  <si>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</si>
  <si>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</si>
  <si>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</si>
  <si>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</si>
  <si>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</si>
  <si>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</si>
  <si>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</si>
  <si>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</si>
  <si>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</si>
  <si>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</si>
  <si>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</si>
  <si>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</si>
  <si>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</si>
  <si>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</si>
  <si>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</si>
  <si>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</si>
  <si>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</si>
  <si>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</si>
  <si>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</si>
  <si>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</si>
  <si>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</si>
  <si>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</si>
  <si>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</si>
  <si>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</si>
  <si>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</si>
  <si>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</si>
  <si>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</si>
  <si>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</si>
  <si>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</si>
  <si>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</si>
  <si>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</si>
  <si>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</si>
  <si>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</si>
  <si>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</si>
  <si>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</si>
  <si>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</si>
  <si>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</si>
  <si>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</si>
  <si>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</si>
  <si>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</si>
  <si>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</si>
  <si>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</si>
  <si>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</si>
  <si>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</si>
  <si>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</si>
  <si>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</si>
  <si>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</si>
  <si>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</si>
  <si>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</si>
  <si>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</si>
  <si>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</si>
  <si>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</si>
  <si>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</si>
  <si>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</si>
  <si>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</si>
  <si>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</si>
  <si>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</si>
  <si>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</si>
  <si>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</si>
  <si>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</si>
  <si>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</si>
  <si>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</si>
  <si>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</si>
  <si>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</si>
  <si>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</si>
  <si>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</si>
  <si>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</si>
  <si>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</si>
  <si>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</si>
  <si>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</si>
  <si>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</si>
  <si>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</si>
  <si>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</si>
  <si>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</si>
  <si>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</si>
  <si>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</si>
  <si>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</si>
  <si>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</si>
  <si>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</si>
  <si>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</si>
  <si>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</si>
  <si>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</si>
  <si>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</si>
  <si>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</si>
  <si>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</si>
  <si>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</si>
  <si>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</si>
  <si>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</si>
  <si>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</si>
  <si>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</si>
  <si>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</si>
  <si>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</si>
  <si>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</si>
  <si>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</si>
  <si>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</si>
  <si>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</si>
  <si>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</si>
  <si>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</si>
  <si>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</si>
  <si>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</si>
  <si>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</si>
  <si>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</si>
  <si>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</si>
  <si>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</si>
  <si>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</si>
  <si>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</si>
  <si>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</si>
  <si>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</si>
  <si>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</si>
  <si>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</si>
  <si>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</si>
  <si>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</si>
  <si>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</si>
  <si>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</si>
  <si>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</si>
  <si>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</si>
  <si>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</si>
  <si>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</si>
  <si>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</si>
  <si>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</si>
  <si>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</si>
  <si>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</si>
  <si>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</si>
  <si>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</si>
  <si>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</si>
  <si>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</si>
  <si>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</si>
  <si>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</si>
  <si>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</si>
  <si>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</si>
  <si>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</si>
  <si>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</si>
  <si>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</si>
  <si>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</si>
  <si>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</si>
  <si>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</si>
  <si>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</si>
  <si>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</si>
  <si>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</si>
  <si>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</si>
  <si>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</si>
  <si>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</si>
  <si>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</si>
  <si>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</si>
  <si>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</si>
  <si>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</si>
  <si>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</si>
  <si>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</si>
  <si>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</si>
  <si>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</si>
  <si>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</si>
  <si>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</si>
  <si>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</si>
  <si>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</si>
  <si>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</si>
  <si>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</si>
  <si>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</si>
  <si>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</si>
  <si>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</si>
  <si>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</si>
  <si>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</si>
  <si>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</si>
  <si>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</si>
  <si>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</si>
  <si>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</si>
  <si>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</si>
  <si>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</si>
  <si>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</si>
  <si>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</si>
  <si>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</si>
  <si>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</si>
  <si>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</si>
  <si>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</si>
  <si>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</si>
  <si>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</si>
  <si>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</si>
  <si>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</si>
  <si>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</si>
  <si>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</si>
  <si>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</si>
  <si>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</si>
  <si>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</si>
  <si>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</si>
  <si>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</si>
  <si>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</si>
  <si>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</si>
  <si>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</si>
  <si>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</si>
  <si>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</si>
  <si>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</si>
  <si>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</si>
  <si>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</si>
  <si>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</si>
  <si>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</si>
  <si>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</si>
  <si>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</si>
  <si>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</si>
  <si>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</si>
  <si>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</si>
  <si>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</si>
  <si>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</si>
  <si>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</si>
  <si>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</si>
  <si>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</si>
  <si>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</si>
  <si>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</si>
  <si>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</si>
  <si>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</si>
  <si>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</si>
  <si>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</si>
  <si>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</si>
  <si>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</si>
  <si>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</si>
  <si>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</si>
  <si>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</si>
  <si>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</si>
  <si>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</si>
  <si>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</si>
  <si>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</si>
  <si>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</si>
  <si>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</si>
  <si>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</si>
  <si>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</si>
  <si>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</si>
  <si>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</si>
  <si>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</si>
  <si>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</si>
  <si>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</si>
  <si>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</si>
  <si>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</si>
  <si>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</si>
  <si>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</si>
  <si>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</si>
  <si>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</si>
  <si>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</si>
  <si>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</si>
  <si>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</si>
  <si>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</si>
  <si>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</si>
  <si>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</si>
  <si>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</si>
  <si>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</si>
  <si>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</si>
  <si>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</si>
  <si>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</si>
  <si>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</si>
  <si>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</si>
  <si>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</si>
  <si>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</si>
  <si>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</si>
  <si>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</si>
  <si>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</si>
  <si>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</si>
  <si>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</si>
  <si>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</si>
  <si>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</si>
  <si>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</si>
  <si>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</si>
  <si>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</si>
  <si>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</si>
  <si>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</si>
  <si>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</si>
  <si>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</si>
  <si>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</si>
  <si>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</si>
  <si>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</si>
  <si>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</si>
  <si>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</si>
  <si>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</si>
  <si>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</si>
  <si>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</si>
  <si>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</si>
  <si>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</si>
  <si>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</si>
  <si>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</si>
  <si>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</si>
  <si>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</si>
  <si>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</si>
  <si>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</si>
  <si>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</si>
  <si>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</si>
  <si>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</si>
  <si>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</si>
  <si>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</si>
  <si>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</si>
  <si>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</si>
  <si>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</si>
  <si>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</si>
  <si>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</si>
  <si>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</si>
  <si>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</si>
  <si>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</si>
  <si>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</si>
  <si>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</si>
  <si>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</si>
  <si>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</si>
  <si>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</si>
  <si>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</si>
  <si>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</si>
  <si>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</si>
  <si>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</si>
  <si>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</si>
  <si>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</si>
  <si>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</si>
  <si>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</si>
  <si>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</si>
  <si>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</si>
  <si>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</si>
  <si>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</si>
  <si>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</si>
  <si>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</si>
  <si>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</si>
  <si>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</si>
  <si>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</si>
  <si>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</si>
  <si>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</si>
  <si>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</si>
  <si>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</si>
  <si>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</si>
  <si>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</si>
  <si>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</si>
  <si>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</si>
  <si>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</si>
  <si>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</si>
  <si>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</si>
  <si>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</si>
  <si>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</si>
  <si>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</si>
  <si>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</si>
  <si>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</si>
  <si>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</si>
  <si>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</si>
  <si>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</si>
  <si>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</si>
  <si>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</si>
  <si>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</si>
  <si>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</si>
  <si>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</si>
  <si>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</si>
  <si>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</si>
  <si>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</si>
  <si>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</si>
  <si>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</si>
  <si>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</si>
  <si>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</si>
  <si>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</si>
  <si>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</si>
  <si>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</si>
  <si>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</si>
  <si>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</si>
  <si>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</si>
  <si>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</si>
  <si>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</si>
  <si>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</si>
  <si>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</si>
  <si>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</si>
  <si>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</si>
  <si>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</si>
  <si>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</si>
  <si>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</si>
  <si>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</si>
  <si>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</si>
  <si>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</si>
  <si>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</si>
  <si>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</si>
  <si>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</si>
  <si>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</si>
  <si>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</si>
  <si>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</si>
  <si>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</si>
  <si>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</si>
  <si>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</si>
  <si>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</si>
  <si>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</si>
  <si>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</si>
  <si>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</si>
  <si>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</si>
  <si>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</si>
  <si>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</si>
  <si>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</si>
  <si>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</si>
  <si>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</si>
  <si>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</si>
  <si>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</si>
  <si>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</si>
  <si>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</si>
  <si>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</si>
  <si>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</si>
  <si>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</si>
  <si>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</si>
  <si>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</si>
  <si>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</si>
  <si>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</si>
  <si>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</si>
  <si>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</si>
  <si>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</si>
  <si>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</si>
  <si>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</si>
  <si>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</si>
  <si>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</si>
  <si>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</si>
  <si>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</si>
  <si>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</si>
  <si>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</si>
  <si>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</si>
  <si>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</si>
  <si>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</si>
  <si>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</si>
  <si>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</si>
  <si>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</si>
  <si>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</si>
  <si>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</si>
  <si>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</si>
  <si>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</si>
  <si>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</si>
  <si>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</si>
  <si>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</si>
  <si>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</si>
  <si>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</si>
  <si>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</si>
  <si>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</si>
  <si>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</si>
  <si>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</si>
  <si>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</si>
  <si>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</si>
  <si>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</si>
  <si>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</si>
  <si>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</si>
  <si>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</si>
  <si>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</si>
  <si>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</si>
  <si>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</si>
  <si>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</si>
  <si>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</si>
  <si>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</si>
  <si>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</si>
  <si>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</si>
  <si>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</si>
  <si>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</si>
  <si>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</si>
  <si>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</si>
  <si>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</si>
  <si>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</si>
  <si>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</si>
  <si>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</si>
  <si>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</si>
  <si>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</si>
  <si>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</si>
  <si>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</si>
  <si>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</si>
  <si>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</si>
  <si>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</si>
  <si>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</si>
  <si>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</si>
  <si>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</si>
  <si>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</si>
  <si>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</si>
  <si>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</si>
  <si>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</si>
  <si>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</si>
  <si>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</si>
  <si>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</si>
  <si>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</si>
  <si>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</si>
  <si>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</si>
  <si>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</si>
  <si>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</si>
  <si>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</si>
  <si>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</si>
  <si>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</si>
  <si>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</si>
  <si>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</si>
  <si>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</si>
  <si>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</si>
  <si>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</si>
  <si>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</si>
  <si>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</si>
  <si>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</si>
  <si>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</si>
  <si>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</si>
  <si>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</si>
  <si>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</si>
  <si>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</si>
  <si>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</si>
  <si>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</si>
  <si>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</si>
  <si>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</si>
  <si>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</si>
  <si>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</si>
  <si>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</si>
  <si>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</si>
  <si>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</si>
  <si>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</si>
  <si>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</si>
  <si>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</si>
  <si>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</si>
  <si>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</si>
  <si>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</si>
  <si>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</si>
  <si>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</si>
  <si>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</si>
  <si>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</si>
  <si>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</si>
  <si>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</si>
  <si>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</si>
  <si>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</si>
  <si>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</si>
  <si>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</si>
  <si>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</si>
  <si>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</si>
  <si>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</si>
  <si>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</si>
  <si>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</si>
  <si>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</si>
  <si>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</si>
  <si>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</si>
  <si>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</si>
  <si>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</si>
  <si>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</si>
  <si>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</si>
  <si>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</si>
  <si>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</si>
  <si>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</si>
  <si>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</si>
  <si>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</si>
  <si>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</si>
  <si>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</si>
  <si>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</si>
  <si>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</si>
  <si>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</si>
  <si>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</si>
  <si>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</si>
  <si>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</si>
  <si>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</si>
  <si>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</si>
  <si>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</si>
  <si>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</si>
  <si>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</si>
  <si>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</si>
  <si>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</si>
  <si>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</si>
  <si>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</si>
  <si>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</si>
  <si>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</si>
  <si>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</si>
  <si>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</si>
  <si>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</si>
  <si>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</si>
  <si>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</si>
  <si>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</si>
  <si>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</si>
  <si>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</si>
  <si>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</si>
  <si>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</si>
  <si>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</si>
  <si>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</si>
  <si>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</si>
  <si>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</si>
  <si>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</si>
  <si>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</si>
  <si>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</si>
  <si>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</si>
  <si>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</si>
  <si>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</si>
  <si>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</si>
  <si>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</si>
  <si>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</si>
  <si>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</si>
  <si>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</si>
  <si>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</si>
  <si>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</si>
  <si>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</si>
  <si>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</si>
  <si>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</si>
  <si>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</si>
  <si>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</si>
  <si>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</si>
  <si>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</si>
  <si>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</si>
  <si>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</si>
  <si>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</si>
  <si>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</si>
  <si>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</si>
  <si>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</si>
  <si>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</si>
  <si>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</si>
  <si>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</si>
  <si>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</si>
  <si>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</si>
  <si>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</si>
  <si>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</si>
  <si>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</si>
  <si>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</si>
  <si>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</si>
  <si>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</si>
  <si>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</si>
  <si>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</si>
  <si>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</si>
  <si>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</si>
  <si>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</si>
  <si>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</si>
  <si>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</si>
  <si>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</si>
  <si>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</si>
  <si>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</si>
  <si>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</si>
  <si>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</si>
  <si>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</si>
  <si>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</si>
  <si>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</si>
  <si>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</si>
  <si>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</si>
  <si>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</si>
  <si>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</si>
  <si>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</si>
  <si>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</si>
  <si>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</si>
  <si>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</si>
  <si>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</si>
  <si>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</si>
  <si>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</si>
  <si>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</si>
  <si>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</si>
  <si>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</si>
  <si>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</si>
  <si>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</si>
  <si>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</si>
  <si>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</si>
  <si>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</si>
  <si>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</si>
  <si>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</si>
  <si>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</si>
  <si>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</si>
  <si>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</si>
  <si>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</si>
  <si>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</si>
  <si>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</si>
  <si>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</si>
  <si>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</si>
  <si>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</si>
  <si>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</si>
  <si>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</si>
  <si>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</si>
  <si>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</si>
  <si>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</si>
  <si>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</si>
  <si>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</si>
  <si>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</si>
  <si>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</si>
  <si>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</si>
  <si>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</si>
  <si>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</si>
  <si>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</si>
  <si>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</si>
  <si>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</si>
  <si>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</si>
  <si>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</si>
  <si>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</si>
  <si>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</si>
  <si>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</si>
  <si>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</si>
  <si>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</si>
  <si>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</si>
  <si>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</si>
  <si>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</si>
  <si>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</si>
  <si>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</si>
  <si>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</si>
  <si>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</si>
  <si>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</si>
  <si>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</si>
  <si>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</si>
  <si>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</si>
  <si>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</si>
  <si>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</si>
  <si>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</si>
  <si>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</si>
  <si>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</si>
  <si>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</si>
  <si>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</si>
  <si>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</si>
  <si>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</si>
  <si>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</si>
  <si>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</si>
  <si>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</si>
  <si>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</si>
  <si>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</si>
  <si>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</si>
  <si>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</si>
  <si>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</si>
  <si>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</si>
  <si>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</si>
  <si>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</si>
  <si>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</si>
  <si>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</si>
  <si>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</si>
  <si>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</si>
  <si>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</si>
  <si>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</si>
  <si>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</si>
  <si>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</si>
  <si>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</si>
  <si>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</si>
  <si>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</si>
  <si>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</si>
  <si>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</si>
  <si>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</si>
  <si>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</si>
  <si>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</si>
  <si>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</si>
  <si>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</si>
  <si>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</si>
  <si>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</si>
  <si>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</si>
  <si>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</si>
  <si>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</si>
  <si>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</si>
  <si>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</si>
  <si>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</si>
  <si>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</si>
  <si>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</si>
  <si>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</si>
  <si>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</si>
  <si>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</si>
  <si>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</si>
  <si>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</si>
  <si>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</si>
  <si>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</si>
  <si>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</si>
  <si>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</si>
  <si>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</si>
  <si>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</si>
  <si>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</si>
  <si>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</si>
  <si>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</si>
  <si>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</si>
  <si>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</si>
  <si>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</si>
  <si>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</si>
  <si>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</si>
  <si>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</si>
  <si>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</si>
  <si>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</si>
  <si>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</si>
  <si>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</si>
  <si>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</si>
  <si>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</si>
  <si>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</si>
  <si>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</si>
  <si>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</si>
  <si>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</si>
  <si>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</si>
  <si>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</si>
  <si>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</si>
  <si>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</si>
  <si>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</si>
  <si>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</si>
  <si>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</si>
  <si>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</si>
  <si>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</si>
  <si>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</si>
  <si>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</si>
  <si>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</si>
  <si>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</si>
  <si>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</si>
  <si>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</si>
  <si>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</si>
  <si>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</si>
  <si>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</si>
  <si>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</si>
  <si>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</si>
  <si>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</si>
  <si>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</si>
  <si>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</si>
  <si>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</si>
  <si>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</si>
  <si>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</si>
  <si>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</si>
  <si>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</si>
  <si>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</si>
  <si>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</si>
  <si>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</si>
  <si>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</si>
  <si>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</si>
  <si>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</si>
  <si>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</si>
  <si>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</si>
  <si>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</si>
  <si>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</si>
  <si>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</si>
  <si>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</si>
  <si>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</si>
  <si>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</si>
  <si>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</si>
  <si>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</si>
  <si>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</si>
  <si>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</si>
  <si>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</si>
  <si>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</si>
  <si>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</si>
  <si>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</si>
  <si>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</si>
  <si>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</si>
  <si>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</si>
  <si>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</si>
  <si>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</si>
  <si>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</si>
  <si>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</si>
  <si>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</si>
  <si>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</si>
  <si>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</si>
  <si>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</si>
  <si>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</si>
  <si>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</si>
  <si>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</si>
  <si>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</si>
  <si>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</si>
  <si>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</si>
  <si>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</si>
  <si>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</si>
  <si>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</si>
  <si>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</si>
  <si>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</si>
  <si>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</si>
  <si>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</si>
  <si>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</si>
  <si>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</si>
  <si>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</si>
  <si>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</si>
  <si>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</si>
  <si>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</si>
  <si>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</si>
  <si>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</si>
  <si>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</si>
  <si>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</si>
  <si>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</si>
  <si>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</si>
  <si>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</si>
  <si>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</si>
  <si>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</si>
  <si>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</si>
  <si>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</si>
  <si>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</si>
  <si>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</si>
  <si>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</si>
  <si>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</si>
  <si>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</si>
  <si>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</si>
  <si>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</si>
  <si>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</si>
  <si>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</si>
  <si>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</si>
  <si>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</si>
  <si>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</si>
  <si>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</si>
  <si>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</si>
  <si>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</si>
  <si>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</si>
  <si>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</si>
  <si>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</si>
  <si>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</si>
  <si>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</si>
  <si>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</si>
  <si>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</si>
  <si>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</si>
  <si>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</si>
  <si>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</si>
  <si>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</si>
  <si>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</si>
  <si>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</si>
  <si>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</si>
  <si>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</si>
  <si>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</si>
  <si>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</si>
  <si>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</si>
  <si>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</si>
  <si>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</si>
  <si>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</si>
  <si>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</si>
  <si>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</si>
  <si>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</si>
  <si>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</si>
  <si>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</si>
  <si>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</si>
  <si>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</si>
  <si>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</si>
  <si>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</si>
  <si>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</si>
  <si>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</si>
  <si>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</si>
  <si>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</si>
  <si>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</si>
  <si>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</si>
  <si>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</si>
  <si>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</si>
  <si>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</si>
  <si>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</si>
  <si>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</si>
  <si>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</si>
  <si>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</si>
  <si>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</si>
  <si>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</si>
  <si>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</si>
  <si>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</si>
  <si>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</si>
  <si>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</si>
  <si>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</si>
  <si>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</si>
  <si>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</si>
  <si>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</si>
  <si>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</si>
  <si>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</si>
  <si>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</si>
  <si>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</si>
  <si>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</si>
  <si>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</si>
  <si>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</si>
  <si>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</si>
  <si>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</si>
  <si>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</si>
  <si>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</si>
  <si>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</si>
  <si>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</si>
  <si>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</si>
  <si>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</si>
  <si>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</si>
  <si>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</si>
  <si>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</si>
  <si>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</si>
  <si>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</si>
  <si>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</si>
  <si>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</si>
  <si>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</si>
  <si>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</si>
  <si>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</si>
  <si>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</si>
  <si>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</si>
  <si>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</si>
  <si>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</si>
  <si>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</si>
  <si>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</si>
  <si>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</si>
  <si>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</si>
  <si>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</si>
  <si>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</si>
  <si>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</si>
  <si>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</si>
  <si>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</si>
  <si>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</si>
  <si>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</si>
  <si>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</si>
  <si>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</si>
  <si>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</si>
  <si>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</si>
  <si>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</si>
  <si>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</si>
  <si>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</si>
  <si>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</si>
  <si>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</si>
  <si>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</si>
  <si>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</si>
  <si>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</si>
  <si>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</si>
  <si>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</si>
  <si>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</si>
  <si>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</si>
  <si>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</si>
  <si>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</si>
  <si>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</si>
  <si>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</si>
  <si>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</si>
  <si>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</si>
  <si>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</si>
  <si>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</si>
  <si>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</si>
  <si>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</si>
  <si>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</si>
  <si>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</si>
  <si>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</si>
  <si>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</si>
  <si>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</si>
  <si>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</si>
  <si>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</si>
  <si>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</si>
  <si>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</si>
  <si>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</si>
  <si>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</si>
  <si>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</si>
  <si>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</si>
  <si>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</si>
  <si>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</si>
  <si>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</si>
  <si>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</si>
  <si>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</si>
  <si>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</si>
  <si>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</si>
  <si>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</si>
  <si>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</si>
  <si>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</si>
  <si>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</si>
  <si>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</si>
  <si>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</si>
  <si>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</si>
  <si>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</si>
  <si>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</si>
  <si>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</si>
  <si>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</si>
  <si>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</si>
  <si>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</si>
  <si>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</si>
  <si>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</si>
  <si>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</si>
  <si>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</si>
  <si>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</si>
  <si>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</si>
  <si>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</si>
  <si>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</si>
  <si>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</si>
  <si>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</si>
  <si>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</si>
  <si>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</si>
  <si>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</si>
  <si>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</si>
  <si>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</si>
  <si>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</si>
  <si>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</si>
  <si>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</si>
  <si>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</si>
  <si>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</si>
  <si>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</si>
  <si>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</si>
  <si>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</si>
  <si>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</si>
  <si>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</si>
  <si>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</si>
  <si>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</si>
  <si>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</si>
  <si>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</si>
  <si>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</si>
  <si>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</si>
  <si>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</si>
  <si>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</si>
  <si>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</si>
  <si>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</si>
  <si>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</si>
  <si>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</si>
  <si>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</si>
  <si>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</si>
  <si>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</si>
  <si>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</si>
  <si>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</si>
  <si>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</si>
  <si>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</si>
  <si>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</si>
  <si>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</si>
  <si>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</si>
  <si>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</si>
  <si>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</si>
  <si>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</si>
  <si>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</si>
  <si>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</si>
  <si>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</si>
  <si>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</si>
  <si>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</si>
  <si>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</si>
  <si>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</si>
  <si>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</si>
  <si>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</si>
  <si>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</si>
  <si>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</si>
  <si>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</si>
  <si>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</si>
  <si>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</si>
  <si>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</si>
  <si>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</si>
  <si>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</si>
  <si>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</si>
  <si>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</si>
  <si>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</si>
  <si>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</si>
  <si>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</si>
  <si>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</si>
  <si>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</si>
  <si>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</si>
  <si>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</si>
  <si>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</si>
  <si>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</si>
  <si>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</si>
  <si>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</si>
  <si>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</si>
  <si>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</si>
  <si>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</si>
  <si>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</si>
  <si>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</si>
  <si>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</si>
  <si>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</si>
  <si>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</si>
  <si>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</si>
  <si>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</si>
  <si>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</si>
  <si>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</si>
  <si>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</si>
  <si>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</si>
  <si>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</si>
  <si>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</si>
  <si>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</si>
  <si>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</si>
  <si>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</si>
  <si>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</si>
  <si>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</si>
  <si>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</si>
  <si>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</si>
  <si>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</si>
  <si>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</si>
  <si>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</si>
  <si>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</si>
  <si>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</si>
  <si>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</si>
  <si>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</si>
  <si>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</si>
  <si>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</si>
  <si>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</si>
  <si>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</si>
  <si>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</si>
  <si>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</si>
  <si>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</si>
  <si>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</si>
  <si>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</si>
  <si>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</si>
  <si>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</si>
  <si>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</si>
  <si>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</si>
  <si>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</si>
  <si>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</si>
  <si>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</si>
  <si>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</si>
  <si>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</si>
  <si>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</si>
  <si>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</si>
  <si>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</si>
  <si>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</si>
  <si>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</si>
  <si>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</si>
  <si>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</si>
  <si>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</si>
  <si>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</si>
  <si>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</si>
  <si>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</si>
  <si>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</si>
  <si>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</si>
  <si>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</si>
  <si>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</si>
  <si>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</si>
  <si>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</si>
  <si>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</si>
  <si>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</si>
  <si>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</si>
  <si>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</si>
  <si>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</si>
  <si>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</si>
  <si>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</si>
  <si>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</si>
  <si>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</si>
  <si>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</si>
  <si>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</si>
  <si>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</si>
  <si>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</si>
  <si>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</si>
  <si>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</si>
  <si>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</si>
  <si>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</si>
  <si>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</si>
  <si>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</si>
  <si>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</si>
  <si>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</si>
  <si>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</si>
  <si>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</si>
  <si>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</si>
  <si>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</si>
  <si>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</si>
  <si>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</si>
  <si>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</si>
  <si>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</si>
  <si>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</si>
  <si>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</si>
  <si>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</si>
  <si>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</si>
  <si>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</si>
  <si>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</si>
  <si>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</si>
  <si>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</si>
  <si>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</si>
  <si>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</si>
  <si>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</si>
  <si>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</si>
  <si>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</si>
  <si>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</si>
  <si>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</si>
  <si>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</si>
  <si>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</si>
  <si>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</si>
  <si>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</si>
  <si>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</si>
  <si>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</si>
  <si>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</si>
  <si>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</si>
  <si>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</si>
  <si>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</si>
  <si>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</si>
  <si>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</si>
  <si>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</si>
  <si>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</si>
  <si>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</si>
  <si>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</si>
  <si>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</si>
  <si>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</si>
  <si>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</si>
  <si>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</si>
  <si>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</si>
  <si>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</si>
  <si>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</si>
  <si>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</si>
  <si>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</si>
  <si>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</si>
  <si>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</si>
  <si>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</si>
  <si>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</si>
  <si>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</si>
  <si>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</si>
  <si>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</si>
  <si>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</si>
  <si>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</si>
  <si>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</si>
  <si>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</si>
  <si>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</si>
  <si>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</si>
  <si>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</si>
  <si>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</si>
  <si>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</si>
  <si>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</si>
  <si>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</si>
  <si>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</si>
  <si>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</si>
  <si>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</si>
  <si>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</si>
  <si>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</si>
  <si>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</si>
  <si>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</si>
  <si>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</si>
  <si>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</si>
  <si>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</si>
  <si>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</si>
  <si>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</si>
  <si>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</si>
  <si>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</si>
  <si>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</si>
  <si>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</si>
  <si>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</si>
  <si>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</si>
  <si>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</si>
  <si>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</si>
  <si>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</si>
  <si>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</si>
  <si>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</si>
  <si>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</si>
  <si>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</si>
  <si>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</si>
  <si>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</si>
  <si>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</si>
  <si>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</si>
  <si>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</si>
  <si>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</si>
  <si>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</si>
  <si>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</si>
  <si>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</si>
  <si>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</si>
  <si>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</si>
  <si>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</si>
  <si>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</si>
  <si>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</si>
  <si>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</si>
  <si>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</si>
  <si>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</si>
  <si>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</si>
  <si>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</si>
  <si>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</si>
  <si>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</si>
  <si>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</si>
  <si>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</si>
  <si>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</si>
  <si>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</si>
  <si>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</si>
  <si>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</si>
  <si>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</si>
  <si>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</si>
  <si>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</si>
  <si>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</si>
  <si>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</si>
  <si>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</si>
  <si>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</si>
  <si>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</si>
  <si>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</si>
  <si>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</si>
  <si>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</si>
  <si>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</si>
  <si>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</si>
  <si>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</si>
  <si>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</si>
  <si>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</si>
  <si>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</si>
  <si>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</si>
  <si>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</si>
  <si>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</si>
  <si>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</si>
  <si>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</si>
  <si>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</si>
  <si>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</si>
  <si>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</si>
  <si>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</si>
  <si>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</si>
  <si>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</si>
  <si>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</si>
  <si>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</si>
  <si>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</si>
  <si>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</si>
  <si>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</si>
  <si>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</si>
  <si>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</si>
  <si>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</si>
  <si>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</si>
  <si>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</si>
  <si>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</si>
  <si>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</si>
  <si>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</si>
  <si>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</si>
  <si>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</si>
  <si>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</si>
  <si>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</si>
  <si>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</si>
  <si>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</si>
  <si>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</si>
  <si>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</si>
  <si>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</si>
  <si>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</si>
  <si>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</si>
  <si>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</si>
  <si>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</si>
  <si>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</si>
  <si>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</si>
  <si>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</si>
  <si>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</si>
  <si>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</si>
  <si>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</si>
  <si>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</si>
  <si>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</si>
  <si>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</si>
  <si>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</si>
  <si>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</si>
  <si>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</si>
  <si>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</si>
  <si>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</si>
  <si>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</si>
  <si>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</si>
  <si>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</si>
  <si>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</si>
  <si>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</si>
  <si>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</si>
  <si>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</si>
  <si>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</si>
  <si>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</si>
  <si>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</si>
  <si>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</si>
  <si>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</si>
  <si>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</si>
  <si>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</si>
  <si>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</si>
  <si>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</si>
  <si>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</si>
  <si>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</si>
  <si>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</si>
  <si>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</si>
  <si>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</si>
  <si>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</si>
  <si>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</si>
  <si>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</si>
  <si>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</si>
  <si>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</si>
  <si>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</si>
  <si>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</si>
  <si>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</si>
  <si>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</si>
  <si>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</si>
  <si>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</si>
  <si>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</si>
  <si>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</si>
  <si>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</si>
  <si>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</si>
  <si>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</si>
  <si>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</si>
  <si>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</si>
  <si>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</si>
  <si>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</si>
  <si>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</si>
  <si>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</si>
  <si>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</si>
  <si>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</si>
  <si>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</si>
  <si>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</si>
  <si>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</si>
  <si>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</si>
  <si>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</si>
  <si>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</si>
  <si>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</si>
  <si>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</si>
  <si>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</si>
  <si>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</si>
  <si>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</si>
  <si>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</si>
  <si>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</si>
  <si>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</si>
  <si>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</si>
  <si>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</si>
  <si>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</si>
  <si>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</si>
  <si>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</si>
  <si>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</si>
  <si>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</si>
  <si>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</si>
  <si>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</si>
  <si>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</si>
  <si>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</si>
  <si>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</si>
  <si>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</si>
  <si>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</si>
  <si>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</si>
  <si>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</si>
  <si>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</si>
  <si>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</si>
  <si>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</si>
  <si>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</si>
  <si>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</si>
  <si>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</si>
  <si>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</si>
  <si>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</si>
  <si>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</si>
  <si>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</si>
  <si>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</si>
  <si>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</si>
  <si>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</si>
  <si>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</si>
  <si>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</si>
  <si>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</si>
  <si>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</si>
  <si>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</si>
  <si>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</si>
  <si>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</si>
  <si>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</si>
  <si>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</si>
  <si>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</si>
  <si>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</si>
  <si>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</si>
  <si>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</si>
  <si>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</si>
  <si>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</si>
  <si>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</si>
  <si>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</si>
  <si>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</si>
  <si>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</si>
  <si>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</si>
  <si>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</si>
  <si>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</si>
  <si>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</si>
  <si>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</si>
  <si>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</si>
  <si>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</si>
  <si>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</si>
  <si>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</si>
  <si>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</si>
  <si>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</si>
  <si>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</si>
  <si>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</si>
  <si>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</si>
  <si>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</si>
  <si>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</si>
  <si>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</si>
  <si>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</si>
  <si>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</si>
  <si>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</si>
  <si>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</si>
  <si>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</si>
  <si>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</si>
  <si>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</si>
  <si>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</si>
  <si>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</si>
  <si>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</si>
  <si>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</si>
  <si>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</si>
  <si>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</si>
  <si>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</si>
  <si>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</si>
  <si>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</si>
  <si>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</si>
  <si>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</si>
  <si>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</si>
  <si>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</si>
  <si>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</si>
  <si>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</si>
  <si>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</si>
  <si>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</si>
  <si>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</si>
  <si>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</si>
  <si>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</si>
  <si>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</si>
  <si>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</si>
  <si>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</si>
  <si>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</si>
  <si>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</si>
  <si>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</si>
  <si>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</si>
  <si>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</si>
  <si>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</si>
  <si>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</si>
  <si>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</si>
  <si>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</si>
  <si>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</si>
  <si>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</si>
  <si>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</si>
  <si>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</si>
  <si>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</si>
  <si>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</si>
  <si>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</si>
  <si>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</si>
  <si>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</si>
  <si>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</si>
  <si>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</si>
  <si>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</si>
  <si>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</si>
  <si>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</si>
  <si>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</si>
  <si>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</si>
  <si>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</si>
  <si>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</si>
  <si>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</si>
  <si>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</si>
  <si>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</si>
  <si>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</si>
  <si>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</si>
  <si>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</si>
  <si>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</si>
  <si>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</si>
  <si>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</si>
  <si>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</si>
  <si>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</si>
  <si>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</si>
  <si>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</si>
  <si>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</si>
  <si>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</si>
  <si>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</si>
  <si>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</si>
  <si>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</si>
  <si>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</si>
  <si>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</si>
  <si>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</si>
  <si>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</si>
  <si>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</si>
  <si>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</si>
  <si>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</si>
  <si>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</si>
  <si>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</si>
  <si>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</si>
  <si>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</si>
  <si>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</si>
  <si>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</si>
  <si>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</si>
  <si>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</si>
  <si>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</si>
  <si>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</si>
  <si>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</si>
  <si>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</si>
  <si>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</si>
  <si>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</si>
  <si>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</si>
  <si>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</si>
  <si>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</si>
  <si>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</si>
  <si>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</si>
  <si>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</si>
  <si>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</si>
  <si>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</si>
  <si>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</si>
  <si>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</si>
  <si>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</si>
  <si>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</si>
  <si>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</si>
  <si>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</si>
  <si>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</si>
  <si>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</si>
  <si>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</si>
  <si>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</si>
  <si>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</si>
  <si>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</si>
  <si>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</si>
  <si>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</si>
  <si>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</si>
  <si>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</si>
  <si>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</si>
  <si>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</si>
  <si>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</si>
  <si>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</si>
  <si>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</si>
  <si>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</si>
  <si>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</si>
  <si>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</si>
  <si>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</si>
  <si>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</si>
  <si>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</si>
  <si>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</si>
  <si>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</si>
  <si>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</si>
  <si>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</si>
  <si>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</si>
  <si>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</si>
  <si>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</si>
  <si>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</si>
  <si>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</si>
  <si>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</si>
  <si>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</si>
  <si>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</si>
  <si>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</si>
  <si>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</si>
  <si>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</si>
  <si>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</si>
  <si>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</si>
  <si>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</si>
  <si>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</si>
  <si>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</si>
  <si>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</si>
  <si>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</si>
  <si>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</si>
  <si>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</si>
  <si>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</si>
  <si>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</si>
  <si>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</si>
  <si>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</si>
  <si>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</si>
  <si>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</si>
  <si>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</si>
  <si>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</si>
  <si>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</si>
  <si>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</si>
  <si>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</si>
  <si>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</si>
  <si>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</si>
  <si>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</si>
  <si>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</si>
  <si>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</si>
  <si>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</si>
  <si>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</si>
  <si>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</si>
  <si>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</si>
  <si>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</si>
  <si>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</si>
  <si>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</si>
  <si>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</si>
  <si>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</si>
  <si>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</si>
  <si>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</si>
  <si>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</si>
  <si>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</si>
  <si>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</si>
  <si>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</si>
  <si>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</si>
  <si>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</si>
  <si>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</si>
  <si>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</si>
  <si>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</si>
  <si>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</si>
  <si>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</si>
  <si>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</si>
  <si>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</si>
  <si>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</si>
  <si>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</si>
  <si>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</si>
  <si>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</si>
  <si>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</si>
  <si>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</si>
  <si>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</si>
  <si>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</si>
  <si>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</si>
  <si>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</si>
  <si>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</si>
  <si>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</si>
  <si>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</si>
  <si>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</si>
  <si>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</si>
  <si>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</si>
  <si>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</si>
  <si>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</si>
  <si>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</si>
  <si>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</si>
  <si>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</si>
  <si>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</si>
  <si>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</si>
  <si>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</si>
  <si>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</si>
  <si>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</si>
  <si>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</si>
  <si>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</si>
  <si>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</si>
  <si>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</si>
  <si>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</si>
  <si>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</si>
  <si>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</si>
  <si>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</si>
  <si>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</si>
  <si>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</si>
  <si>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</si>
  <si>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</si>
  <si>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</si>
  <si>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</si>
  <si>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</si>
  <si>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</si>
  <si>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</si>
  <si>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</si>
  <si>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</si>
  <si>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</si>
  <si>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</si>
  <si>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</si>
  <si>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</si>
  <si>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</si>
  <si>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</si>
  <si>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</si>
  <si>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</si>
  <si>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</si>
  <si>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</si>
  <si>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</si>
  <si>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</si>
  <si>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</si>
  <si>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</si>
  <si>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</si>
  <si>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</si>
  <si>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</si>
  <si>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</si>
  <si>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</si>
  <si>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</si>
  <si>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</si>
  <si>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</si>
  <si>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</si>
  <si>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</si>
  <si>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</si>
  <si>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</si>
  <si>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</si>
  <si>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</si>
  <si>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</si>
  <si>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</si>
  <si>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</si>
  <si>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</si>
  <si>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</si>
  <si>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</si>
  <si>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</si>
  <si>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</si>
  <si>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</si>
  <si>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</si>
  <si>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</si>
  <si>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</si>
  <si>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</si>
  <si>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</si>
  <si>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</si>
  <si>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</si>
  <si>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</si>
  <si>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</si>
  <si>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</si>
  <si>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</si>
  <si>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</si>
  <si>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</si>
  <si>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</si>
  <si>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</si>
  <si>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</si>
  <si>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</si>
  <si>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</si>
  <si>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</si>
  <si>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</si>
  <si>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</si>
  <si>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</si>
  <si>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</si>
  <si>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</si>
  <si>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</si>
  <si>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</si>
  <si>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</si>
  <si>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</si>
  <si>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</si>
  <si>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</si>
  <si>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</si>
  <si>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</si>
  <si>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</si>
  <si>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</si>
  <si>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</si>
  <si>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</si>
  <si>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</si>
  <si>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</si>
  <si>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</si>
  <si>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</si>
  <si>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</si>
  <si>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</si>
  <si>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</si>
  <si>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</si>
  <si>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</si>
  <si>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</si>
  <si>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</si>
  <si>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</si>
  <si>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</si>
  <si>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</si>
  <si>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</si>
  <si>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</si>
  <si>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</si>
  <si>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</si>
  <si>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</si>
  <si>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</si>
  <si>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</si>
  <si>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</si>
  <si>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</si>
  <si>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</si>
  <si>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</si>
  <si>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</si>
  <si>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</si>
  <si>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</si>
  <si>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</si>
  <si>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</si>
  <si>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</si>
  <si>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</si>
  <si>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</si>
  <si>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</si>
  <si>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</si>
  <si>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</si>
  <si>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</si>
  <si>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</si>
  <si>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</si>
  <si>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</si>
  <si>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</si>
  <si>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</si>
  <si>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</si>
  <si>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</si>
  <si>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</si>
  <si>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</si>
  <si>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</si>
  <si>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</si>
  <si>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</si>
  <si>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</si>
  <si>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</si>
  <si>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</si>
  <si>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</si>
  <si>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</si>
  <si>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</si>
  <si>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</si>
  <si>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</si>
  <si>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</si>
  <si>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</si>
  <si>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</si>
  <si>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</si>
  <si>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</si>
  <si>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</si>
  <si>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</si>
  <si>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</si>
  <si>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</si>
  <si>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</si>
  <si>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</si>
  <si>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</si>
  <si>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</si>
  <si>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</si>
  <si>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</si>
  <si>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</si>
  <si>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</si>
  <si>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</si>
  <si>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</si>
  <si>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</si>
  <si>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</si>
  <si>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</si>
  <si>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</si>
  <si>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</si>
  <si>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</si>
  <si>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</si>
  <si>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</si>
  <si>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</si>
  <si>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</si>
  <si>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</si>
  <si>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</si>
  <si>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</si>
  <si>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</si>
  <si>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</si>
  <si>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</si>
  <si>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</si>
  <si>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</si>
  <si>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</si>
  <si>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</si>
  <si>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</si>
  <si>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</si>
  <si>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</si>
  <si>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</si>
  <si>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</si>
  <si>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</si>
  <si>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</si>
  <si>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</si>
  <si>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</si>
  <si>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</si>
  <si>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</si>
  <si>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</si>
  <si>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</si>
  <si>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</si>
  <si>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</si>
  <si>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</si>
  <si>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</si>
  <si>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</si>
  <si>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</si>
  <si>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</si>
  <si>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</si>
  <si>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</si>
  <si>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</si>
  <si>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</si>
  <si>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</si>
  <si>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</si>
  <si>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</si>
  <si>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</si>
  <si>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</si>
  <si>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</si>
  <si>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</si>
  <si>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</si>
  <si>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</si>
  <si>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</si>
  <si>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</si>
  <si>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</si>
  <si>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</si>
  <si>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</si>
  <si>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</si>
  <si>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</si>
  <si>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</si>
  <si>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</si>
  <si>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</si>
  <si>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</si>
  <si>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</si>
  <si>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</si>
  <si>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</si>
  <si>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</si>
  <si>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</si>
  <si>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</si>
  <si>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</si>
  <si>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</si>
  <si>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</si>
  <si>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</si>
  <si>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</si>
  <si>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</si>
  <si>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</si>
  <si>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</si>
  <si>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</si>
  <si>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</si>
  <si>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</si>
  <si>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</si>
  <si>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</si>
  <si>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</si>
  <si>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</si>
  <si>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</si>
  <si>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</si>
  <si>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</si>
  <si>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</si>
  <si>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</si>
  <si>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</si>
  <si>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</si>
  <si>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</si>
  <si>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</si>
  <si>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</si>
  <si>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</si>
  <si>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</si>
  <si>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</si>
  <si>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</si>
  <si>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</si>
  <si>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</si>
  <si>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</si>
  <si>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</si>
  <si>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</si>
  <si>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</si>
  <si>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</si>
  <si>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</si>
  <si>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</si>
  <si>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</si>
  <si>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</si>
  <si>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</si>
  <si>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</si>
  <si>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</si>
  <si>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</si>
  <si>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</si>
  <si>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</si>
  <si>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</si>
  <si>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</si>
  <si>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</si>
  <si>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</si>
  <si>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</si>
  <si>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</si>
  <si>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</si>
  <si>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</si>
  <si>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</si>
  <si>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</si>
  <si>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</si>
  <si>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</si>
  <si>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</si>
  <si>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</si>
  <si>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</si>
  <si>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</si>
  <si>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</si>
  <si>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</si>
  <si>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</si>
  <si>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</si>
  <si>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</si>
  <si>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</si>
  <si>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</si>
  <si>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</si>
  <si>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</si>
  <si>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</si>
  <si>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</si>
  <si>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</si>
  <si>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</si>
  <si>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</si>
  <si>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</si>
  <si>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</si>
  <si>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</si>
  <si>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</si>
  <si>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</si>
  <si>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</si>
  <si>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</si>
  <si>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</si>
  <si>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</si>
  <si>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</si>
  <si>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</si>
  <si>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</si>
  <si>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</si>
  <si>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</si>
  <si>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</si>
  <si>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</si>
  <si>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</si>
  <si>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</si>
  <si>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</si>
  <si>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</si>
  <si>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</si>
  <si>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</si>
  <si>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</si>
  <si>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</si>
  <si>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</si>
  <si>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</si>
  <si>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</si>
  <si>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</si>
  <si>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</si>
  <si>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</si>
  <si>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</si>
  <si>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</si>
  <si>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</si>
  <si>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</si>
  <si>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</si>
  <si>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</si>
  <si>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</si>
  <si>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</si>
  <si>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</si>
  <si>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</si>
  <si>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</si>
  <si>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</si>
  <si>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</si>
  <si>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</si>
  <si>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</si>
  <si>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</si>
  <si>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</si>
  <si>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</si>
  <si>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</si>
  <si>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</si>
  <si>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</si>
  <si>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</si>
  <si>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</si>
  <si>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</si>
  <si>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</si>
  <si>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</si>
  <si>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</si>
  <si>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</si>
  <si>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</si>
  <si>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</si>
  <si>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</si>
  <si>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</si>
  <si>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</si>
  <si>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</si>
  <si>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</si>
  <si>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</si>
  <si>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</si>
  <si>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</si>
  <si>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</si>
  <si>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</si>
  <si>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</si>
  <si>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</si>
  <si>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</si>
  <si>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</si>
  <si>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</si>
  <si>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</si>
  <si>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</si>
  <si>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</si>
  <si>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</si>
  <si>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</si>
  <si>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</si>
  <si>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</si>
  <si>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</si>
  <si>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</si>
  <si>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</si>
  <si>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</si>
  <si>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</si>
  <si>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</si>
  <si>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</si>
  <si>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</si>
  <si>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</si>
  <si>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</si>
  <si>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</si>
  <si>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</si>
  <si>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</si>
  <si>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</si>
  <si>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</si>
  <si>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</si>
  <si>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</si>
  <si>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</si>
  <si>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</si>
  <si>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</si>
  <si>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</si>
  <si>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</si>
  <si>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</si>
  <si>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</si>
  <si>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</si>
  <si>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</si>
  <si>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</si>
  <si>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</si>
  <si>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</si>
  <si>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</si>
  <si>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</si>
  <si>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</si>
  <si>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</si>
  <si>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</si>
  <si>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</si>
  <si>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</si>
  <si>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</si>
  <si>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</si>
  <si>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</si>
  <si>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</si>
  <si>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</si>
  <si>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</si>
  <si>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</si>
  <si>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</si>
  <si>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</si>
  <si>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</si>
  <si>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</si>
  <si>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</si>
  <si>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</si>
  <si>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</si>
  <si>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</si>
  <si>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</si>
  <si>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</si>
  <si>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</si>
  <si>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</si>
  <si>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</si>
  <si>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</si>
  <si>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</si>
  <si>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</si>
  <si>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</si>
  <si>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</si>
  <si>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</si>
  <si>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</si>
  <si>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</si>
  <si>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</si>
  <si>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</si>
  <si>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</si>
  <si>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</si>
  <si>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</si>
  <si>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</si>
  <si>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</si>
  <si>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</si>
  <si>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</si>
  <si>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</si>
  <si>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</si>
  <si>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</si>
  <si>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</si>
  <si>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</si>
  <si>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</si>
  <si>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</si>
  <si>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</si>
  <si>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</si>
  <si>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</si>
  <si>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</si>
  <si>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</si>
  <si>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</si>
  <si>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</si>
  <si>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</si>
  <si>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</si>
  <si>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</si>
  <si>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</si>
  <si>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</si>
  <si>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</si>
  <si>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</si>
  <si>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</si>
  <si>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</si>
  <si>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</si>
  <si>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</si>
  <si>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</si>
  <si>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</si>
  <si>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</si>
  <si>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</si>
  <si>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</si>
  <si>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</si>
  <si>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</si>
  <si>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</si>
  <si>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</si>
  <si>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</si>
  <si>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</si>
  <si>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</si>
  <si>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</si>
  <si>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</si>
  <si>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</si>
  <si>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</si>
  <si>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</si>
  <si>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</si>
  <si>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</si>
  <si>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</si>
  <si>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</si>
  <si>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</si>
  <si>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</si>
  <si>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</si>
  <si>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</si>
  <si>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</si>
  <si>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</si>
  <si>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</si>
  <si>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</si>
  <si>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</si>
  <si>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</si>
  <si>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</si>
  <si>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</si>
  <si>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</si>
  <si>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</si>
  <si>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</si>
  <si>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</si>
  <si>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</si>
  <si>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</si>
  <si>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</si>
  <si>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</si>
  <si>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</si>
  <si>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</si>
  <si>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</si>
  <si>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</si>
  <si>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</si>
  <si>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</si>
  <si>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</si>
  <si>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</si>
  <si>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</si>
  <si>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</si>
  <si>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</si>
  <si>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</si>
  <si>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</si>
  <si>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</si>
  <si>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</si>
  <si>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</si>
  <si>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</si>
  <si>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</si>
  <si>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</si>
  <si>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</si>
  <si>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</si>
  <si>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</si>
  <si>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</si>
  <si>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</si>
  <si>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</si>
  <si>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</si>
  <si>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</si>
  <si>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</si>
  <si>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</si>
  <si>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</si>
  <si>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</si>
  <si>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</si>
  <si>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</si>
  <si>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</si>
  <si>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</si>
  <si>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</si>
  <si>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</si>
  <si>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</si>
  <si>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</si>
  <si>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</si>
  <si>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</si>
  <si>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</si>
  <si>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</si>
  <si>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</si>
  <si>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</si>
  <si>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</si>
  <si>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</si>
  <si>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</si>
  <si>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</si>
  <si>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</si>
  <si>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</si>
  <si>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</si>
  <si>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</si>
  <si>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</si>
  <si>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</si>
  <si>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</si>
  <si>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</si>
  <si>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</si>
  <si>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</si>
  <si>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</si>
  <si>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</si>
  <si>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</si>
  <si>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</si>
  <si>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</si>
  <si>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</si>
  <si>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</si>
  <si>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</si>
  <si>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</si>
  <si>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</si>
  <si>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</si>
  <si>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</si>
  <si>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</si>
  <si>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</si>
  <si>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</si>
  <si>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</si>
  <si>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</si>
  <si>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</si>
  <si>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</si>
  <si>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</si>
  <si>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</si>
  <si>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</si>
  <si>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</si>
  <si>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</si>
  <si>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</si>
  <si>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</si>
  <si>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</si>
  <si>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</si>
  <si>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</si>
  <si>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</si>
  <si>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</si>
  <si>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</si>
  <si>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</si>
  <si>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</si>
  <si>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</si>
  <si>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</si>
  <si>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</si>
  <si>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</si>
  <si>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</si>
  <si>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</si>
  <si>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</si>
  <si>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</si>
  <si>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</si>
  <si>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</si>
  <si>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</si>
  <si>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</si>
  <si>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</si>
  <si>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</si>
  <si>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</si>
  <si>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</si>
  <si>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</si>
  <si>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</si>
  <si>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</si>
  <si>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</si>
  <si>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</si>
  <si>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</si>
  <si>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</si>
  <si>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</si>
  <si>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</si>
  <si>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</si>
  <si>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</si>
  <si>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</si>
  <si>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</si>
  <si>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</si>
  <si>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</si>
  <si>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</si>
  <si>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</si>
  <si>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</si>
  <si>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</si>
  <si>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</si>
  <si>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</si>
  <si>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</si>
  <si>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</si>
  <si>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</si>
  <si>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</si>
  <si>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</si>
  <si>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</si>
  <si>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</si>
  <si>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</si>
  <si>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</si>
  <si>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</si>
  <si>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</si>
  <si>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</si>
  <si>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</si>
  <si>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</si>
  <si>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</si>
  <si>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</si>
  <si>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</si>
  <si>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</si>
  <si>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</si>
  <si>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</si>
  <si>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</si>
  <si>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</si>
  <si>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</si>
  <si>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</si>
  <si>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</si>
  <si>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</si>
  <si>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</si>
  <si>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</si>
  <si>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</si>
  <si>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</si>
  <si>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</si>
  <si>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</si>
  <si>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</si>
  <si>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</si>
  <si>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</si>
  <si>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</si>
  <si>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</si>
  <si>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</si>
  <si>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</si>
  <si>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</si>
  <si>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</si>
  <si>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</si>
  <si>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</si>
  <si>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</si>
  <si>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</si>
  <si>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</si>
  <si>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</si>
  <si>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</si>
  <si>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</si>
  <si>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</si>
  <si>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</si>
  <si>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</si>
  <si>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</si>
  <si>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</si>
  <si>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</si>
  <si>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</si>
  <si>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</si>
  <si>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</si>
  <si>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</si>
  <si>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</si>
  <si>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</si>
  <si>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</si>
  <si>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</si>
  <si>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</si>
  <si>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</si>
  <si>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</si>
  <si>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</si>
  <si>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</si>
  <si>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</si>
  <si>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</si>
  <si>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</si>
  <si>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</si>
  <si>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</si>
  <si>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</si>
  <si>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</si>
  <si>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</si>
  <si>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</si>
  <si>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</si>
  <si>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</si>
  <si>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</si>
  <si>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</si>
  <si>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</si>
  <si>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</si>
  <si>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</si>
  <si>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</si>
  <si>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</si>
  <si>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</si>
  <si>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</si>
  <si>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</si>
  <si>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</si>
  <si>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</si>
  <si>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</si>
  <si>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</si>
  <si>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</si>
  <si>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</si>
  <si>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</si>
  <si>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</si>
  <si>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</si>
  <si>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</si>
  <si>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</si>
  <si>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</si>
  <si>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</si>
  <si>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</si>
  <si>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</si>
  <si>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</si>
  <si>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</si>
  <si>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</si>
  <si>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</si>
  <si>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</si>
  <si>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</si>
  <si>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</si>
  <si>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</si>
  <si>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</si>
  <si>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</si>
  <si>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</si>
  <si>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</si>
  <si>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</si>
  <si>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</si>
  <si>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</si>
  <si>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</si>
  <si>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</si>
  <si>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</si>
  <si>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</si>
  <si>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</si>
  <si>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</si>
  <si>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</si>
  <si>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</si>
  <si>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</si>
  <si>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</si>
  <si>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</si>
  <si>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</si>
  <si>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</si>
  <si>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</si>
  <si>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</si>
  <si>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</si>
  <si>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</si>
  <si>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</si>
  <si>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</si>
  <si>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</si>
  <si>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</si>
  <si>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</si>
  <si>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</si>
  <si>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</si>
  <si>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Cutting off Kate Bush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</si>
  <si>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</si>
  <si>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</si>
  <si>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</si>
  <si>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</si>
  <si>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</si>
  <si>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</si>
  <si>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</si>
  <si>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</si>
  <si>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</si>
  <si>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</si>
  <si>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</si>
  <si>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</si>
  <si>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</si>
  <si>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</si>
  <si>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</si>
  <si>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</si>
  <si>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</si>
  <si>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</si>
  <si>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</si>
  <si>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</si>
  <si>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Goal</t>
  </si>
  <si>
    <t>Number of Successful</t>
  </si>
  <si>
    <t>Number Failed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</si>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</sst>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/>
    <xf numFmtId="165" fontId="0" fillId="0" borderId="0" xfId="1" applyNumberFormat="1" applyFont="1"/>
    <xf numFmtId="165" fontId="0" fillId="0" borderId="0" xfId="0" applyNumberFormat="1"/>
    <xf numFmtId="0" fontId="1" fillId="2" borderId="0" xfId="0" applyFont="1" applyFill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271243673337394"/>
          <c:y val="4.8348869122827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4-4533-8B92-8A5B126EF4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4-4533-8B92-8A5B126EF4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64-4533-8B92-8A5B126EF4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4-4533-8B92-8A5B126E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773935"/>
        <c:axId val="1430774351"/>
      </c:barChart>
      <c:catAx>
        <c:axId val="143077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74351"/>
        <c:crosses val="autoZero"/>
        <c:auto val="1"/>
        <c:lblAlgn val="ctr"/>
        <c:lblOffset val="100"/>
        <c:noMultiLvlLbl val="0"/>
      </c:catAx>
      <c:valAx>
        <c:axId val="14307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8-4CCC-BADD-4658F677D8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8-4CCC-BADD-4658F677D8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8-4CCC-BADD-4658F677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784751"/>
        <c:axId val="1430788911"/>
      </c:barChart>
      <c:catAx>
        <c:axId val="143078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88911"/>
        <c:crosses val="autoZero"/>
        <c:auto val="1"/>
        <c:lblAlgn val="ctr"/>
        <c:lblOffset val="100"/>
        <c:noMultiLvlLbl val="0"/>
      </c:catAx>
      <c:valAx>
        <c:axId val="14307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78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D-4A2A-9072-750EC9B4BA7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D-4A2A-9072-750EC9B4BA7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D-4A2A-9072-750EC9B4BA7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Date'!$E$5:$E$18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9D-4A2A-9072-750EC9B4B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165199"/>
        <c:axId val="1022169359"/>
      </c:lineChart>
      <c:catAx>
        <c:axId val="102216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69359"/>
        <c:crosses val="autoZero"/>
        <c:auto val="1"/>
        <c:lblAlgn val="ctr"/>
        <c:lblOffset val="100"/>
        <c:noMultiLvlLbl val="0"/>
      </c:catAx>
      <c:valAx>
        <c:axId val="10221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6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B-4F80-896F-8B0F804711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B-4F80-896F-8B0F804711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B-4F80-896F-8B0F80471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685968"/>
        <c:axId val="1003686384"/>
      </c:lineChart>
      <c:catAx>
        <c:axId val="100368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86384"/>
        <c:crosses val="autoZero"/>
        <c:auto val="1"/>
        <c:lblAlgn val="ctr"/>
        <c:lblOffset val="100"/>
        <c:noMultiLvlLbl val="0"/>
      </c:catAx>
      <c:valAx>
        <c:axId val="10036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68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A-4282-BF2A-9167AB532D2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A-4282-BF2A-9167AB532D2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2A-4282-BF2A-9167AB532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367648"/>
        <c:axId val="619366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2A-4282-BF2A-9167AB532D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42A-4282-BF2A-9167AB532D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42A-4282-BF2A-9167AB532D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204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42A-4282-BF2A-9167AB532D21}"/>
                  </c:ext>
                </c:extLst>
              </c15:ser>
            </c15:filteredLineSeries>
          </c:ext>
        </c:extLst>
      </c:lineChart>
      <c:catAx>
        <c:axId val="6193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66816"/>
        <c:crosses val="autoZero"/>
        <c:auto val="1"/>
        <c:lblAlgn val="ctr"/>
        <c:lblOffset val="100"/>
        <c:noMultiLvlLbl val="0"/>
      </c:catAx>
      <c:valAx>
        <c:axId val="6193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F310B4-8D67-4988-9CED-AA52EA4FA5B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8882F2-779C-4755-A214-11F9E8B13F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E70166-9029-431F-8F76-337DCC929CB7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10</xdr:row>
      <xdr:rowOff>176212</xdr:rowOff>
    </xdr:from>
    <xdr:to>
      <xdr:col>14</xdr:col>
      <xdr:colOff>342900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534FA-2B77-41C2-9EC7-6469528A1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138112</xdr:rowOff>
    </xdr:from>
    <xdr:to>
      <xdr:col>14</xdr:col>
      <xdr:colOff>314325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66A87-EEBE-4E7C-B4F3-C839FE4B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157161</xdr:rowOff>
    </xdr:from>
    <xdr:to>
      <xdr:col>14</xdr:col>
      <xdr:colOff>552450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0AD64-0871-41D8-95DC-C68903FF8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BC2C2F-50AE-4D80-B4B1-E8D8CF3FBB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75827E2-ED8A-4E63-9E5F-00C617D5B7C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1200149</xdr:colOff>
      <xdr:row>18</xdr:row>
      <xdr:rowOff>176211</xdr:rowOff>
    </xdr:from>
    <xdr:to>
      <xdr:col>14</xdr:col>
      <xdr:colOff>247649</xdr:colOff>
      <xdr:row>39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73CDE-15A3-4B34-A00A-8377BD8A6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14</xdr:row>
      <xdr:rowOff>100012</xdr:rowOff>
    </xdr:from>
    <xdr:to>
      <xdr:col>13</xdr:col>
      <xdr:colOff>19050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250F1-5AA4-413D-BFDB-25EC63EFF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Daddario" refreshedDate="44480.812276851851" createdVersion="7" refreshedVersion="7" minRefreshableVersion="3" recordCount="4114" xr:uid="{B4979219-DEA6-4C0A-AEC1-B727D40C42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Daddario" refreshedDate="44481.732543981481" createdVersion="7" refreshedVersion="7" minRefreshableVersion="3" recordCount="4114" xr:uid="{8138E658-0737-4645-A53D-BCAD7F0DA8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Daddario" refreshedDate="44486.438791782406" createdVersion="7" refreshedVersion="7" minRefreshableVersion="3" recordCount="4114" xr:uid="{5800204B-FA92-4FCF-B647-14552DD87C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8A685-26B6-4301-9A9B-4C4FA12E22F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9805A-9C1E-47CC-AEB4-50BA305A357A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B8CDD-0E41-48C9-863C-84B3C829BFFE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F8B87-DC4E-42BC-B071-2127B6BE8BC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M1" zoomScale="70" zoomScaleNormal="70" workbookViewId="0">
      <selection activeCell="R1" sqref="R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  <c r="U1" s="1" t="s">
        <v>8397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cm="1">
        <f t="array" ref="U2:U4115">YEAR(S2:S4115)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U130"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  <c r="U131"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U133"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U134"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U135"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U136"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U137"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U138"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U139"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U140"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U141"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U142"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U143"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U144"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U145"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U146"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U147"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U148"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U150"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U151"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U152"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U153"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  <c r="U154"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U155"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U156"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U157"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U158"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U159"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U160"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U161"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  <c r="U162"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U163"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U164"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U165"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U166"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U168"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U169"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U170"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U172"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U173"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  <c r="U174"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U176"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U178"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U179"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U180"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U181"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U184"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U186"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U187"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U188"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U189"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U190"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U191"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U192"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U193"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  <c r="U194"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  <c r="U195"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U196"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U197"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U198"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U199"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U200"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U201"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  <c r="U202"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U203"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U204"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U205"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U206"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U207"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U208"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U209"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U210"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U211"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U212"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  <c r="U213"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U214"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U215"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U216"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U217"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U218"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U219"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U220"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U221"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  <c r="U222"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U223"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U224"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U225"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U226"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U227"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U228"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U229"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U230"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U231"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  <c r="U232"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  <c r="U233"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U234"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U235"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U236"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U237"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U238"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U239"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U240"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U241"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U242"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U243"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U244"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U245"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  <c r="U246"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U247"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U248"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U249"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U250"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U251"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U252"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U253"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U254"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U255"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U256"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U257"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  <c r="U258"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  <c r="U259"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U260"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U261"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U262"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U263"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U264"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U265"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U266"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U267"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U268"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U269"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U270"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U271"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U272"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U273"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U274"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U275"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U276"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U277"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U278"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U279"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U280"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U281"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  <c r="U282"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U283"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U284"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U285"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U286"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U287"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U288"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U289"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U290"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U291"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U292"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U293"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U294"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U295"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U296"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U297"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U298"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U299"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U300"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U301"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U302"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U303"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U304"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  <c r="U305"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U306"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U307"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  <c r="U308"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  <c r="U309"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U310"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U311"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U312"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U313"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U314"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U315"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U316"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U317"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U318"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U319"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U320"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U321"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  <c r="U322"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  <c r="U323"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U324"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U325"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U326"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U327"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U328"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U329"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U330"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U331"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U332"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U333"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U334"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U335"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U336"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U337"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U338"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U339"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U340"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U341"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U342"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U343"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U344"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U345"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U346"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U347"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  <c r="U348"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U349"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U350"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U351"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U352"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U353"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U354"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U355"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U356"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U357"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U358"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U359"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U360"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U361"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U362"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U363"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U364"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U365"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U366"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U367"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  <c r="U368"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U369"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U370"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U371"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U372"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U373"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U374"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U375"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U376"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U377"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U378"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U379"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U380"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U381"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U382"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U383"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U384"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U385"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  <c r="U386"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  <c r="U387"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U388"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U389"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  <c r="U390"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U391"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U392"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U393"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U394"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U395"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U396"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U397"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  <c r="U398"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U399"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U400"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U401"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U402"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U403"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U404"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U405"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  <c r="U406"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U407"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U408"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U409"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U410"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U411"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  <c r="U412"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U413"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U414"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U415"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U416"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U417"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U418"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U419"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U420"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U421"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U422"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U423"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  <c r="U424"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U425"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U426"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U427"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U428"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U429"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U430"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U431"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U432"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  <c r="U433"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U434"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  <c r="U435"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U436"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U437"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U438"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U439"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U440"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  <c r="U441"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U442"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U443"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U444"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U445"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U446"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U447"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U448"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U449"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  <c r="U450"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  <c r="U451"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U452"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U453"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  <c r="U454"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U455"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U456"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U457"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U458"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U459"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U460"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U461"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U462"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U463"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  <c r="U464"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U465"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  <c r="U466"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U467"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U468"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U469"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U470"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U471"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U472"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U473"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U474"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U475"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U476"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U477"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U478"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U479"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U480"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U481"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  <c r="U482"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U483"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U484"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U485"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U486"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  <c r="U487"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U488"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U489"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U490"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U491"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  <c r="U492"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  <c r="U493"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U494"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  <c r="U495"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U496"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U497"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U498"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U499"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U500"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U501"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U502"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U503"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U504"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U505"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U506"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U507"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U508"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U509"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U510"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U511"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U512"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U513"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  <c r="U514"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  <c r="U515"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U516"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U517"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U518"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U519"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U520"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  <c r="U521"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U542"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U543"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U544"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U545"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U546"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U547"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U548"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U549"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U550"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U551"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U552"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U553"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U554"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U555"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U556"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U557"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U558"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U559"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U560"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U561"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U562"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U563"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  <c r="U564"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U565"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U566"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  <c r="U567"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U568"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U569"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U570"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U571"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  <c r="U572"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U573"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U574"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U575"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U576"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U577"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  <c r="U578"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  <c r="U579"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  <c r="U580"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  <c r="U581"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  <c r="U582"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  <c r="U583"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  <c r="U584"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  <c r="U585"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  <c r="U586"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  <c r="U587"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  <c r="U588"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  <c r="U589"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  <c r="U590"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  <c r="U591"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  <c r="U592"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  <c r="U593"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  <c r="U594"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  <c r="U595"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  <c r="U596"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  <c r="U597"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  <c r="U598"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  <c r="U599"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  <c r="U600"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  <c r="U601"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  <c r="U602"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  <c r="U603"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  <c r="U604"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  <c r="U605"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  <c r="U606"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  <c r="U607"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  <c r="U608"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  <c r="U609"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  <c r="U610"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  <c r="U611"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  <c r="U612"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  <c r="U613"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  <c r="U614"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  <c r="U615"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  <c r="U616"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  <c r="U617"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  <c r="U618"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  <c r="U619"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  <c r="U620"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  <c r="U621"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  <c r="U622"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  <c r="U623"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  <c r="U624"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  <c r="U625"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  <c r="U626"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  <c r="U627"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  <c r="U628"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  <c r="U629"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  <c r="U630"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  <c r="U631"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  <c r="U632"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  <c r="U633"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  <c r="U634"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  <c r="U635"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  <c r="U636"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  <c r="U637"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  <c r="U638"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  <c r="U639"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  <c r="U640"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  <c r="U641"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  <c r="U642"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  <c r="U643"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  <c r="U644"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  <c r="U645"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  <c r="U646"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  <c r="U647"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  <c r="U648"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  <c r="U649"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  <c r="U650"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  <c r="U651"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  <c r="U652"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  <c r="U653"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  <c r="U654"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  <c r="U655"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  <c r="U656"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  <c r="U657"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  <c r="U658"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  <c r="U659"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  <c r="U660"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  <c r="U661"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  <c r="U662"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  <c r="U663"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  <c r="U664"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  <c r="U665"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  <c r="U666"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  <c r="U667"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  <c r="U668"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  <c r="U669"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  <c r="U670"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  <c r="U671"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  <c r="U672"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  <c r="U673"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  <c r="U674"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  <c r="U675"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  <c r="U676"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  <c r="U677"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  <c r="U678"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  <c r="U679"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  <c r="U680"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  <c r="U681"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  <c r="U682"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  <c r="U683"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  <c r="U684"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  <c r="U685"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  <c r="U686"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  <c r="U687"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  <c r="U688"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  <c r="U689"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  <c r="U690"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  <c r="U691"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  <c r="U692"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  <c r="U693"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  <c r="U694"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  <c r="U695"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  <c r="U696"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  <c r="U697"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  <c r="U698"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  <c r="U699"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  <c r="U700"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  <c r="U701"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  <c r="U702"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  <c r="U703"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  <c r="U704"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  <c r="U705"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  <c r="U706"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  <c r="U707"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  <c r="U708"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  <c r="U709"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  <c r="U710"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  <c r="U711"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  <c r="U712"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  <c r="U713"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  <c r="U714"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  <c r="U715"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  <c r="U716"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  <c r="U717"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  <c r="U718"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  <c r="U719"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  <c r="U720"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  <c r="U721"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  <c r="U722"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  <c r="U723"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  <c r="U724"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  <c r="U725"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  <c r="U726"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  <c r="U727"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  <c r="U728"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  <c r="U729"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  <c r="U730"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  <c r="U731"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  <c r="U732"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  <c r="U733"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  <c r="U734"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  <c r="U735"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  <c r="U736"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  <c r="U737"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  <c r="U738"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  <c r="U739"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  <c r="U740"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  <c r="U741"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  <c r="U742"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  <c r="U743"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  <c r="U744"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  <c r="U745"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  <c r="U746"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  <c r="U747"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  <c r="U748"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  <c r="U749"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  <c r="U750"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  <c r="U751"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  <c r="U752"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  <c r="U753"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  <c r="U754"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  <c r="U755"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  <c r="U756"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  <c r="U757"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  <c r="U758"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  <c r="U759"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  <c r="U760"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  <c r="U761"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  <c r="U762"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  <c r="U763"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  <c r="U764"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  <c r="U765"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  <c r="U766"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  <c r="U767"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  <c r="U768"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  <c r="U769"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  <c r="U770"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  <c r="U771"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  <c r="U772"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  <c r="U773"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  <c r="U774"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  <c r="U775"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  <c r="U776"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  <c r="U777"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  <c r="U778"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  <c r="U779"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  <c r="U780"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  <c r="U781"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  <c r="U782"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  <c r="U783"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  <c r="U784"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  <c r="U785"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  <c r="U786"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  <c r="U787"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  <c r="U788"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  <c r="U789"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  <c r="U790"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  <c r="U791"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  <c r="U792"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  <c r="U793"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  <c r="U794"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  <c r="U795"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  <c r="U796"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  <c r="U797"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  <c r="U798"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  <c r="U799"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  <c r="U800"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  <c r="U801"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  <c r="U802"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  <c r="U803"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  <c r="U804"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  <c r="U805"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  <c r="U806"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  <c r="U807"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  <c r="U808"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  <c r="U809"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  <c r="U810"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  <c r="U811"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  <c r="U812"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  <c r="U813"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  <c r="U814"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  <c r="U815"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  <c r="U816"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  <c r="U817"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  <c r="U818"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  <c r="U819"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  <c r="U820"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  <c r="U821"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  <c r="U822"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  <c r="U823"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  <c r="U824"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  <c r="U825"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  <c r="U826"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  <c r="U827"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  <c r="U828"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  <c r="U829"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  <c r="U830"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  <c r="U831"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  <c r="U832"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  <c r="U833"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  <c r="U834"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  <c r="U835"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  <c r="U836"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  <c r="U837"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  <c r="U838"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  <c r="U839"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  <c r="U840"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  <c r="U841"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  <c r="U842"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  <c r="U843"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  <c r="U844"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  <c r="U845"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  <c r="U846"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  <c r="U847"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  <c r="U848"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  <c r="U849"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  <c r="U850"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  <c r="U851"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  <c r="U852"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  <c r="U853"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  <c r="U854"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  <c r="U855"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  <c r="U856"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  <c r="U857"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  <c r="U858"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  <c r="U859"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  <c r="U860"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  <c r="U861"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  <c r="U862"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  <c r="U863"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  <c r="U864"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  <c r="U865"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  <c r="U866"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  <c r="U867"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  <c r="U868"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  <c r="U869"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  <c r="U870"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  <c r="U871"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  <c r="U872"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  <c r="U873"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  <c r="U874"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  <c r="U875"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  <c r="U876"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  <c r="U877"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  <c r="U878"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  <c r="U879"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  <c r="U880"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  <c r="U881"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  <c r="U882"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  <c r="U883"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  <c r="U884"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  <c r="U885"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  <c r="U886"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  <c r="U887"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  <c r="U888"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  <c r="U889"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  <c r="U890"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  <c r="U891"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  <c r="U892"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  <c r="U893"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  <c r="U894"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  <c r="U895"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  <c r="U896"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  <c r="U897"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  <c r="U898"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  <c r="U899"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  <c r="U900"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  <c r="U901"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  <c r="U902"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  <c r="U903"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  <c r="U904"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  <c r="U905"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  <c r="U906"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  <c r="U907"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  <c r="U908"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  <c r="U909"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  <c r="U910"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  <c r="U911"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  <c r="U912"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  <c r="U913"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  <c r="U914"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  <c r="U915"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  <c r="U916"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  <c r="U917"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  <c r="U918"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  <c r="U919"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  <c r="U920"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  <c r="U921"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  <c r="U922"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  <c r="U923"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  <c r="U924"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  <c r="U925"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  <c r="U926"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  <c r="U927"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  <c r="U928"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  <c r="U929"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  <c r="U930"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  <c r="U931"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  <c r="U932"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  <c r="U933"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  <c r="U934"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  <c r="U935"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  <c r="U936"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  <c r="U937"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  <c r="U938"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  <c r="U939"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  <c r="U940"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  <c r="U941"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  <c r="U942"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  <c r="U943"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  <c r="U944"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  <c r="U945"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  <c r="U946"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  <c r="U947"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  <c r="U948"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  <c r="U949"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  <c r="U950"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  <c r="U951"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  <c r="U952"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  <c r="U953"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  <c r="U954"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  <c r="U955"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  <c r="U956"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  <c r="U957"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  <c r="U958"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  <c r="U959"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  <c r="U960"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  <c r="U961"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  <c r="U962"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  <c r="U963"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  <c r="U964"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  <c r="U965"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  <c r="U966"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  <c r="U967"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  <c r="U968"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  <c r="U969"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  <c r="U970"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  <c r="U971"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  <c r="U972"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  <c r="U973"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  <c r="U974"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  <c r="U975"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  <c r="U976"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  <c r="U977"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  <c r="U978"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  <c r="U979"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  <c r="U980"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  <c r="U981"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  <c r="U982"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  <c r="U983"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  <c r="U984"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  <c r="U985"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  <c r="U986"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  <c r="U987"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  <c r="U988"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  <c r="U989"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  <c r="U990"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  <c r="U991"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  <c r="U992"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  <c r="U993"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  <c r="U994"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  <c r="U995"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  <c r="U996"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  <c r="U997"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  <c r="U998"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  <c r="U999"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  <c r="U1000"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  <c r="U1001"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  <c r="U1002"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  <c r="U1003"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  <c r="U1004"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  <c r="U1005"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  <c r="U1006"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  <c r="U1007"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  <c r="U1008"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  <c r="U1009"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  <c r="U1010"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  <c r="U1011"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  <c r="U1012"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  <c r="U1013"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  <c r="U1014"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  <c r="U1015"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  <c r="U1016"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  <c r="U1017"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  <c r="U1018"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  <c r="U1019"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  <c r="U1020"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  <c r="U1021"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  <c r="U1022"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  <c r="U1023"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  <c r="U1024"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  <c r="U1025"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  <c r="U1026"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  <c r="U1027"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  <c r="U1028"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  <c r="U1029"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  <c r="U1030"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  <c r="U1031"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  <c r="U1032"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  <c r="U1033"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  <c r="U1034"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  <c r="U1035"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  <c r="U1036"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  <c r="U1037"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  <c r="U1038"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  <c r="U1039"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  <c r="U1040"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  <c r="U1041"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  <c r="U1042"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  <c r="U1043"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  <c r="U1044"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  <c r="U1045"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  <c r="U1046"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  <c r="U1047"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  <c r="U1048"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  <c r="U1049"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  <c r="U1050"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  <c r="U1051"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  <c r="U1052"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  <c r="U1053"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  <c r="U1054"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  <c r="U1055"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  <c r="U1056"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  <c r="U1057"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  <c r="U1058"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  <c r="U1059"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  <c r="U1060"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  <c r="U1061"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  <c r="U1062"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  <c r="U1063"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  <c r="U1064"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  <c r="U1065"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  <c r="U1066"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  <c r="U1067"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  <c r="U1068"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  <c r="U1069"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  <c r="U1070"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  <c r="U1071"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  <c r="U1072"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  <c r="U1073"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  <c r="U1074"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  <c r="U1075"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  <c r="U1076"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  <c r="U1077"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  <c r="U1078"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  <c r="U1079"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  <c r="U1080"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  <c r="U1081"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  <c r="U1082"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  <c r="U1083"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  <c r="U1084"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  <c r="U1085"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  <c r="U1086"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  <c r="U1087"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  <c r="U1088"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  <c r="U1089"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  <c r="U1090"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  <c r="U1091"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  <c r="U1092"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  <c r="U1093"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  <c r="U1094"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  <c r="U1095"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  <c r="U1096"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  <c r="U1097"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  <c r="U1098"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  <c r="U1099"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  <c r="U1100"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  <c r="U1101"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  <c r="U1102"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  <c r="U1103"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  <c r="U1104"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  <c r="U1105"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  <c r="U1106"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  <c r="U1107"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  <c r="U1108"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  <c r="U1109"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  <c r="U1110"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  <c r="U1111"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  <c r="U1112"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  <c r="U1113"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  <c r="U1114"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  <c r="U1115"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  <c r="U1116"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  <c r="U1117"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  <c r="U1118"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  <c r="U1119"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  <c r="U1120"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  <c r="U1121"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  <c r="U1122"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  <c r="U1123"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  <c r="U1124"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  <c r="U1125"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  <c r="U1126"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  <c r="U1127"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  <c r="U1128"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  <c r="U1129"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  <c r="U1130"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  <c r="U1131"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  <c r="U1132"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  <c r="U1133"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  <c r="U1134"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  <c r="U1135"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  <c r="U1136"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  <c r="U1137"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  <c r="U1138"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  <c r="U1139"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  <c r="U1140"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  <c r="U1141"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  <c r="U1142"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  <c r="U1143"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  <c r="U1144"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  <c r="U1145"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  <c r="U1146"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  <c r="U1147"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  <c r="U1148"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  <c r="U1149"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  <c r="U1150"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  <c r="U1151"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  <c r="U1152"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  <c r="U1153"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  <c r="U1154"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  <c r="U1155"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  <c r="U1156"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  <c r="U1157"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  <c r="U1158"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  <c r="U1159"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  <c r="U1160"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  <c r="U1161"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  <c r="U1162"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  <c r="U1163"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  <c r="U1164"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  <c r="U1165"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  <c r="U1166"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  <c r="U1167"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  <c r="U1168"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  <c r="U1169"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  <c r="U1170"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  <c r="U1171"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  <c r="U1172"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  <c r="U1173"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  <c r="U1174"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  <c r="U1175"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  <c r="U1176"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  <c r="U1177"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  <c r="U1178"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  <c r="U1179"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  <c r="U1180"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  <c r="U1181"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  <c r="U1182"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  <c r="U1183"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  <c r="U1184"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  <c r="U1185"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  <c r="U1186"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  <c r="U1187"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  <c r="U1188"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  <c r="U1189"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  <c r="U1190"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  <c r="U1191"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  <c r="U1192"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  <c r="U1193"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  <c r="U1194"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  <c r="U1195"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  <c r="U1196"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  <c r="U1197"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  <c r="U1198"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  <c r="U1199"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  <c r="U1200"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  <c r="U1201"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  <c r="U1202"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  <c r="U1203"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  <c r="U1204"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  <c r="U1205"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  <c r="U1206"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  <c r="U1207"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  <c r="U1208"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  <c r="U1209"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  <c r="U1210"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  <c r="U1211"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  <c r="U1212"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  <c r="U1213"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  <c r="U1214"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  <c r="U1215"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  <c r="U1216"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  <c r="U1217"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  <c r="U1218"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  <c r="U1219"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  <c r="U1220"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  <c r="U1221"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  <c r="U1222"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  <c r="U1223"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  <c r="U1224"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  <c r="U1225"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  <c r="U1226"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  <c r="U1227"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  <c r="U1228"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  <c r="U1229"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  <c r="U1230"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  <c r="U1231"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  <c r="U1232"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  <c r="U1233"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  <c r="U1234"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  <c r="U1235"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  <c r="U1236"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  <c r="U1237"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  <c r="U1238"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  <c r="U1239"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  <c r="U1240"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  <c r="U1241"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  <c r="U1242"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  <c r="U1243"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  <c r="U1244"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  <c r="U1245"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  <c r="U1246"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  <c r="U1247"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  <c r="U1248"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  <c r="U1249"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  <c r="U1250"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  <c r="U1251"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  <c r="U1252"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  <c r="U1253"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  <c r="U1254"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  <c r="U1255"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  <c r="U1256"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  <c r="U1257"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  <c r="U1258"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  <c r="U1259"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  <c r="U1260"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  <c r="U1261"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  <c r="U1262"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  <c r="U1263"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  <c r="U1264"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  <c r="U1265"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  <c r="U1266"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  <c r="U1267"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  <c r="U1268"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  <c r="U1269"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  <c r="U1270"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  <c r="U1271"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  <c r="U1272"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  <c r="U1273"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  <c r="U1274"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  <c r="U1275"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  <c r="U1276"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  <c r="U1277"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  <c r="U1278"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  <c r="U1279"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  <c r="U1280"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  <c r="U1281"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  <c r="U1282"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  <c r="U1283"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  <c r="U1284"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  <c r="U1285"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  <c r="U1286"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  <c r="U1287"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  <c r="U1288"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  <c r="U1289"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  <c r="U1290"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  <c r="U1291"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  <c r="U1292"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  <c r="U1293"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  <c r="U1294"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  <c r="U1295"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  <c r="U1296"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  <c r="U1297"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  <c r="U1298"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  <c r="U1299"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  <c r="U1300"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  <c r="U1301"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  <c r="U1302"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  <c r="U1303"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  <c r="U1304"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  <c r="U1305"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  <c r="U1306"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  <c r="U1307"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  <c r="U1308"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  <c r="U1309"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  <c r="U1310"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  <c r="U1311"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  <c r="U1312"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  <c r="U1313"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  <c r="U1314"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  <c r="U1315"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  <c r="U1316"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  <c r="U1317"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  <c r="U1318"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  <c r="U1319"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  <c r="U1320"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  <c r="U1321"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  <c r="U1322"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  <c r="U1323"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  <c r="U1324"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  <c r="U1325"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  <c r="U1326"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  <c r="U1327"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  <c r="U1328"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  <c r="U1329"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  <c r="U1330"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  <c r="U1331"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  <c r="U1332"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  <c r="U1333"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  <c r="U1334"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  <c r="U1335"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  <c r="U1336"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  <c r="U1337"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  <c r="U1338"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  <c r="U1339"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  <c r="U1340"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  <c r="U1341"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  <c r="U1342"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  <c r="U1343"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  <c r="U1344"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  <c r="U1345"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  <c r="U1346"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  <c r="U1347"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  <c r="U1348"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  <c r="U1349"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  <c r="U1350"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  <c r="U1351"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  <c r="U1352"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  <c r="U1353"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  <c r="U1354"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  <c r="U1355"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  <c r="U1356"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  <c r="U1357"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  <c r="U1358"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  <c r="U1359"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  <c r="U1360"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  <c r="U1361"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  <c r="U1362"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  <c r="U1363"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  <c r="U1364"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  <c r="U1365"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  <c r="U1366"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  <c r="U1367"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  <c r="U1368"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  <c r="U1369"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  <c r="U1370"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  <c r="U1371"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  <c r="U1372"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  <c r="U1373"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  <c r="U1374"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  <c r="U1375"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  <c r="U1376"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  <c r="U1377"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  <c r="U1378"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  <c r="U1379"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  <c r="U1380"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  <c r="U1381"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  <c r="U1382"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  <c r="U1383"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  <c r="U1384"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  <c r="U1385"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  <c r="U1386"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  <c r="U1387"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  <c r="U1388"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  <c r="U1389"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  <c r="U1390"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  <c r="U1391"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  <c r="U1392"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  <c r="U1393"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  <c r="U1394"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  <c r="U1395"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  <c r="U1396"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  <c r="U1397"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  <c r="U1398"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  <c r="U1399"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  <c r="U1400"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  <c r="U1401"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  <c r="U1402"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  <c r="U1403"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  <c r="U1404"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  <c r="U1405"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  <c r="U1406"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  <c r="U1407"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  <c r="U1408"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  <c r="U1409"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  <c r="U1410"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  <c r="U1411"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  <c r="U1412"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  <c r="U1413"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  <c r="U1414"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  <c r="U1415"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  <c r="U1416"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  <c r="U1417"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  <c r="U1418"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  <c r="U1419"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  <c r="U1420"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  <c r="U1421"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  <c r="U1422"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  <c r="U1423"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  <c r="U1424"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  <c r="U1425"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  <c r="U1426"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  <c r="U1427"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  <c r="U1428"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  <c r="U1429"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  <c r="U1430"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  <c r="U1431"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  <c r="U1432"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  <c r="U1433"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  <c r="U1434"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  <c r="U1435"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  <c r="U1436"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  <c r="U1437"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  <c r="U1438"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  <c r="U1439"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  <c r="U1440"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  <c r="U1441"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  <c r="U1442"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  <c r="U1443"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  <c r="U1444"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  <c r="U1445"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  <c r="U1446"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  <c r="U1447"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  <c r="U1448"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  <c r="U1449"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  <c r="U1450"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  <c r="U1451"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  <c r="U1452"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  <c r="U1453"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  <c r="U1454"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  <c r="U1455"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  <c r="U1456"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  <c r="U1457"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  <c r="U1458"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  <c r="U1459"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  <c r="U1460"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  <c r="U1461"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  <c r="U1462"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  <c r="U1463"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  <c r="U1464"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  <c r="U1465"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  <c r="U1466"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  <c r="U1467"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  <c r="U1468"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  <c r="U1469"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  <c r="U1470"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  <c r="U1471"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  <c r="U1472"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  <c r="U1473"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  <c r="U1474"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  <c r="U1475"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  <c r="U1476"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  <c r="U1477"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  <c r="U1478"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  <c r="U1479"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  <c r="U1480"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  <c r="U1481"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  <c r="U1482"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  <c r="U1483"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  <c r="U1484"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  <c r="U1485"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  <c r="U1486"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  <c r="U1487"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  <c r="U1488"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  <c r="U1489"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  <c r="U1490"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  <c r="U1491"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  <c r="U1492"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  <c r="U1493"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  <c r="U1494"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  <c r="U1495"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  <c r="U1496"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  <c r="U1497"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  <c r="U1498"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  <c r="U1499"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  <c r="U1500"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  <c r="U1501"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  <c r="U1502"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  <c r="U1503"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  <c r="U1504"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  <c r="U1505"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  <c r="U1506"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  <c r="U1507"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  <c r="U1508"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  <c r="U1509"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  <c r="U1510"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  <c r="U1511"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  <c r="U1512"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  <c r="U1513"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  <c r="U1514"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  <c r="U1515"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  <c r="U1516"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  <c r="U1517"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  <c r="U1518"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  <c r="U1519"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  <c r="U1520"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  <c r="U1521"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  <c r="U1522"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  <c r="U1523"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  <c r="U1524"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  <c r="U1525"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  <c r="U1526"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  <c r="U1527"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  <c r="U1528"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  <c r="U1529"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  <c r="U1530"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  <c r="U1531"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  <c r="U1532"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  <c r="U1533"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  <c r="U1534"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  <c r="U1535"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  <c r="U1536"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  <c r="U1537"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  <c r="U1538"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  <c r="U1539"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  <c r="U1540"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  <c r="U1541"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  <c r="U1542"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  <c r="U1543"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  <c r="U1544"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  <c r="U1545"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  <c r="U1546"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  <c r="U1547"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  <c r="U1548"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  <c r="U1549"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  <c r="U1550"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  <c r="U1551"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  <c r="U1552"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  <c r="U1553"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  <c r="U1554"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  <c r="U1555"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  <c r="U1556"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  <c r="U1557"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  <c r="U1558"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  <c r="U1559"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  <c r="U1560"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  <c r="U1561"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  <c r="U1562"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  <c r="U1563"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  <c r="U1564"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  <c r="U1565"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  <c r="U1566"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  <c r="U1567"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  <c r="U1568"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  <c r="U1569"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  <c r="U1570"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  <c r="U1571"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  <c r="U1572"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  <c r="U1573"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  <c r="U1574"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  <c r="U1575"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  <c r="U1576"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  <c r="U1577"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  <c r="U1578"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  <c r="U1579"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  <c r="U1580"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  <c r="U1581"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  <c r="U1582"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  <c r="U1583"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  <c r="U1584"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  <c r="U1585"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  <c r="U1586"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  <c r="U1587"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  <c r="U1588"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  <c r="U1589"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  <c r="U1590"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  <c r="U1591"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  <c r="U1592"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  <c r="U1593"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  <c r="U1594"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  <c r="U1595"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  <c r="U1596"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  <c r="U1597"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  <c r="U1598"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  <c r="U1599"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  <c r="U1600"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  <c r="U1601"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  <c r="U1602"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  <c r="U1603"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  <c r="U1604"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  <c r="U1605"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  <c r="U1606"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  <c r="U1607"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  <c r="U1608"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  <c r="U1609"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  <c r="U1610"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  <c r="U1611"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  <c r="U1612"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  <c r="U1613"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  <c r="U1614"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  <c r="U1615"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  <c r="U1616"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  <c r="U1617"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  <c r="U1618"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  <c r="U1619"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  <c r="U1620"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  <c r="U1621"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  <c r="U1622"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  <c r="U1623"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  <c r="U1624"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  <c r="U1625"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  <c r="U1626"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  <c r="U1627"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  <c r="U1628"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  <c r="U1629"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  <c r="U1630"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  <c r="U1631"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  <c r="U1632"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  <c r="U1633"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  <c r="U1634"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  <c r="U1635"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  <c r="U1636"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  <c r="U1637"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  <c r="U1638"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  <c r="U1639"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  <c r="U1640"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  <c r="U1641"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  <c r="U1642"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  <c r="U1643"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  <c r="U1644"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  <c r="U1645"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  <c r="U1646"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  <c r="U1647"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  <c r="U1648"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  <c r="U1649"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  <c r="U1650"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  <c r="U1651"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  <c r="U1652"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  <c r="U1653"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  <c r="U1654"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  <c r="U1655"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  <c r="U1656"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  <c r="U1657"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  <c r="U1658"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  <c r="U1659"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  <c r="U1660"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  <c r="U1661"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  <c r="U1662"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  <c r="U1663"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  <c r="U1664"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  <c r="U1665"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  <c r="U1666"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  <c r="U1667"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  <c r="U1668"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  <c r="U1669"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  <c r="U1670"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  <c r="U1671"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  <c r="U1672"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  <c r="U1673"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  <c r="U1674"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  <c r="U1675"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  <c r="U1676"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  <c r="U1677"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  <c r="U1678"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  <c r="U1679"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  <c r="U1680"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  <c r="U1681"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  <c r="U1682"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  <c r="U1683"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  <c r="U1684"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  <c r="U1685"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  <c r="U1686"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  <c r="U1687"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  <c r="U1688"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  <c r="U1689"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  <c r="U1690"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  <c r="U1691"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  <c r="U1692"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  <c r="U1693"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  <c r="U1694"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  <c r="U1695"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  <c r="U1696"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  <c r="U1697"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  <c r="U1698"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  <c r="U1699"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  <c r="U1700"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  <c r="U1701"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  <c r="U1702"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  <c r="U1703"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  <c r="U1704"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  <c r="U1705"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  <c r="U1706"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  <c r="U1707"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  <c r="U1708"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  <c r="U1709"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  <c r="U1710"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  <c r="U1711"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  <c r="U1712"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  <c r="U1713"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  <c r="U1714"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  <c r="U1715"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  <c r="U1716"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  <c r="U1717"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  <c r="U1718"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  <c r="U1719"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  <c r="U1720"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  <c r="U1721"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  <c r="U1722"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  <c r="U1723"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  <c r="U1724"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  <c r="U1725"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  <c r="U1726"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  <c r="U1727"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  <c r="U1728"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  <c r="U1729"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  <c r="U1730"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  <c r="U1731"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  <c r="U1732"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  <c r="U1733"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  <c r="U1734"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  <c r="U1735"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  <c r="U1736"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  <c r="U1737"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  <c r="U1738"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  <c r="U1739"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  <c r="U1740"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  <c r="U1741"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  <c r="U1742"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  <c r="U1743"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  <c r="U1744"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  <c r="U1745"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  <c r="U1746"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  <c r="U1747"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  <c r="U1748"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  <c r="U1749"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  <c r="U1750"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  <c r="U1751"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  <c r="U1752"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  <c r="U1753"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  <c r="U1754"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  <c r="U1755"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  <c r="U1756"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  <c r="U1757"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  <c r="U1758"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  <c r="U1759"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  <c r="U1760"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  <c r="U1761"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  <c r="U1762"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  <c r="U1763"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  <c r="U1764"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  <c r="U1765"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  <c r="U1766"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  <c r="U1767"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  <c r="U1768"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  <c r="U1769"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  <c r="U1770"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  <c r="U1771"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  <c r="U1772"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  <c r="U1773"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  <c r="U1774"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  <c r="U1775"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  <c r="U1776"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  <c r="U1777"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  <c r="U1778"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  <c r="U1779"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  <c r="U1780"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  <c r="U1781"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  <c r="U1782"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  <c r="U1783"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  <c r="U1784"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  <c r="U1785"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  <c r="U1786"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  <c r="U1787"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  <c r="U1788"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  <c r="U1789"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  <c r="U1790"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  <c r="U1791"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  <c r="U1792"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  <c r="U1793"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  <c r="U1794"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  <c r="U1795"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  <c r="U1796"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  <c r="U1797"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  <c r="U1798"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  <c r="U1799"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  <c r="U1800"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  <c r="U1801"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  <c r="U1802"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  <c r="U1803"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  <c r="U1804"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  <c r="U1805"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  <c r="U1806"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  <c r="U1807"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  <c r="U1808"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  <c r="U1809"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  <c r="U1810"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  <c r="U1811"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  <c r="U1812"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  <c r="U1813"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  <c r="U1814"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  <c r="U1815"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  <c r="U1816"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  <c r="U1817"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  <c r="U1818"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  <c r="U1819"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  <c r="U1820"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  <c r="U1821"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  <c r="U1822"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  <c r="U1823"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  <c r="U1824"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  <c r="U1825"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  <c r="U1826"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  <c r="U1827"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  <c r="U1828"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  <c r="U1829"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  <c r="U1830"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  <c r="U1831"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  <c r="U1832"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  <c r="U1833"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  <c r="U1834"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  <c r="U1835"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  <c r="U1836"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  <c r="U1837"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  <c r="U1838"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  <c r="U1839"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  <c r="U1840"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  <c r="U1841"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  <c r="U1842"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  <c r="U1843"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  <c r="U1844"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  <c r="U1845"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  <c r="U1846"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  <c r="U1847"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  <c r="U1848"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  <c r="U1849"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  <c r="U1850"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  <c r="U1851"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  <c r="U1852"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  <c r="U1853"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  <c r="U1854"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  <c r="U1855"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  <c r="U1856"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  <c r="U1857"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  <c r="U1858"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  <c r="U1859"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  <c r="U1860"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  <c r="U1861"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  <c r="U1862"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  <c r="U1863"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  <c r="U1864"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  <c r="U1865"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  <c r="U1866"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  <c r="U1867"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  <c r="U1868"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  <c r="U1869"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  <c r="U1870"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  <c r="U1871"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  <c r="U1872"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  <c r="U1873"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  <c r="U1874"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  <c r="U1875"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  <c r="U1876"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  <c r="U1877"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  <c r="U1878"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  <c r="U1879"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  <c r="U1880"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  <c r="U1881"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  <c r="U1882"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  <c r="U1883"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  <c r="U1884"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  <c r="U1885"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  <c r="U1886"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  <c r="U1887"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  <c r="U1888"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  <c r="U1889"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  <c r="U1890"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  <c r="U1891"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  <c r="U1892"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  <c r="U1893"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  <c r="U1894"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  <c r="U1895"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  <c r="U1896"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  <c r="U1897"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  <c r="U1898"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  <c r="U1899"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  <c r="U1900"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  <c r="U1901"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  <c r="U1902"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  <c r="U1903"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  <c r="U1904"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  <c r="U1905"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  <c r="U1906"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  <c r="U1907"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  <c r="U1908"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  <c r="U1909"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  <c r="U1910"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  <c r="U1911"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  <c r="U1912"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  <c r="U1913"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  <c r="U1914"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  <c r="U1915"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  <c r="U1916"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  <c r="U1917"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  <c r="U1918"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  <c r="U1919"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  <c r="U1920"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  <c r="U1921"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  <c r="U1922"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  <c r="U1923"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  <c r="U1924"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  <c r="U1925"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  <c r="U1926"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  <c r="U1927"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  <c r="U1928"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  <c r="U1929"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  <c r="U1930"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  <c r="U1931"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  <c r="U1932"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  <c r="U1933"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  <c r="U1934"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  <c r="U1935"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  <c r="U1936"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  <c r="U1937"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  <c r="U1938"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  <c r="U1939"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  <c r="U1940"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  <c r="U1941"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  <c r="U1942"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  <c r="U1943"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  <c r="U1944"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  <c r="U1945"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  <c r="U1946"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  <c r="U1947"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  <c r="U1948"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  <c r="U1949"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  <c r="U1950"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  <c r="U1951"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  <c r="U1952"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  <c r="U1953"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  <c r="U1954"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  <c r="U1955"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  <c r="U1956"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  <c r="U1957"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  <c r="U1958"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  <c r="U1959"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  <c r="U1960"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  <c r="U1961"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  <c r="U1962"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  <c r="U1963"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  <c r="U1964"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  <c r="U1965"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  <c r="U1966"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  <c r="U1967"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  <c r="U1968"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  <c r="U1969"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  <c r="U1970"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  <c r="U1971"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  <c r="U1972"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  <c r="U1973"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  <c r="U1974"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  <c r="U1975"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  <c r="U1976"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  <c r="U1977"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  <c r="U1978"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  <c r="U1979"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  <c r="U1980"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  <c r="U1981"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  <c r="U1982"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  <c r="U1983"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  <c r="U1984"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  <c r="U1985"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  <c r="U1986"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  <c r="U1987"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  <c r="U1988"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  <c r="U1989"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  <c r="U1990"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  <c r="U1991"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  <c r="U1992"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  <c r="U1993"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  <c r="U1994"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  <c r="U1995"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  <c r="U1996"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  <c r="U1997"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  <c r="U1998"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  <c r="U1999"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  <c r="U2000"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  <c r="U2001"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  <c r="U2002"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  <c r="U2003"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  <c r="U2004"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  <c r="U2005"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  <c r="U2006"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  <c r="U2007"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  <c r="U2008"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  <c r="U2009"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  <c r="U2010"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  <c r="U2011"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  <c r="U2012"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  <c r="U2013"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  <c r="U2014"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  <c r="U2015"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  <c r="U2016"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  <c r="U2017"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  <c r="U2018"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  <c r="U2019"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  <c r="U2020"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  <c r="U2021"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  <c r="U2022"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  <c r="U2023"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  <c r="U2024"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  <c r="U2025"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  <c r="U2026"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  <c r="U2027"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  <c r="U2028"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  <c r="U2029"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  <c r="U2030"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  <c r="U2031"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  <c r="U2032"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  <c r="U2033"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  <c r="U2034"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  <c r="U2035"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  <c r="U2036"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  <c r="U2037"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  <c r="U2038"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  <c r="U2039"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  <c r="U2040"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  <c r="U2041"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  <c r="U2042"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  <c r="U2043"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  <c r="U2044"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  <c r="U2045"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  <c r="U2046"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  <c r="U2047"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  <c r="U2048"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  <c r="U2049"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  <c r="U2050"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  <c r="U2051"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  <c r="U2052"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  <c r="U2053"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  <c r="U2054"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  <c r="U2055"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  <c r="U2056"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  <c r="U2057"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  <c r="U2058"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  <c r="U2059"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  <c r="U2060"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  <c r="U2061"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  <c r="U2062"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  <c r="U2063"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  <c r="U2064"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  <c r="U2065"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  <c r="U2066"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  <c r="U2067"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  <c r="U2068"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  <c r="U2069"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  <c r="U2070"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  <c r="U2071"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  <c r="U2072"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  <c r="U2073"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  <c r="U2074"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  <c r="U2075"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  <c r="U2076"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  <c r="U2077"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  <c r="U2078"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  <c r="U2079"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  <c r="U2080"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  <c r="U2081"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  <c r="U2082"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  <c r="U2083"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  <c r="U2084"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  <c r="U2085"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  <c r="U2086"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  <c r="U2087"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  <c r="U2088"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  <c r="U2089"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  <c r="U2090"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  <c r="U2091"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  <c r="U2092"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  <c r="U2093"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  <c r="U2094"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  <c r="U2095"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  <c r="U2096"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  <c r="U2097"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  <c r="U2098"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  <c r="U2099"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  <c r="U2100"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  <c r="U2101"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  <c r="U2102"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  <c r="U2103"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  <c r="U2104"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  <c r="U2105"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  <c r="U2106"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  <c r="U2107"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  <c r="U2108"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  <c r="U2109"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  <c r="U2110"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  <c r="U2111"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  <c r="U2112"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  <c r="U2113"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  <c r="U2114"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  <c r="U2115"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  <c r="U2116"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  <c r="U2117"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  <c r="U2118"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  <c r="U2119"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  <c r="U2120"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  <c r="U2121"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  <c r="U2122"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  <c r="U2123"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  <c r="U2124"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  <c r="U2125"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  <c r="U2126"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  <c r="U2127"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  <c r="U2128"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  <c r="U2129"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  <c r="U2130"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  <c r="U2131"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  <c r="U2132"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  <c r="U2133"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  <c r="U2134"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  <c r="U2135"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  <c r="U2136"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  <c r="U2137"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  <c r="U2138"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  <c r="U2139"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  <c r="U2140"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  <c r="U2141"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  <c r="U2142"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  <c r="U2143"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  <c r="U2144"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  <c r="U2145"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  <c r="U2146"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  <c r="U2147"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  <c r="U2148"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  <c r="U2149"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  <c r="U2150"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  <c r="U2151"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  <c r="U2152"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  <c r="U2153"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  <c r="U2154"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  <c r="U2155"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  <c r="U2156"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  <c r="U2157"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  <c r="U2158"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  <c r="U2159"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  <c r="U2160"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  <c r="U2161"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  <c r="U2162"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  <c r="U2163"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  <c r="U2164"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  <c r="U2165"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  <c r="U2166"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  <c r="U2167"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  <c r="U2168"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  <c r="U2169"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  <c r="U2170"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  <c r="U2171"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  <c r="U2172"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  <c r="U2173"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  <c r="U2174"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  <c r="U2175"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  <c r="U2176"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  <c r="U2177"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  <c r="U2178"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  <c r="U2179"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  <c r="U2180"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  <c r="U2181"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  <c r="U2182"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  <c r="U2183"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  <c r="U2184"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  <c r="U2185"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  <c r="U2186"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  <c r="U2187"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  <c r="U2188"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  <c r="U2189"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  <c r="U2190"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  <c r="U2191"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  <c r="U2192"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  <c r="U2193"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  <c r="U2194"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  <c r="U2195"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  <c r="U2196"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  <c r="U2197"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  <c r="U2198"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  <c r="U2199"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  <c r="U2200"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  <c r="U2201"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  <c r="U2202"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  <c r="U2203"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  <c r="U2204"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  <c r="U2205"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  <c r="U2206"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  <c r="U2207"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  <c r="U2208"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  <c r="U2209"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  <c r="U2210"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  <c r="U2211"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  <c r="U2212"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  <c r="U2213"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  <c r="U2214"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  <c r="U2215"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  <c r="U2216"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  <c r="U2217"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  <c r="U2218"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  <c r="U2219"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  <c r="U2220"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  <c r="U2221"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  <c r="U2222"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  <c r="U2223"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  <c r="U2224"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  <c r="U2225"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  <c r="U2226"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  <c r="U2227"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  <c r="U2228"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  <c r="U2229"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  <c r="U2230"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  <c r="U2231"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  <c r="U2232"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  <c r="U2233"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  <c r="U2234"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  <c r="U2235"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  <c r="U2236"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  <c r="U2237"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  <c r="U2238"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  <c r="U2239"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  <c r="U2240"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  <c r="U2241"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  <c r="U2242"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  <c r="U2243"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  <c r="U2244"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  <c r="U2245"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  <c r="U2246"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  <c r="U2247"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  <c r="U2248"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  <c r="U2249"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  <c r="U2250"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  <c r="U2251"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  <c r="U2252"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  <c r="U2253"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  <c r="U2254"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  <c r="U2255"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  <c r="U2256"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  <c r="U2257"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  <c r="U2258"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  <c r="U2259"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  <c r="U2260"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  <c r="U2261"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  <c r="U2262"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  <c r="U2263"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  <c r="U2264"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  <c r="U2265"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  <c r="U2266"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  <c r="U2267"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  <c r="U2268"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  <c r="U2269"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  <c r="U2270"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  <c r="U2271"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  <c r="U2272"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  <c r="U2273"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  <c r="U2274"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  <c r="U2275"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  <c r="U2276"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  <c r="U2277"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  <c r="U2278"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  <c r="U2279"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  <c r="U2280"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  <c r="U2281"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  <c r="U2282"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  <c r="U2283"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  <c r="U2284"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  <c r="U2285"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  <c r="U2286"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  <c r="U2287"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  <c r="U2288"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  <c r="U2289"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  <c r="U2290"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  <c r="U2291"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  <c r="U2292"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  <c r="U2293"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  <c r="U2294"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  <c r="U2295"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  <c r="U2296"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  <c r="U2297"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  <c r="U2298"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  <c r="U2299"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  <c r="U2300"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  <c r="U2301"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  <c r="U2302"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  <c r="U2303"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  <c r="U2304"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  <c r="U2305"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  <c r="U2306"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  <c r="U2307"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  <c r="U2308"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  <c r="U2309"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  <c r="U2310"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  <c r="U2311"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  <c r="U2312"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  <c r="U2313"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  <c r="U2314"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  <c r="U2315"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  <c r="U2316"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  <c r="U2317"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  <c r="U2318"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  <c r="U2319"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  <c r="U2320"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  <c r="U2321"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  <c r="U2322"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  <c r="U2323"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  <c r="U2324"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  <c r="U2325"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  <c r="U2326"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  <c r="U2327"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  <c r="U2328"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  <c r="U2329"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  <c r="U2330"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  <c r="U2331"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  <c r="U2332"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  <c r="U2333"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  <c r="U2334"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  <c r="U2335"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  <c r="U2336"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  <c r="U2337"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  <c r="U2338"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  <c r="U2339"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  <c r="U2340"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  <c r="U2341"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  <c r="U2342"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  <c r="U2343"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  <c r="U2344"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  <c r="U2345"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  <c r="U2346"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  <c r="U2347"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  <c r="U2348"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  <c r="U2349"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  <c r="U2350"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  <c r="U2351"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  <c r="U2352"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  <c r="U2353"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  <c r="U2354"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  <c r="U2355"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  <c r="U2356"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  <c r="U2357"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  <c r="U2358"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  <c r="U2359"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  <c r="U2360"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  <c r="U2361"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  <c r="U2362"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  <c r="U2363"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  <c r="U2364"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  <c r="U2365"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  <c r="U2366"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  <c r="U2367"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  <c r="U2368"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  <c r="U2369"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  <c r="U2370"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  <c r="U2371"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  <c r="U2372"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  <c r="U2373"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  <c r="U2374"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  <c r="U2375"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  <c r="U2376"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  <c r="U2377"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  <c r="U2378"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  <c r="U2379"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  <c r="U2380"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  <c r="U2381"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  <c r="U2382"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  <c r="U2383"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  <c r="U2384"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  <c r="U2385"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  <c r="U2386"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  <c r="U2387"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  <c r="U2388"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  <c r="U2389"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  <c r="U2390"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  <c r="U2391"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  <c r="U2392"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  <c r="U2393"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  <c r="U2394"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  <c r="U2395"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  <c r="U2396"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  <c r="U2397"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  <c r="U2398"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  <c r="U2399"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  <c r="U2400"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  <c r="U2401"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  <c r="U2402"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  <c r="U2403"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  <c r="U2404"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  <c r="U2405"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  <c r="U2406"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  <c r="U2407"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  <c r="U2408"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  <c r="U2409"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  <c r="U2410"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  <c r="U2411"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  <c r="U2412"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  <c r="U2413"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  <c r="U2414"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  <c r="U2415"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  <c r="U2416"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  <c r="U2417"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  <c r="U2418"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  <c r="U2419"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  <c r="U2420"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  <c r="U2421"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  <c r="U2422"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  <c r="U2423"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  <c r="U2424"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  <c r="U2425"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  <c r="U2426"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  <c r="U2427"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  <c r="U2428"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  <c r="U2429"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  <c r="U2430"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  <c r="U2431"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  <c r="U2432"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  <c r="U2433"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  <c r="U2434"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  <c r="U2435"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  <c r="U2436"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  <c r="U2437"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  <c r="U2438"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  <c r="U2439"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  <c r="U2440"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  <c r="U2441"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  <c r="U2442"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  <c r="U2443"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  <c r="U2444"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  <c r="U2445"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  <c r="U2446"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  <c r="U2447"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  <c r="U2448"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  <c r="U2449"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  <c r="U2450"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  <c r="U2451"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  <c r="U2452"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  <c r="U2453"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  <c r="U2454"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  <c r="U2455"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  <c r="U2456"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  <c r="U2457"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  <c r="U2458"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  <c r="U2459"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  <c r="U2460"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  <c r="U2461"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  <c r="U2462"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  <c r="U2463"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  <c r="U2464"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  <c r="U2465"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  <c r="U2466"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  <c r="U2467"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  <c r="U2468"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  <c r="U2469"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  <c r="U2470"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  <c r="U2471"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  <c r="U2472"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  <c r="U2473"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  <c r="U2474"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  <c r="U2475"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  <c r="U2476"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  <c r="U2477"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  <c r="U2478"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  <c r="U2479"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  <c r="U2480"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  <c r="U2481"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  <c r="U2482"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  <c r="U2483"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  <c r="U2484"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  <c r="U2485"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  <c r="U2486"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  <c r="U2487"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  <c r="U2488"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  <c r="U2489"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  <c r="U2490"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  <c r="U2491"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  <c r="U2492"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  <c r="U2493"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  <c r="U2494"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  <c r="U2495"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  <c r="U2496"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  <c r="U2497"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  <c r="U2498"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  <c r="U2499"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  <c r="U2500"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  <c r="U2501"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  <c r="U2502"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  <c r="U2503"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  <c r="U2504"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  <c r="U2505"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  <c r="U2506"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  <c r="U2507"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  <c r="U2508"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  <c r="U2509"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  <c r="U2510"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  <c r="U2511"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  <c r="U2512"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  <c r="U2513"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  <c r="U2514"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  <c r="U2515"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  <c r="U2516"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  <c r="U2517"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  <c r="U2518"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  <c r="U2519"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  <c r="U2520"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  <c r="U2521"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  <c r="U2522"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  <c r="U2523"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  <c r="U2524"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  <c r="U2525"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  <c r="U2526"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  <c r="U2527"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  <c r="U2528"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  <c r="U2529"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  <c r="U2530"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  <c r="U2531"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  <c r="U2532"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  <c r="U2533"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  <c r="U2534"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  <c r="U2535"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  <c r="U2536"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  <c r="U2537"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  <c r="U2538"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  <c r="U2539"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  <c r="U2540"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  <c r="U2541"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  <c r="U2542"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  <c r="U2543"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  <c r="U2544"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  <c r="U2545"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  <c r="U2546"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  <c r="U2547"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  <c r="U2548"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  <c r="U2549"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  <c r="U2550"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  <c r="U2551"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  <c r="U2552"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  <c r="U2553"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  <c r="U2554"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  <c r="U2555"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  <c r="U2556"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  <c r="U2557"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  <c r="U2558"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  <c r="U2559"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  <c r="U2560"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  <c r="U2561"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  <c r="U2562"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  <c r="U2563"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  <c r="U2564"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  <c r="U2565"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  <c r="U2566"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  <c r="U2567"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  <c r="U2568"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  <c r="U2569"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  <c r="U2570"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  <c r="U2571"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  <c r="U2572"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  <c r="U2573"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  <c r="U2574"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  <c r="U2575"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  <c r="U2576"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  <c r="U2577"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  <c r="U2578"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  <c r="U2579"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  <c r="U2580"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  <c r="U2581"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  <c r="U2582"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  <c r="U2583"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  <c r="U2584"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  <c r="U2585"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  <c r="U2586"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  <c r="U2587"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  <c r="U2588"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  <c r="U2589"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  <c r="U2590"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  <c r="U2591"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  <c r="U2592"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  <c r="U2593"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  <c r="U2594"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  <c r="U2595"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  <c r="U2596"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  <c r="U2597"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  <c r="U2598"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  <c r="U2599"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  <c r="U2600"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  <c r="U2601"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  <c r="U2602"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  <c r="U2603"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  <c r="U2604"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  <c r="U2605"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  <c r="U2606"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  <c r="U2607"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  <c r="U2608"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  <c r="U2609"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  <c r="U2610"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  <c r="U2611"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  <c r="U2612"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  <c r="U2613"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  <c r="U2614"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  <c r="U2615"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  <c r="U2616"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  <c r="U2617"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  <c r="U2618"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  <c r="U2619"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  <c r="U2620"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  <c r="U2621"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  <c r="U2622"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  <c r="U2623"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  <c r="U2624"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  <c r="U2625"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  <c r="U2626"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  <c r="U2627"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  <c r="U2628"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  <c r="U2629"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  <c r="U2630"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  <c r="U2631"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  <c r="U2632"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  <c r="U2633"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  <c r="U2634"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  <c r="U2635"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  <c r="U2636"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  <c r="U2637"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  <c r="U2638"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  <c r="U2639"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  <c r="U2640"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  <c r="U2641"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  <c r="U2642"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  <c r="U2643"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  <c r="U2644"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  <c r="U2645"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  <c r="U2646"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  <c r="U2647"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  <c r="U2648"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  <c r="U2649"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  <c r="U2650"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  <c r="U2651"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  <c r="U2652"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  <c r="U2653"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  <c r="U2654"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  <c r="U2655"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  <c r="U2656"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  <c r="U2657"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  <c r="U2658"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  <c r="U2659"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  <c r="U2660"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  <c r="U2661"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  <c r="U2662"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  <c r="U2663"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  <c r="U2664"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  <c r="U2665"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  <c r="U2666"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  <c r="U2667"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  <c r="U2668"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  <c r="U2669"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  <c r="U2670"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  <c r="U2671"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  <c r="U2672"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  <c r="U2673"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  <c r="U2674"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  <c r="U2675"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  <c r="U2676"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  <c r="U2677"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  <c r="U2678"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  <c r="U2679"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  <c r="U2680"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  <c r="U2681"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  <c r="U2682"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  <c r="U2683"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  <c r="U2684"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  <c r="U2685"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  <c r="U2686"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  <c r="U2687"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  <c r="U2688"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  <c r="U2689"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  <c r="U2690"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  <c r="U2691"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  <c r="U2692"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  <c r="U2693"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  <c r="U2694"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  <c r="U2695"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  <c r="U2696"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  <c r="U2697"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  <c r="U2698"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  <c r="U2699"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  <c r="U2700"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  <c r="U2701"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  <c r="U2702"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  <c r="U2703"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  <c r="U2704"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  <c r="U2705"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  <c r="U2706"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  <c r="U2707"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  <c r="U2708"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  <c r="U2709"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  <c r="U2710"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  <c r="U2711"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  <c r="U2712"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  <c r="U2713"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  <c r="U2714"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  <c r="U2715"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  <c r="U2716"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  <c r="U2717"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  <c r="U2718"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  <c r="U2719"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  <c r="U2720"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  <c r="U2721"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  <c r="U2722"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  <c r="U2723"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  <c r="U2724"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  <c r="U2725"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  <c r="U2726"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  <c r="U2727"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  <c r="U2728"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  <c r="U2729"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  <c r="U2730"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  <c r="U2731"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  <c r="U2732"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  <c r="U2733"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  <c r="U2734"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  <c r="U2735"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  <c r="U2736"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  <c r="U2737"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  <c r="U2738"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  <c r="U2739"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  <c r="U2740"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  <c r="U2741"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  <c r="U2742"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  <c r="U2743"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  <c r="U2744"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  <c r="U2745"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  <c r="U2746"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  <c r="U2747"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  <c r="U2748"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  <c r="U2749"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  <c r="U2750"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  <c r="U2751"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  <c r="U2752"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  <c r="U2753"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  <c r="U2754"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  <c r="U2755"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  <c r="U2756"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  <c r="U2757"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  <c r="U2758"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  <c r="U2759"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  <c r="U2760"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  <c r="U2761"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  <c r="U2762"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  <c r="U2763"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  <c r="U2764"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  <c r="U2765"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  <c r="U2766"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  <c r="U2767"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  <c r="U2768"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  <c r="U2769"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  <c r="U2770"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  <c r="U2771"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  <c r="U2772"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  <c r="U2773"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  <c r="U2774"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  <c r="U2775"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  <c r="U2776"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  <c r="U2777"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  <c r="U2778"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  <c r="U2779"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  <c r="U2780"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  <c r="U2781"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  <c r="U2782"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  <c r="U2783"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  <c r="U2784"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  <c r="U2785"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  <c r="U2786"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  <c r="U2787"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  <c r="U2788"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  <c r="U2789"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  <c r="U2790"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  <c r="U2791"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  <c r="U2792"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  <c r="U2793"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  <c r="U2794"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U2818"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  <c r="U2819"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  <c r="U2820"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  <c r="U2821"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  <c r="U2822"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  <c r="U2823"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  <c r="U2824"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  <c r="U2825"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  <c r="U2826"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  <c r="U2827"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  <c r="U2828"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  <c r="U2829"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  <c r="U2830"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  <c r="U2831"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  <c r="U2832"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U2833"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U2834"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U2835"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U2836"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U2837"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U2838"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U2839"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U2840"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U2841"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U2842"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U2843"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U2844"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U2845"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U2846"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U2847"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U2848"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U2849"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U2850"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U2851"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U2852"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U2853"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U2854"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U2855"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U2856"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U2857"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U2858"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U2859"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U2860"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U2861"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  <c r="U2862"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U2863"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U2864"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U2865"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U2866"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U2867"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U2868"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U2869"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U2870"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U2871"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U2872"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U2873"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U2874"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U2875"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U2876"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U2877"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U2878"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U2879"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U2880"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U2881"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  <c r="U2882"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  <c r="U2883"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  <c r="U2884"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  <c r="U2885"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  <c r="U2886"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  <c r="U2887"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  <c r="U2888"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  <c r="U2889"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  <c r="U2890"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  <c r="U2891"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  <c r="U2892"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  <c r="U2893"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  <c r="U2894"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  <c r="U2895"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  <c r="U2896"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  <c r="U2897"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  <c r="U2898"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  <c r="U2899"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  <c r="U2900"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  <c r="U2901"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  <c r="U2902"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  <c r="U2903"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  <c r="U2904"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  <c r="U2905"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  <c r="U2906"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  <c r="U2907"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  <c r="U2908"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  <c r="U2909"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  <c r="U2910"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  <c r="U2911"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  <c r="U2912"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  <c r="U2913"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  <c r="U2914"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  <c r="U2915"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  <c r="U2916"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  <c r="U2917"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  <c r="U2918"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  <c r="U2919"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  <c r="U2920"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  <c r="U2921"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  <c r="U2922"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  <c r="U2923"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  <c r="U2925"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  <c r="U2926"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  <c r="U2927"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  <c r="U2928"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  <c r="U2929"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  <c r="U2930"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  <c r="U2931"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  <c r="U2933"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  <c r="U2934"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  <c r="U2935"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  <c r="U2936"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  <c r="U2937"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  <c r="U2938"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  <c r="U2940"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  <c r="U2941"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  <c r="U2942"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  <c r="U2943"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  <c r="U2944"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  <c r="U2945"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  <c r="U2946"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  <c r="U2947"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  <c r="U2948"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  <c r="U2949"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  <c r="U2950"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  <c r="U2951"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  <c r="U2952"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  <c r="U2953"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  <c r="U2954"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  <c r="U2955"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  <c r="U2956"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  <c r="U2957"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  <c r="U2958"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  <c r="U2959"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  <c r="U2960"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  <c r="U2961"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  <c r="U2962"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  <c r="U2963"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  <c r="U2964"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  <c r="U2965"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  <c r="U2966"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  <c r="U2967"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  <c r="U2968"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  <c r="U2969"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  <c r="U2970"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  <c r="U2971"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  <c r="U2972"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  <c r="U2973"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  <c r="U2974"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  <c r="U2975"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  <c r="U2976"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  <c r="U2977"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  <c r="U2978"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  <c r="U2979"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  <c r="U2980"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  <c r="U2981"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  <c r="U2982"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  <c r="U2983"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  <c r="U2984"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  <c r="U2985"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  <c r="U2986"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  <c r="U2987"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  <c r="U2988"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  <c r="U2989"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  <c r="U2990"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  <c r="U2991"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  <c r="U2992"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  <c r="U2993"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  <c r="U2994"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  <c r="U2995"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  <c r="U2996"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  <c r="U2997"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  <c r="U2998"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  <c r="U2999"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  <c r="U3000"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  <c r="U3001"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  <c r="U3002"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  <c r="U3003"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  <c r="U3004"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  <c r="U3005"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  <c r="U3006"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  <c r="U3007"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  <c r="U3008"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  <c r="U3009"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  <c r="U3010"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  <c r="U3011"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  <c r="U3012"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  <c r="U3013"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  <c r="U3014"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  <c r="U3015"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  <c r="U3016"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  <c r="U3017"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  <c r="U3018"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  <c r="U3019"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  <c r="U3020"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  <c r="U3021"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  <c r="U3022"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  <c r="U3023"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  <c r="U3024"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  <c r="U3025"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  <c r="U3026"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  <c r="U3027"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  <c r="U3028"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  <c r="U3029"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  <c r="U3030"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  <c r="U3031"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  <c r="U3032"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  <c r="U3033"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  <c r="U3034"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  <c r="U3035"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  <c r="U3036"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  <c r="U3037"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  <c r="U3038"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  <c r="U3039"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  <c r="U3040"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  <c r="U3041"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  <c r="U3042"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  <c r="U3043"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  <c r="U3044"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  <c r="U3045"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  <c r="U3046"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  <c r="U3047"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  <c r="U3048"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  <c r="U3049"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  <c r="U3050"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  <c r="U3051"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  <c r="U3052"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  <c r="U3053"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  <c r="U3054"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  <c r="U3055"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  <c r="U3056"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  <c r="U3057"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  <c r="U3058"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  <c r="U3059"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  <c r="U3060"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  <c r="U3061"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  <c r="U3062"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  <c r="U3063"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  <c r="U3064"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  <c r="U3065"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  <c r="U3066"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  <c r="U3067"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  <c r="U3068"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  <c r="U3069"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  <c r="U3070"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  <c r="U3071"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  <c r="U3072"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  <c r="U3073"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  <c r="U3074"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  <c r="U3075"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  <c r="U3076"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  <c r="U3077"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  <c r="U3078"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  <c r="U3079"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  <c r="U3080"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  <c r="U3081"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  <c r="U3082"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  <c r="U3083"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  <c r="U3084"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  <c r="U3085"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  <c r="U3086"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  <c r="U3087"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  <c r="U3088"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  <c r="U3089"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  <c r="U3090"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  <c r="U3091"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  <c r="U3092"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  <c r="U3093"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  <c r="U3094"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  <c r="U3095"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  <c r="U3096"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  <c r="U3097"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  <c r="U3098"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  <c r="U3099"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  <c r="U3100"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  <c r="U3101"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  <c r="U3102"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  <c r="U3103"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  <c r="U3104"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  <c r="U3105"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  <c r="U3106"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  <c r="U3107"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  <c r="U3108"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  <c r="U3109"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  <c r="U3110"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  <c r="U3111"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  <c r="U3112"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  <c r="U3113"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  <c r="U3114"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  <c r="U3115"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  <c r="U3116"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  <c r="U3117"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  <c r="U3118"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  <c r="U3119"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  <c r="U3120"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  <c r="U3121"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  <c r="U3122"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  <c r="U3123"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  <c r="U3124"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  <c r="U3125"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  <c r="U3126"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  <c r="U3127"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  <c r="U3128"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  <c r="U3129"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  <c r="U3130"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  <c r="U3131"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  <c r="U3132"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  <c r="U3133"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  <c r="U3134"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  <c r="U3135"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  <c r="U3136"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  <c r="U3137"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  <c r="U3138"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  <c r="U3139"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  <c r="U3140"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  <c r="U3141"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  <c r="U3142"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  <c r="U3143"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  <c r="U3144"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  <c r="U3145"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  <c r="U3146"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  <c r="U3147"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  <c r="U3148"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  <c r="U3149"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  <c r="U3150"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  <c r="U3151"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  <c r="U3152"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  <c r="U3153"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  <c r="U3154"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  <c r="U3155"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  <c r="U3156"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  <c r="U3157"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  <c r="U3158"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  <c r="U3159"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  <c r="U3160"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  <c r="U3161"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  <c r="U3162"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  <c r="U3163"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  <c r="U3164"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  <c r="U3165"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  <c r="U3166"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  <c r="U3167"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  <c r="U3168"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  <c r="U3169"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  <c r="U3170"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  <c r="U3171"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  <c r="U3172"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  <c r="U3173"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  <c r="U3174"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  <c r="U3175"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  <c r="U3176"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  <c r="U3177"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  <c r="U3178"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  <c r="U3179"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  <c r="U3180"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  <c r="U3181"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  <c r="U3182"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  <c r="U3183"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  <c r="U3184"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  <c r="U3185"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  <c r="U3186"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  <c r="U3187"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  <c r="U3188"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  <c r="U3189"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  <c r="U3191"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  <c r="U3192"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  <c r="U3193"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  <c r="U3196"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  <c r="U3197"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  <c r="U3198"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  <c r="U3199"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  <c r="U3200"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  <c r="U3201"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  <c r="U3202"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  <c r="U3203"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  <c r="U3204"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  <c r="U3205"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  <c r="U3206"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  <c r="U3207"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  <c r="U3208"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  <c r="U3209"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  <c r="U3210"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  <c r="U3211"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  <c r="U3212"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  <c r="U3213"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  <c r="U3214"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  <c r="U3215"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  <c r="U3216"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  <c r="U3217"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  <c r="U3218"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  <c r="U3219"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  <c r="U3220"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  <c r="U3221"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  <c r="U3222"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  <c r="U3223"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  <c r="U3224"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  <c r="U3225"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  <c r="U3226"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  <c r="U3227"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  <c r="U3228"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  <c r="U3229"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  <c r="U3230"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  <c r="U3231"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  <c r="U3232"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  <c r="U3233"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  <c r="U3234"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  <c r="U3235"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  <c r="U3236"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  <c r="U3237"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  <c r="U3238"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  <c r="U3239"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  <c r="U3240"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  <c r="U3241"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  <c r="U3242"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  <c r="U3243"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  <c r="U3244"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  <c r="U3245"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  <c r="U3246"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  <c r="U3247"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  <c r="U3248"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  <c r="U3249"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  <c r="U3250"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  <c r="U3251"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  <c r="U3252"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  <c r="U3253"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  <c r="U3254"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  <c r="U3255"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  <c r="U3256"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  <c r="U3257"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  <c r="U3258"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  <c r="U3259"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  <c r="U3260"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  <c r="U3261"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  <c r="U3262"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  <c r="U3263"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  <c r="U3264"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  <c r="U3265"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  <c r="U3266"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  <c r="U3267"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  <c r="U3268"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  <c r="U3269"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  <c r="U3270"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  <c r="U3271"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  <c r="U3272"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  <c r="U3273"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  <c r="U3274"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  <c r="U3275"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  <c r="U3276"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  <c r="U3277"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  <c r="U3278"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  <c r="U3279"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  <c r="U3280"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  <c r="U3281"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  <c r="U3282"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  <c r="U3283"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  <c r="U3284"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  <c r="U3285"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  <c r="U3286"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  <c r="U3287"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  <c r="U3288"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  <c r="U3289"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  <c r="U3290"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  <c r="U3291"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  <c r="U3292"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  <c r="U3293"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  <c r="U3294"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  <c r="U3295"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  <c r="U3296"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  <c r="U3297"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  <c r="U3298"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  <c r="U3299"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  <c r="U3300"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  <c r="U3301"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  <c r="U3302"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  <c r="U3303"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  <c r="U3304"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  <c r="U3305"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  <c r="U3306"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  <c r="U3307"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  <c r="U3308"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  <c r="U3309"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  <c r="U3310"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  <c r="U3311"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  <c r="U3312"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  <c r="U3313"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  <c r="U3314"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  <c r="U3315"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  <c r="U3316"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  <c r="U3317"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  <c r="U3318"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  <c r="U3319"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  <c r="U3320"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  <c r="U3321"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  <c r="U3322"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  <c r="U3323"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  <c r="U3324"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  <c r="U3325"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  <c r="U3326"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  <c r="U3327"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  <c r="U3328"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  <c r="U3329"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  <c r="U3330"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  <c r="U3331"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  <c r="U3332"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  <c r="U3333"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  <c r="U3334"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  <c r="U3335"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  <c r="U3336"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  <c r="U3337"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  <c r="U3338"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  <c r="U3339"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  <c r="U3340"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  <c r="U3341"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  <c r="U3342"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  <c r="U3343"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  <c r="U3344"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  <c r="U3345"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  <c r="U3346"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  <c r="U3347"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  <c r="U3348"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  <c r="U3349"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  <c r="U3350"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  <c r="U3351"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  <c r="U3352"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  <c r="U3353"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  <c r="U3354"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  <c r="U3355"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  <c r="U3356"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  <c r="U3357"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  <c r="U3358"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  <c r="U3359"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  <c r="U3360"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  <c r="U3361"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  <c r="U3362"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  <c r="U3363"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  <c r="U3364"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  <c r="U3365"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  <c r="U3366"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  <c r="U3367"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  <c r="U3368"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  <c r="U3369"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  <c r="U3370"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  <c r="U3371"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  <c r="U3372"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  <c r="U3373"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  <c r="U3374"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  <c r="U3375"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  <c r="U3376"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  <c r="U3377"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  <c r="U3378"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  <c r="U3379"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  <c r="U3380"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  <c r="U3381"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  <c r="U3382"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  <c r="U3383"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  <c r="U3384"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  <c r="U3385"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  <c r="U3386"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  <c r="U3387"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  <c r="U3388"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  <c r="U3389"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  <c r="U3390"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  <c r="U3391"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  <c r="U3392"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  <c r="U3393"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  <c r="U3394"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  <c r="U3395"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  <c r="U3396"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  <c r="U3397"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  <c r="U3398"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  <c r="U3399"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  <c r="U3400"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  <c r="U3401"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  <c r="U3402"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  <c r="U3403"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  <c r="U3404"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  <c r="U3405"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  <c r="U3406"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  <c r="U3407"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  <c r="U3408"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  <c r="U3409"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  <c r="U3410"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  <c r="U3411"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  <c r="U3412"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  <c r="U3413"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  <c r="U3414"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  <c r="U3415"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  <c r="U3416"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  <c r="U3417"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  <c r="U3418"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  <c r="U3419"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  <c r="U3420"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  <c r="U3421"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  <c r="U3422"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  <c r="U3423"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  <c r="U3424"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  <c r="U3425"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  <c r="U3426"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  <c r="U3427"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  <c r="U3428"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  <c r="U3429"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  <c r="U3430"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  <c r="U3431"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  <c r="U3432"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  <c r="U3433"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  <c r="U3434"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  <c r="U3435"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  <c r="U3436"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  <c r="U3437"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  <c r="U3438"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  <c r="U3439"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  <c r="U3440"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  <c r="U3441"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  <c r="U3442"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  <c r="U3443"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  <c r="U3444"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  <c r="U3445"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  <c r="U3446"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  <c r="U3447"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  <c r="U3448"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  <c r="U3449"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  <c r="U3450"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  <c r="U3451"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  <c r="U3452"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  <c r="U3453"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  <c r="U3454"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  <c r="U3455"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  <c r="U3456"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  <c r="U3457"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  <c r="U3458"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  <c r="U3459"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  <c r="U3460"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  <c r="U3461"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  <c r="U3462"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  <c r="U3463"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  <c r="U3464"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  <c r="U3465"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  <c r="U3466"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  <c r="U3467"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  <c r="U3468"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  <c r="U3469"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  <c r="U3470"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  <c r="U3471"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  <c r="U3472"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  <c r="U3473"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  <c r="U3474"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  <c r="U3475"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  <c r="U3476"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  <c r="U3477"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  <c r="U3478"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  <c r="U3479"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  <c r="U3480"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  <c r="U3481"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  <c r="U3482"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  <c r="U3483"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  <c r="U3484"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  <c r="U3485"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  <c r="U3486"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  <c r="U3487"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  <c r="U3488"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  <c r="U3489"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  <c r="U3490"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  <c r="U3491"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  <c r="U3492"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  <c r="U3493"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  <c r="U3494"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  <c r="U3495"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  <c r="U3496"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  <c r="U3497"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  <c r="U3498"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  <c r="U3499"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  <c r="U3500"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  <c r="U3501"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  <c r="U3502"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  <c r="U3503"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  <c r="U3504"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  <c r="U3505"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  <c r="U3506"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  <c r="U3507"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  <c r="U3508"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  <c r="U3509"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  <c r="U3510"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  <c r="U3511"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  <c r="U3512"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  <c r="U3513"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  <c r="U3514"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  <c r="U3515"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  <c r="U3516"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  <c r="U3517"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  <c r="U3518"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  <c r="U3519"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  <c r="U3520"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  <c r="U3521"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  <c r="U3522"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  <c r="U3523"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  <c r="U3524"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  <c r="U3525"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  <c r="U3526"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  <c r="U3527"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  <c r="U3528"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  <c r="U3529"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  <c r="U3530"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  <c r="U3531"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  <c r="U3532"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  <c r="U3533"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  <c r="U3534"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  <c r="U3535"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  <c r="U3536"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  <c r="U3537"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  <c r="U3538"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  <c r="U3539"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  <c r="U3540"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  <c r="U3541"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  <c r="U3542"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  <c r="U3543"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  <c r="U3544"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  <c r="U3545"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  <c r="U3546"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  <c r="U3547"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  <c r="U3548"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  <c r="U3549"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  <c r="U3550"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  <c r="U3551"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  <c r="U3552"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  <c r="U3553"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  <c r="U3554"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  <c r="U3555"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  <c r="U3556"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  <c r="U3557"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  <c r="U3558"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  <c r="U3559"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  <c r="U3560"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  <c r="U3561"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  <c r="U3562"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  <c r="U3563"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  <c r="U3564"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  <c r="U3565"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  <c r="U3566"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  <c r="U3567"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  <c r="U3568"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  <c r="U3569"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  <c r="U3570"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  <c r="U3571"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  <c r="U3572"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  <c r="U3573"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  <c r="U3574"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  <c r="U3575"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  <c r="U3576"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  <c r="U3577"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  <c r="U3578"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  <c r="U3579"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  <c r="U3580"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  <c r="U3581"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  <c r="U3582"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  <c r="U3583"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  <c r="U3584"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  <c r="U3585"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  <c r="U3586"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  <c r="U3587"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  <c r="U3588"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  <c r="U3589"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  <c r="U3590"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  <c r="U3591"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  <c r="U3592"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  <c r="U3593"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  <c r="U3594"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  <c r="U3595"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  <c r="U3596"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  <c r="U3597"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  <c r="U3598"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  <c r="U3599"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  <c r="U3600"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  <c r="U3601"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  <c r="U3602"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  <c r="U3603"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  <c r="U3604"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  <c r="U3605"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  <c r="U3606"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  <c r="U3607"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  <c r="U3608"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  <c r="U3609"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  <c r="U3610"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  <c r="U3611"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  <c r="U3612"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  <c r="U3613"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  <c r="U3614"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  <c r="U3615"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  <c r="U3616"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  <c r="U3617"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  <c r="U3618"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  <c r="U3619"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  <c r="U3620"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  <c r="U3621"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  <c r="U3622"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  <c r="U3623"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  <c r="U3624"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  <c r="U3625"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  <c r="U3626"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  <c r="U3627"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  <c r="U3628"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  <c r="U3629"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  <c r="U3630"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  <c r="U3631"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U3632"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  <c r="U3633"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U3634"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  <c r="U3635"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  <c r="U3636"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  <c r="U3637"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  <c r="U3638"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  <c r="U3639"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  <c r="U3640"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  <c r="U3641"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  <c r="U3642"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  <c r="U3643"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  <c r="U3644"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  <c r="U3645"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  <c r="U3646"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  <c r="U3647"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  <c r="U3648"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U3649"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  <c r="U3650"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  <c r="U3651"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  <c r="U3652"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  <c r="U3653"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  <c r="U3654"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  <c r="U3655"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  <c r="U3656"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  <c r="U3657"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  <c r="U3658"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  <c r="U3659"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  <c r="U3660"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  <c r="U3661"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  <c r="U3662"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  <c r="U3663"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  <c r="U3664"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  <c r="U3665"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  <c r="U3666"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  <c r="U3667"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  <c r="U3668"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  <c r="U3669"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  <c r="U3670"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  <c r="U3671"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  <c r="U3672"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  <c r="U3673"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  <c r="U3674"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  <c r="U3675"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  <c r="U3676"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  <c r="U3677"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  <c r="U3678"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  <c r="U3679"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  <c r="U3680"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  <c r="U3681"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  <c r="U3682"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  <c r="U3683"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  <c r="U3684"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  <c r="U3685"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  <c r="U3686"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  <c r="U3687"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  <c r="U3688"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  <c r="U3689"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  <c r="U3690"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  <c r="U3691"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  <c r="U3692"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  <c r="U3693"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  <c r="U3694"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  <c r="U3695"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  <c r="U3696"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  <c r="U3697"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  <c r="U3698"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  <c r="U3699"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  <c r="U3700"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  <c r="U3701"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  <c r="U3702"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  <c r="U3703"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  <c r="U3704"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  <c r="U3705"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  <c r="U3706"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  <c r="U3707"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  <c r="U3708"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  <c r="U3709"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  <c r="U3710"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  <c r="U3711"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  <c r="U3712"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  <c r="U3713"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  <c r="U3714"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  <c r="U3715"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  <c r="U3716"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  <c r="U3717"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  <c r="U3718"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  <c r="U3719"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  <c r="U3720"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  <c r="U3721"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  <c r="U3722"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  <c r="U3723"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  <c r="U3724"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  <c r="U3725"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  <c r="U3726"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  <c r="U3727"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  <c r="U3728"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  <c r="U3729"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  <c r="U3730"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  <c r="U3731"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  <c r="U3732"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  <c r="U3733"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  <c r="U3734"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  <c r="U3735"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  <c r="U3736"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  <c r="U3737"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  <c r="U3738"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  <c r="U3739"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  <c r="U3740"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  <c r="U3741"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  <c r="U3742"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  <c r="U3743"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  <c r="U3744"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  <c r="U3745"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  <c r="U3746"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  <c r="U3747"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  <c r="U3748"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  <c r="U3749"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  <c r="U3750"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  <c r="U3751"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  <c r="U3752"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  <c r="U3753"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U3754"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  <c r="U3755"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  <c r="U3756"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U3757"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  <c r="U3758"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  <c r="U3759"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  <c r="U3760"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  <c r="U3761"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  <c r="U3762"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U3763"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U3764"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  <c r="U3765"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  <c r="U3766"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  <c r="U3767"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  <c r="U3768"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  <c r="U3769"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  <c r="U3770"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  <c r="U3771"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U3772"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  <c r="U3773"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  <c r="U3774"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  <c r="U3775"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  <c r="U3776"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  <c r="U3777"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  <c r="U3778"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  <c r="U3779"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  <c r="U3780"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  <c r="U3781"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  <c r="U3782"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  <c r="U3783"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  <c r="U3784"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  <c r="U3785"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  <c r="U3786"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  <c r="U3787"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  <c r="U3788"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  <c r="U3789"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  <c r="U3790"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  <c r="U3791"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  <c r="U3792"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  <c r="U3793"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  <c r="U3794"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  <c r="U3795"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  <c r="U3796"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  <c r="U3797"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  <c r="U3798"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  <c r="U3799"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  <c r="U3800"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  <c r="U3801"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  <c r="U3802"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  <c r="U3803"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  <c r="U3804"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  <c r="U3805"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  <c r="U3806"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  <c r="U3807"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  <c r="U3808"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  <c r="U3809"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  <c r="U3810"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  <c r="U3811"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  <c r="U3812"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  <c r="U3813"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  <c r="U3814"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  <c r="U3815"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  <c r="U3816"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  <c r="U3817"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  <c r="U3818"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  <c r="U3819"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  <c r="U3820"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  <c r="U3821"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  <c r="U3822"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  <c r="U3823"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  <c r="U3824"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  <c r="U3825"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  <c r="U3826"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  <c r="U3827"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  <c r="U3828"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  <c r="U3829"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  <c r="U3830"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  <c r="U3831"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  <c r="U3832"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  <c r="U3833"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  <c r="U3834"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  <c r="U3835"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  <c r="U3836"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  <c r="U3837"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  <c r="U3838"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  <c r="U3839"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  <c r="U3840"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  <c r="U3841"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  <c r="U3842"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  <c r="U3843"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  <c r="U3844"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  <c r="U3845"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  <c r="U3846"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  <c r="U3847"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  <c r="U3848"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  <c r="U3849"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  <c r="U3850"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  <c r="U3851"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  <c r="U3852"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  <c r="U3853"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  <c r="U3854"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  <c r="U3855"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  <c r="U3856"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  <c r="U3857"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  <c r="U3858"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  <c r="U3859"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  <c r="U3860"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  <c r="U3861"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  <c r="U3862"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  <c r="U3863"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  <c r="U3864"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  <c r="U3865"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  <c r="U3866"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  <c r="U3867"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  <c r="U3868"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  <c r="U3869"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  <c r="U3870"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  <c r="U3871"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  <c r="U3872"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  <c r="U3873"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  <c r="U3874"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  <c r="U3875"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  <c r="U3876"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  <c r="U3877"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  <c r="U3878"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  <c r="U3879"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  <c r="U3880"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  <c r="U3881"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  <c r="U3882"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  <c r="U3883"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  <c r="U3884"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  <c r="U3885"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  <c r="U3886"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  <c r="U3887"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  <c r="U3888"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  <c r="U3889"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  <c r="U3890"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  <c r="U3891"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  <c r="U3892"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  <c r="U3893"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  <c r="U3894"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  <c r="U3895"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  <c r="U3896"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  <c r="U3897"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  <c r="U3898"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  <c r="U3899"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  <c r="U3900"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  <c r="U3901"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  <c r="U3902"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  <c r="U3903"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  <c r="U3904"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  <c r="U3905"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  <c r="U3906"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  <c r="U3907"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  <c r="U3908"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  <c r="U3909"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  <c r="U3910"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  <c r="U3911"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  <c r="U3912"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  <c r="U3913"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  <c r="U3914"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  <c r="U3915"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  <c r="U3916"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  <c r="U3917"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  <c r="U3918"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  <c r="U3919"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  <c r="U3920"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  <c r="U3921"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  <c r="U3922"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  <c r="U3923"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  <c r="U3924"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  <c r="U3925"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  <c r="U3926"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  <c r="U3927"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  <c r="U3928"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  <c r="U3929"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  <c r="U3930"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  <c r="U3931"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  <c r="U3932"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  <c r="U3933"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  <c r="U3934"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  <c r="U3935"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  <c r="U3936"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  <c r="U3937"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  <c r="U3938"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  <c r="U3939"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  <c r="U3940"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  <c r="U3941"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  <c r="U3942"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  <c r="U3943"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  <c r="U3944"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  <c r="U3945"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  <c r="U3946"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  <c r="U3947"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  <c r="U3948"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  <c r="U3949"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  <c r="U3950"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  <c r="U3951"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  <c r="U3952"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  <c r="U3953"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  <c r="U3954"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  <c r="U3955"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  <c r="U3956"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  <c r="U3957"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  <c r="U3958"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  <c r="U3959"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  <c r="U3960"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  <c r="U3961"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  <c r="U3962"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  <c r="U3963"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  <c r="U3964"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  <c r="U3965"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  <c r="U3966"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  <c r="U3967"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  <c r="U3968"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  <c r="U3969"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  <c r="U3970"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  <c r="U3971"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  <c r="U3972"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  <c r="U3973"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  <c r="U3974"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  <c r="U3975"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  <c r="U3976"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  <c r="U3977"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  <c r="U3978"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  <c r="U3979"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  <c r="U3980"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  <c r="U3981"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  <c r="U3982"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  <c r="U3983"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  <c r="U3984"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  <c r="U3985"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  <c r="U3986"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  <c r="U3987"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  <c r="U3988"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  <c r="U3989"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  <c r="U3990"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  <c r="U3991"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  <c r="U3992"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  <c r="U3993"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  <c r="U3994"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  <c r="U3995"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  <c r="U3996"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  <c r="U3997"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  <c r="U3998"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  <c r="U3999"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  <c r="U4000"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  <c r="U4001"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  <c r="U4002"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  <c r="U4003"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  <c r="U4004"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  <c r="U4005"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  <c r="U4006"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  <c r="U4007"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  <c r="U4008"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  <c r="U4009"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  <c r="U4010"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  <c r="U4011"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  <c r="U4012"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  <c r="U4013"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  <c r="U4014"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  <c r="U4015"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  <c r="U4016"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  <c r="U4017"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  <c r="U4018"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  <c r="U4019"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  <c r="U4020"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  <c r="U4021"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  <c r="U4022"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  <c r="U4023"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  <c r="U4024"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  <c r="U4025"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  <c r="U4026"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  <c r="U4027"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  <c r="U4028"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  <c r="U4029"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  <c r="U4030"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  <c r="U4031"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  <c r="U4032"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  <c r="U4033"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  <c r="U4034"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  <c r="U4035"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  <c r="U4036"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  <c r="U4037"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  <c r="U4038"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  <c r="U4039"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  <c r="U4040"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  <c r="U4041"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  <c r="U4042"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  <c r="U4043"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  <c r="U4044"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  <c r="U4045"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  <c r="U4046"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  <c r="U4047"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  <c r="U4048"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  <c r="U4049"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  <c r="U4050"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  <c r="U4051"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  <c r="U4052"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  <c r="U4053"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  <c r="U4054"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  <c r="U4055"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  <c r="U4056"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  <c r="U4057"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  <c r="U4058"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  <c r="U4059"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  <c r="U4060"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  <c r="U4061"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  <c r="U4062"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  <c r="U4063"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  <c r="U4064"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  <c r="U4065"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  <c r="U4066"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  <c r="U4067"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  <c r="U4068"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  <c r="U4069"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  <c r="U4070"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  <c r="U4071"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  <c r="U4072"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  <c r="U4073"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  <c r="U4074"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  <c r="U4075"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  <c r="U4076"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  <c r="U4077"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  <c r="U4078"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  <c r="U4079"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  <c r="U4080"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  <c r="U4081"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  <c r="U4082"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  <c r="U4083"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  <c r="U4084"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  <c r="U4085"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  <c r="U4086"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  <c r="U4087"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  <c r="U4088"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  <c r="U4089"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  <c r="U4090"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  <c r="U4091"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  <c r="U4092"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  <c r="U4093"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  <c r="U4094"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  <c r="U4095"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  <c r="U4096"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  <c r="U4097"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  <c r="U4098"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  <c r="U4099"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  <c r="U4100"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  <c r="U4101"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  <c r="U4102"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  <c r="U4103"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  <c r="U4104"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  <c r="U4105"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U4106"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U4107"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U4108"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U4109"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U4110"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U4111"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  <c r="U4112"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U4113"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U4114"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U4115"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2:P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DC87-7EC7-4F74-9355-379D4492123D}">
  <sheetPr codeName="Sheet1"/>
  <dimension ref="A1:F9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4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4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5011-754B-4BC7-BC85-6B956E1C8A7D}">
  <sheetPr codeName="Sheet5"/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313A-CA8A-4548-8467-753A24899049}">
  <sheetPr codeName="Sheet2"/>
  <dimension ref="A3:F18"/>
  <sheetViews>
    <sheetView workbookViewId="0">
      <selection activeCell="O16" sqref="O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060B7-228C-4496-A2A6-DDA74EC569D1}">
  <sheetPr codeName="Sheet4"/>
  <dimension ref="A1:F4115"/>
  <sheetViews>
    <sheetView workbookViewId="0">
      <selection activeCell="B16" sqref="B16"/>
    </sheetView>
  </sheetViews>
  <sheetFormatPr defaultRowHeight="15" x14ac:dyDescent="0.25"/>
  <cols>
    <col min="1" max="1" width="38.42578125" style="3" customWidth="1"/>
    <col min="2" max="2" width="128.42578125" bestFit="1" customWidth="1"/>
    <col min="3" max="4" width="10.5703125" bestFit="1" customWidth="1"/>
    <col min="5" max="5" width="11.42578125" bestFit="1" customWidth="1"/>
  </cols>
  <sheetData>
    <row r="1" spans="1:6" ht="45" x14ac:dyDescent="0.25">
      <c r="A1" s="2" t="s">
        <v>1</v>
      </c>
      <c r="B1" s="2" t="s">
        <v>4110</v>
      </c>
      <c r="C1" s="2" t="s">
        <v>8379</v>
      </c>
      <c r="D1" s="2" t="s">
        <v>8380</v>
      </c>
      <c r="E1" s="2" t="s">
        <v>8307</v>
      </c>
      <c r="F1" s="2" t="s">
        <v>8381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8378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  <row r="7" spans="1:6" x14ac:dyDescent="0.25">
      <c r="A7"/>
    </row>
    <row r="8" spans="1:6" x14ac:dyDescent="0.25">
      <c r="A8"/>
    </row>
    <row r="9" spans="1:6" x14ac:dyDescent="0.25">
      <c r="A9"/>
    </row>
    <row r="10" spans="1:6" x14ac:dyDescent="0.25">
      <c r="A10"/>
    </row>
    <row r="11" spans="1:6" x14ac:dyDescent="0.25">
      <c r="A11"/>
    </row>
    <row r="12" spans="1:6" x14ac:dyDescent="0.25">
      <c r="A12"/>
    </row>
    <row r="13" spans="1:6" x14ac:dyDescent="0.25">
      <c r="A13"/>
    </row>
    <row r="14" spans="1:6" x14ac:dyDescent="0.25">
      <c r="A14"/>
    </row>
    <row r="15" spans="1:6" x14ac:dyDescent="0.25">
      <c r="A15"/>
    </row>
    <row r="16" spans="1:6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A455-A840-493E-BC83-E3D8B4FCCDE0}">
  <dimension ref="A1:T413"/>
  <sheetViews>
    <sheetView workbookViewId="0">
      <selection activeCell="H2" sqref="H2"/>
    </sheetView>
  </sheetViews>
  <sheetFormatPr defaultRowHeight="15" x14ac:dyDescent="0.25"/>
  <cols>
    <col min="1" max="1" width="5" bestFit="1" customWidth="1"/>
    <col min="2" max="2" width="23.42578125" customWidth="1"/>
    <col min="3" max="3" width="28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P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293A-02B2-45EA-BD08-46B470501F01}">
  <dimension ref="A1:T251"/>
  <sheetViews>
    <sheetView topLeftCell="J1" workbookViewId="0">
      <selection activeCell="S4" sqref="S4"/>
    </sheetView>
  </sheetViews>
  <sheetFormatPr defaultRowHeight="15" x14ac:dyDescent="0.25"/>
  <cols>
    <col min="1" max="1" width="5" bestFit="1" customWidth="1"/>
    <col min="2" max="2" width="23.140625" customWidth="1"/>
    <col min="3" max="3" width="3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5FE4-D21D-4BDF-B8B3-019CB224E1B8}">
  <dimension ref="A1:T413"/>
  <sheetViews>
    <sheetView workbookViewId="0">
      <selection activeCell="C8" sqref="C8"/>
    </sheetView>
  </sheetViews>
  <sheetFormatPr defaultRowHeight="15" x14ac:dyDescent="0.25"/>
  <cols>
    <col min="1" max="1" width="5" bestFit="1" customWidth="1"/>
    <col min="2" max="2" width="27.28515625" customWidth="1"/>
    <col min="3" max="3" width="57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P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DF802-D356-4E1B-8CD8-30937571839E}">
  <dimension ref="A1:T265"/>
  <sheetViews>
    <sheetView topLeftCell="Q1" workbookViewId="0">
      <selection activeCell="R2" sqref="R2"/>
    </sheetView>
  </sheetViews>
  <sheetFormatPr defaultRowHeight="15" x14ac:dyDescent="0.25"/>
  <cols>
    <col min="1" max="1" width="5" bestFit="1" customWidth="1"/>
    <col min="2" max="2" width="19" customWidth="1"/>
    <col min="3" max="3" width="25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90" x14ac:dyDescent="0.25">
      <c r="A2">
        <v>2502</v>
      </c>
      <c r="B2" s="3" t="s">
        <v>2502</v>
      </c>
      <c r="C2" s="3" t="s">
        <v>6612</v>
      </c>
      <c r="D2" s="6">
        <v>110000</v>
      </c>
      <c r="E2" s="8">
        <v>86</v>
      </c>
      <c r="F2" t="s">
        <v>8220</v>
      </c>
      <c r="G2" t="s">
        <v>8223</v>
      </c>
      <c r="H2" t="s">
        <v>8245</v>
      </c>
      <c r="I2">
        <v>1411328918</v>
      </c>
      <c r="J2">
        <v>1407440918</v>
      </c>
      <c r="K2" t="b">
        <v>0</v>
      </c>
      <c r="L2">
        <v>5</v>
      </c>
      <c r="M2" t="b">
        <v>0</v>
      </c>
      <c r="N2" t="s">
        <v>8297</v>
      </c>
      <c r="O2">
        <v>0</v>
      </c>
      <c r="P2">
        <v>17.2</v>
      </c>
      <c r="Q2" s="10" t="s">
        <v>8334</v>
      </c>
      <c r="R2" t="s">
        <v>8351</v>
      </c>
      <c r="S2" s="15">
        <v>41858.825439814813</v>
      </c>
      <c r="T2" s="15">
        <v>41903.825439814813</v>
      </c>
    </row>
    <row r="3" spans="1:20" ht="90" x14ac:dyDescent="0.25">
      <c r="A3">
        <v>2503</v>
      </c>
      <c r="B3" s="3" t="s">
        <v>2503</v>
      </c>
      <c r="C3" s="3" t="s">
        <v>6613</v>
      </c>
      <c r="D3" s="6">
        <v>10000</v>
      </c>
      <c r="E3" s="8">
        <v>0</v>
      </c>
      <c r="F3" t="s">
        <v>8220</v>
      </c>
      <c r="G3" t="s">
        <v>8223</v>
      </c>
      <c r="H3" t="s">
        <v>8245</v>
      </c>
      <c r="I3">
        <v>1465333560</v>
      </c>
      <c r="J3">
        <v>1462743308</v>
      </c>
      <c r="K3" t="b">
        <v>0</v>
      </c>
      <c r="L3">
        <v>0</v>
      </c>
      <c r="M3" t="b">
        <v>0</v>
      </c>
      <c r="N3" t="s">
        <v>8297</v>
      </c>
      <c r="O3">
        <v>0</v>
      </c>
      <c r="P3">
        <v>0</v>
      </c>
      <c r="Q3" s="10" t="s">
        <v>8334</v>
      </c>
      <c r="R3" t="s">
        <v>8351</v>
      </c>
      <c r="S3" s="15">
        <v>42498.899398148147</v>
      </c>
      <c r="T3" s="15">
        <v>42528.879166666666</v>
      </c>
    </row>
    <row r="4" spans="1:20" ht="60" x14ac:dyDescent="0.25">
      <c r="A4">
        <v>2504</v>
      </c>
      <c r="B4" s="3" t="s">
        <v>2504</v>
      </c>
      <c r="C4" s="3" t="s">
        <v>6614</v>
      </c>
      <c r="D4" s="6">
        <v>35000</v>
      </c>
      <c r="E4" s="8">
        <v>0</v>
      </c>
      <c r="F4" t="s">
        <v>8220</v>
      </c>
      <c r="G4" t="s">
        <v>8223</v>
      </c>
      <c r="H4" t="s">
        <v>8245</v>
      </c>
      <c r="I4">
        <v>1416014534</v>
      </c>
      <c r="J4">
        <v>1413418934</v>
      </c>
      <c r="K4" t="b">
        <v>0</v>
      </c>
      <c r="L4">
        <v>0</v>
      </c>
      <c r="M4" t="b">
        <v>0</v>
      </c>
      <c r="N4" t="s">
        <v>8297</v>
      </c>
      <c r="O4">
        <v>0</v>
      </c>
      <c r="P4">
        <v>0</v>
      </c>
      <c r="Q4" s="10" t="s">
        <v>8334</v>
      </c>
      <c r="R4" t="s">
        <v>8351</v>
      </c>
      <c r="S4" s="15">
        <v>41928.015439814815</v>
      </c>
      <c r="T4" s="15">
        <v>41958.057106481487</v>
      </c>
    </row>
    <row r="5" spans="1:20" ht="90" x14ac:dyDescent="0.25">
      <c r="A5">
        <v>2505</v>
      </c>
      <c r="B5" s="3" t="s">
        <v>2505</v>
      </c>
      <c r="C5" s="3" t="s">
        <v>6615</v>
      </c>
      <c r="D5" s="6">
        <v>7000</v>
      </c>
      <c r="E5" s="8">
        <v>0</v>
      </c>
      <c r="F5" t="s">
        <v>8220</v>
      </c>
      <c r="G5" t="s">
        <v>8223</v>
      </c>
      <c r="H5" t="s">
        <v>8245</v>
      </c>
      <c r="I5">
        <v>1426292416</v>
      </c>
      <c r="J5">
        <v>1423704016</v>
      </c>
      <c r="K5" t="b">
        <v>0</v>
      </c>
      <c r="L5">
        <v>0</v>
      </c>
      <c r="M5" t="b">
        <v>0</v>
      </c>
      <c r="N5" t="s">
        <v>8297</v>
      </c>
      <c r="O5">
        <v>0</v>
      </c>
      <c r="P5">
        <v>0</v>
      </c>
      <c r="Q5" s="10" t="s">
        <v>8334</v>
      </c>
      <c r="R5" t="s">
        <v>8351</v>
      </c>
      <c r="S5" s="15">
        <v>42047.05574074074</v>
      </c>
      <c r="T5" s="15">
        <v>42077.014074074075</v>
      </c>
    </row>
    <row r="6" spans="1:20" ht="30" x14ac:dyDescent="0.25">
      <c r="A6">
        <v>2507</v>
      </c>
      <c r="B6" s="3" t="s">
        <v>2507</v>
      </c>
      <c r="C6" s="3" t="s">
        <v>6617</v>
      </c>
      <c r="D6" s="6">
        <v>42850</v>
      </c>
      <c r="E6" s="8">
        <v>0</v>
      </c>
      <c r="F6" t="s">
        <v>8220</v>
      </c>
      <c r="G6" t="s">
        <v>8223</v>
      </c>
      <c r="H6" t="s">
        <v>8245</v>
      </c>
      <c r="I6">
        <v>1431308704</v>
      </c>
      <c r="J6">
        <v>1428716704</v>
      </c>
      <c r="K6" t="b">
        <v>0</v>
      </c>
      <c r="L6">
        <v>0</v>
      </c>
      <c r="M6" t="b">
        <v>0</v>
      </c>
      <c r="N6" t="s">
        <v>8297</v>
      </c>
      <c r="O6">
        <v>0</v>
      </c>
      <c r="P6">
        <v>0</v>
      </c>
      <c r="Q6" s="10" t="s">
        <v>8334</v>
      </c>
      <c r="R6" t="s">
        <v>8351</v>
      </c>
      <c r="S6" s="15">
        <v>42105.072962962964</v>
      </c>
      <c r="T6" s="15">
        <v>42135.072962962964</v>
      </c>
    </row>
    <row r="7" spans="1:20" ht="105" x14ac:dyDescent="0.25">
      <c r="A7">
        <v>2508</v>
      </c>
      <c r="B7" s="3" t="s">
        <v>2508</v>
      </c>
      <c r="C7" s="3" t="s">
        <v>6618</v>
      </c>
      <c r="D7" s="6">
        <v>20000</v>
      </c>
      <c r="E7" s="8">
        <v>0</v>
      </c>
      <c r="F7" t="s">
        <v>8220</v>
      </c>
      <c r="G7" t="s">
        <v>8223</v>
      </c>
      <c r="H7" t="s">
        <v>8245</v>
      </c>
      <c r="I7">
        <v>1408056634</v>
      </c>
      <c r="J7">
        <v>1405464634</v>
      </c>
      <c r="K7" t="b">
        <v>0</v>
      </c>
      <c r="L7">
        <v>0</v>
      </c>
      <c r="M7" t="b">
        <v>0</v>
      </c>
      <c r="N7" t="s">
        <v>8297</v>
      </c>
      <c r="O7">
        <v>0</v>
      </c>
      <c r="P7">
        <v>0</v>
      </c>
      <c r="Q7" s="10" t="s">
        <v>8334</v>
      </c>
      <c r="R7" t="s">
        <v>8351</v>
      </c>
      <c r="S7" s="15">
        <v>41835.951782407406</v>
      </c>
      <c r="T7" s="15">
        <v>41865.951782407406</v>
      </c>
    </row>
    <row r="8" spans="1:20" ht="90" x14ac:dyDescent="0.25">
      <c r="A8">
        <v>2510</v>
      </c>
      <c r="B8" s="3" t="s">
        <v>2510</v>
      </c>
      <c r="C8" s="3" t="s">
        <v>6620</v>
      </c>
      <c r="D8" s="6">
        <v>50000</v>
      </c>
      <c r="E8" s="8">
        <v>75</v>
      </c>
      <c r="F8" t="s">
        <v>8220</v>
      </c>
      <c r="G8" t="s">
        <v>8223</v>
      </c>
      <c r="H8" t="s">
        <v>8245</v>
      </c>
      <c r="I8">
        <v>1431647772</v>
      </c>
      <c r="J8">
        <v>1426463772</v>
      </c>
      <c r="K8" t="b">
        <v>0</v>
      </c>
      <c r="L8">
        <v>2</v>
      </c>
      <c r="M8" t="b">
        <v>0</v>
      </c>
      <c r="N8" t="s">
        <v>8297</v>
      </c>
      <c r="O8">
        <v>0</v>
      </c>
      <c r="P8">
        <v>37.5</v>
      </c>
      <c r="Q8" s="10" t="s">
        <v>8334</v>
      </c>
      <c r="R8" t="s">
        <v>8351</v>
      </c>
      <c r="S8" s="15">
        <v>42078.997361111105</v>
      </c>
      <c r="T8" s="15">
        <v>42138.997361111105</v>
      </c>
    </row>
    <row r="9" spans="1:20" ht="75" x14ac:dyDescent="0.25">
      <c r="A9">
        <v>2512</v>
      </c>
      <c r="B9" s="3" t="s">
        <v>2512</v>
      </c>
      <c r="C9" s="3" t="s">
        <v>6622</v>
      </c>
      <c r="D9" s="6">
        <v>1150</v>
      </c>
      <c r="E9" s="8">
        <v>0</v>
      </c>
      <c r="F9" t="s">
        <v>8220</v>
      </c>
      <c r="G9" t="s">
        <v>8223</v>
      </c>
      <c r="H9" t="s">
        <v>8245</v>
      </c>
      <c r="I9">
        <v>1418504561</v>
      </c>
      <c r="J9">
        <v>1417208561</v>
      </c>
      <c r="K9" t="b">
        <v>0</v>
      </c>
      <c r="L9">
        <v>0</v>
      </c>
      <c r="M9" t="b">
        <v>0</v>
      </c>
      <c r="N9" t="s">
        <v>8297</v>
      </c>
      <c r="O9">
        <v>0</v>
      </c>
      <c r="P9">
        <v>0</v>
      </c>
      <c r="Q9" s="10" t="s">
        <v>8334</v>
      </c>
      <c r="R9" t="s">
        <v>8351</v>
      </c>
      <c r="S9" s="15">
        <v>41971.876863425925</v>
      </c>
      <c r="T9" s="15">
        <v>41986.876863425925</v>
      </c>
    </row>
    <row r="10" spans="1:20" ht="90" x14ac:dyDescent="0.25">
      <c r="A10">
        <v>2514</v>
      </c>
      <c r="B10" s="3" t="s">
        <v>2514</v>
      </c>
      <c r="C10" s="3" t="s">
        <v>6624</v>
      </c>
      <c r="D10" s="6">
        <v>12000</v>
      </c>
      <c r="E10" s="8">
        <v>210</v>
      </c>
      <c r="F10" t="s">
        <v>8220</v>
      </c>
      <c r="G10" t="s">
        <v>8223</v>
      </c>
      <c r="H10" t="s">
        <v>8245</v>
      </c>
      <c r="I10">
        <v>1408526477</v>
      </c>
      <c r="J10">
        <v>1407057677</v>
      </c>
      <c r="K10" t="b">
        <v>0</v>
      </c>
      <c r="L10">
        <v>4</v>
      </c>
      <c r="M10" t="b">
        <v>0</v>
      </c>
      <c r="N10" t="s">
        <v>8297</v>
      </c>
      <c r="O10">
        <v>2</v>
      </c>
      <c r="P10">
        <v>52.5</v>
      </c>
      <c r="Q10" s="10" t="s">
        <v>8334</v>
      </c>
      <c r="R10" t="s">
        <v>8351</v>
      </c>
      <c r="S10" s="15">
        <v>41854.389780092592</v>
      </c>
      <c r="T10" s="15">
        <v>41871.389780092592</v>
      </c>
    </row>
    <row r="11" spans="1:20" ht="90" x14ac:dyDescent="0.25">
      <c r="A11">
        <v>2515</v>
      </c>
      <c r="B11" s="3" t="s">
        <v>2515</v>
      </c>
      <c r="C11" s="3" t="s">
        <v>6625</v>
      </c>
      <c r="D11" s="6">
        <v>5000</v>
      </c>
      <c r="E11" s="8">
        <v>930</v>
      </c>
      <c r="F11" t="s">
        <v>8220</v>
      </c>
      <c r="G11" t="s">
        <v>8223</v>
      </c>
      <c r="H11" t="s">
        <v>8245</v>
      </c>
      <c r="I11">
        <v>1424635753</v>
      </c>
      <c r="J11">
        <v>1422043753</v>
      </c>
      <c r="K11" t="b">
        <v>0</v>
      </c>
      <c r="L11">
        <v>12</v>
      </c>
      <c r="M11" t="b">
        <v>0</v>
      </c>
      <c r="N11" t="s">
        <v>8297</v>
      </c>
      <c r="O11">
        <v>19</v>
      </c>
      <c r="P11">
        <v>77.5</v>
      </c>
      <c r="Q11" s="10" t="s">
        <v>8334</v>
      </c>
      <c r="R11" t="s">
        <v>8351</v>
      </c>
      <c r="S11" s="15">
        <v>42027.839733796296</v>
      </c>
      <c r="T11" s="15">
        <v>42057.839733796296</v>
      </c>
    </row>
    <row r="12" spans="1:20" ht="90" x14ac:dyDescent="0.25">
      <c r="A12">
        <v>2516</v>
      </c>
      <c r="B12" s="3" t="s">
        <v>2516</v>
      </c>
      <c r="C12" s="3" t="s">
        <v>6626</v>
      </c>
      <c r="D12" s="6">
        <v>22000</v>
      </c>
      <c r="E12" s="8">
        <v>0</v>
      </c>
      <c r="F12" t="s">
        <v>8220</v>
      </c>
      <c r="G12" t="s">
        <v>8223</v>
      </c>
      <c r="H12" t="s">
        <v>8245</v>
      </c>
      <c r="I12">
        <v>1417279252</v>
      </c>
      <c r="J12">
        <v>1414683652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>
        <v>0</v>
      </c>
      <c r="Q12" s="10" t="s">
        <v>8334</v>
      </c>
      <c r="R12" t="s">
        <v>8351</v>
      </c>
      <c r="S12" s="15">
        <v>41942.653379629628</v>
      </c>
      <c r="T12" s="15">
        <v>41972.6950462963</v>
      </c>
    </row>
    <row r="13" spans="1:20" ht="90" x14ac:dyDescent="0.25">
      <c r="A13">
        <v>2518</v>
      </c>
      <c r="B13" s="3" t="s">
        <v>2518</v>
      </c>
      <c r="C13" s="3" t="s">
        <v>6628</v>
      </c>
      <c r="D13" s="6">
        <v>5000</v>
      </c>
      <c r="E13" s="8">
        <v>0</v>
      </c>
      <c r="F13" t="s">
        <v>8220</v>
      </c>
      <c r="G13" t="s">
        <v>8223</v>
      </c>
      <c r="H13" t="s">
        <v>8245</v>
      </c>
      <c r="I13">
        <v>1415899228</v>
      </c>
      <c r="J13">
        <v>1413303628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>
        <v>0</v>
      </c>
      <c r="Q13" s="10" t="s">
        <v>8334</v>
      </c>
      <c r="R13" t="s">
        <v>8351</v>
      </c>
      <c r="S13" s="15">
        <v>41926.680879629632</v>
      </c>
      <c r="T13" s="15">
        <v>41956.722546296296</v>
      </c>
    </row>
    <row r="14" spans="1:20" ht="60" x14ac:dyDescent="0.25">
      <c r="A14">
        <v>2519</v>
      </c>
      <c r="B14" s="3" t="s">
        <v>2519</v>
      </c>
      <c r="C14" s="3" t="s">
        <v>6629</v>
      </c>
      <c r="D14" s="6">
        <v>150000</v>
      </c>
      <c r="E14" s="8">
        <v>65</v>
      </c>
      <c r="F14" t="s">
        <v>8220</v>
      </c>
      <c r="G14" t="s">
        <v>8223</v>
      </c>
      <c r="H14" t="s">
        <v>8245</v>
      </c>
      <c r="I14">
        <v>1405741404</v>
      </c>
      <c r="J14">
        <v>1403149404</v>
      </c>
      <c r="K14" t="b">
        <v>0</v>
      </c>
      <c r="L14">
        <v>4</v>
      </c>
      <c r="M14" t="b">
        <v>0</v>
      </c>
      <c r="N14" t="s">
        <v>8297</v>
      </c>
      <c r="O14">
        <v>0</v>
      </c>
      <c r="P14">
        <v>16.25</v>
      </c>
      <c r="Q14" s="10" t="s">
        <v>8334</v>
      </c>
      <c r="R14" t="s">
        <v>8351</v>
      </c>
      <c r="S14" s="15">
        <v>41809.155138888891</v>
      </c>
      <c r="T14" s="15">
        <v>41839.155138888891</v>
      </c>
    </row>
    <row r="15" spans="1:20" ht="90" x14ac:dyDescent="0.2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>
        <v>0</v>
      </c>
      <c r="Q15" s="10" t="s">
        <v>8334</v>
      </c>
      <c r="R15" t="s">
        <v>8351</v>
      </c>
      <c r="S15" s="15">
        <v>42612.600520833337</v>
      </c>
      <c r="T15" s="15">
        <v>42658.806249999994</v>
      </c>
    </row>
    <row r="16" spans="1:20" ht="75" x14ac:dyDescent="0.25">
      <c r="A16">
        <v>2843</v>
      </c>
      <c r="B16" s="3" t="s">
        <v>2843</v>
      </c>
      <c r="C16" s="3" t="s">
        <v>6953</v>
      </c>
      <c r="D16" s="6">
        <v>1200</v>
      </c>
      <c r="E16" s="8">
        <v>0</v>
      </c>
      <c r="F16" t="s">
        <v>8220</v>
      </c>
      <c r="G16" t="s">
        <v>8223</v>
      </c>
      <c r="H16" t="s">
        <v>8245</v>
      </c>
      <c r="I16">
        <v>1465790400</v>
      </c>
      <c r="J16">
        <v>1462210950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0" t="s">
        <v>8315</v>
      </c>
      <c r="R16" t="s">
        <v>8316</v>
      </c>
      <c r="S16" s="15">
        <v>42492.737847222219</v>
      </c>
      <c r="T16" s="15">
        <v>42534.166666666672</v>
      </c>
    </row>
    <row r="17" spans="1:20" ht="75" x14ac:dyDescent="0.25">
      <c r="A17">
        <v>2845</v>
      </c>
      <c r="B17" s="3" t="s">
        <v>2845</v>
      </c>
      <c r="C17" s="3" t="s">
        <v>6955</v>
      </c>
      <c r="D17" s="6">
        <v>7500</v>
      </c>
      <c r="E17" s="8">
        <v>2366</v>
      </c>
      <c r="F17" t="s">
        <v>8220</v>
      </c>
      <c r="G17" t="s">
        <v>8223</v>
      </c>
      <c r="H17" t="s">
        <v>8245</v>
      </c>
      <c r="I17">
        <v>1433723033</v>
      </c>
      <c r="J17">
        <v>1428539033</v>
      </c>
      <c r="K17" t="b">
        <v>0</v>
      </c>
      <c r="L17">
        <v>39</v>
      </c>
      <c r="M17" t="b">
        <v>0</v>
      </c>
      <c r="N17" t="s">
        <v>8269</v>
      </c>
      <c r="O17">
        <v>32</v>
      </c>
      <c r="P17">
        <v>60.67</v>
      </c>
      <c r="Q17" s="10" t="s">
        <v>8315</v>
      </c>
      <c r="R17" t="s">
        <v>8316</v>
      </c>
      <c r="S17" s="15">
        <v>42103.016585648147</v>
      </c>
      <c r="T17" s="15">
        <v>42163.016585648147</v>
      </c>
    </row>
    <row r="18" spans="1:20" ht="90" x14ac:dyDescent="0.25">
      <c r="A18">
        <v>2846</v>
      </c>
      <c r="B18" s="3" t="s">
        <v>2846</v>
      </c>
      <c r="C18" s="3" t="s">
        <v>6956</v>
      </c>
      <c r="D18" s="6">
        <v>8000</v>
      </c>
      <c r="E18" s="8">
        <v>0</v>
      </c>
      <c r="F18" t="s">
        <v>8220</v>
      </c>
      <c r="G18" t="s">
        <v>8223</v>
      </c>
      <c r="H18" t="s">
        <v>8245</v>
      </c>
      <c r="I18">
        <v>1432917394</v>
      </c>
      <c r="J18">
        <v>1429029394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0" t="s">
        <v>8315</v>
      </c>
      <c r="R18" t="s">
        <v>8316</v>
      </c>
      <c r="S18" s="15">
        <v>42108.692060185189</v>
      </c>
      <c r="T18" s="15">
        <v>42153.692060185189</v>
      </c>
    </row>
    <row r="19" spans="1:20" ht="75" x14ac:dyDescent="0.25">
      <c r="A19">
        <v>2847</v>
      </c>
      <c r="B19" s="3" t="s">
        <v>2847</v>
      </c>
      <c r="C19" s="3" t="s">
        <v>6957</v>
      </c>
      <c r="D19" s="6">
        <v>2000</v>
      </c>
      <c r="E19" s="8">
        <v>0</v>
      </c>
      <c r="F19" t="s">
        <v>8220</v>
      </c>
      <c r="G19" t="s">
        <v>8223</v>
      </c>
      <c r="H19" t="s">
        <v>8245</v>
      </c>
      <c r="I19">
        <v>1464031265</v>
      </c>
      <c r="J19">
        <v>1458847265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0" t="s">
        <v>8315</v>
      </c>
      <c r="R19" t="s">
        <v>8316</v>
      </c>
      <c r="S19" s="15">
        <v>42453.806307870371</v>
      </c>
      <c r="T19" s="15">
        <v>42513.806307870371</v>
      </c>
    </row>
    <row r="20" spans="1:20" ht="105" x14ac:dyDescent="0.25">
      <c r="A20">
        <v>2848</v>
      </c>
      <c r="B20" s="3" t="s">
        <v>2848</v>
      </c>
      <c r="C20" s="3" t="s">
        <v>6958</v>
      </c>
      <c r="D20" s="6">
        <v>35000</v>
      </c>
      <c r="E20" s="8">
        <v>70</v>
      </c>
      <c r="F20" t="s">
        <v>8220</v>
      </c>
      <c r="G20" t="s">
        <v>8223</v>
      </c>
      <c r="H20" t="s">
        <v>8245</v>
      </c>
      <c r="I20">
        <v>1432913659</v>
      </c>
      <c r="J20">
        <v>1430321659</v>
      </c>
      <c r="K20" t="b">
        <v>0</v>
      </c>
      <c r="L20">
        <v>3</v>
      </c>
      <c r="M20" t="b">
        <v>0</v>
      </c>
      <c r="N20" t="s">
        <v>8269</v>
      </c>
      <c r="O20">
        <v>0</v>
      </c>
      <c r="P20">
        <v>23.33</v>
      </c>
      <c r="Q20" s="10" t="s">
        <v>8315</v>
      </c>
      <c r="R20" t="s">
        <v>8316</v>
      </c>
      <c r="S20" s="15">
        <v>42123.648831018523</v>
      </c>
      <c r="T20" s="15">
        <v>42153.648831018523</v>
      </c>
    </row>
    <row r="21" spans="1:20" ht="90" x14ac:dyDescent="0.25">
      <c r="A21">
        <v>2850</v>
      </c>
      <c r="B21" s="3" t="s">
        <v>2850</v>
      </c>
      <c r="C21" s="3" t="s">
        <v>6960</v>
      </c>
      <c r="D21" s="6">
        <v>8000</v>
      </c>
      <c r="E21" s="8">
        <v>311</v>
      </c>
      <c r="F21" t="s">
        <v>8220</v>
      </c>
      <c r="G21" t="s">
        <v>8223</v>
      </c>
      <c r="H21" t="s">
        <v>8245</v>
      </c>
      <c r="I21">
        <v>1409962211</v>
      </c>
      <c r="J21">
        <v>1407370211</v>
      </c>
      <c r="K21" t="b">
        <v>0</v>
      </c>
      <c r="L21">
        <v>13</v>
      </c>
      <c r="M21" t="b">
        <v>0</v>
      </c>
      <c r="N21" t="s">
        <v>8269</v>
      </c>
      <c r="O21">
        <v>4</v>
      </c>
      <c r="P21">
        <v>23.92</v>
      </c>
      <c r="Q21" s="10" t="s">
        <v>8315</v>
      </c>
      <c r="R21" t="s">
        <v>8316</v>
      </c>
      <c r="S21" s="15">
        <v>41858.007071759261</v>
      </c>
      <c r="T21" s="15">
        <v>41888.007071759261</v>
      </c>
    </row>
    <row r="22" spans="1:20" ht="75" x14ac:dyDescent="0.25">
      <c r="A22">
        <v>2852</v>
      </c>
      <c r="B22" s="3" t="s">
        <v>2852</v>
      </c>
      <c r="C22" s="3" t="s">
        <v>6962</v>
      </c>
      <c r="D22" s="6">
        <v>5000</v>
      </c>
      <c r="E22" s="8">
        <v>95</v>
      </c>
      <c r="F22" t="s">
        <v>8220</v>
      </c>
      <c r="G22" t="s">
        <v>8223</v>
      </c>
      <c r="H22" t="s">
        <v>8245</v>
      </c>
      <c r="I22">
        <v>1403312703</v>
      </c>
      <c r="J22">
        <v>1400720703</v>
      </c>
      <c r="K22" t="b">
        <v>0</v>
      </c>
      <c r="L22">
        <v>6</v>
      </c>
      <c r="M22" t="b">
        <v>0</v>
      </c>
      <c r="N22" t="s">
        <v>8269</v>
      </c>
      <c r="O22">
        <v>2</v>
      </c>
      <c r="P22">
        <v>15.83</v>
      </c>
      <c r="Q22" s="10" t="s">
        <v>8315</v>
      </c>
      <c r="R22" t="s">
        <v>8316</v>
      </c>
      <c r="S22" s="15">
        <v>41781.045173611114</v>
      </c>
      <c r="T22" s="15">
        <v>41811.045173611114</v>
      </c>
    </row>
    <row r="23" spans="1:20" ht="90" x14ac:dyDescent="0.25">
      <c r="A23">
        <v>2855</v>
      </c>
      <c r="B23" s="3" t="s">
        <v>2855</v>
      </c>
      <c r="C23" s="3" t="s">
        <v>6965</v>
      </c>
      <c r="D23" s="6">
        <v>600</v>
      </c>
      <c r="E23" s="8">
        <v>300</v>
      </c>
      <c r="F23" t="s">
        <v>8220</v>
      </c>
      <c r="G23" t="s">
        <v>8223</v>
      </c>
      <c r="H23" t="s">
        <v>8245</v>
      </c>
      <c r="I23">
        <v>1454110440</v>
      </c>
      <c r="J23">
        <v>1451607071</v>
      </c>
      <c r="K23" t="b">
        <v>0</v>
      </c>
      <c r="L23">
        <v>5</v>
      </c>
      <c r="M23" t="b">
        <v>0</v>
      </c>
      <c r="N23" t="s">
        <v>8269</v>
      </c>
      <c r="O23">
        <v>50</v>
      </c>
      <c r="P23">
        <v>60</v>
      </c>
      <c r="Q23" s="10" t="s">
        <v>8315</v>
      </c>
      <c r="R23" t="s">
        <v>8316</v>
      </c>
      <c r="S23" s="15">
        <v>42370.007766203707</v>
      </c>
      <c r="T23" s="15">
        <v>42398.981944444444</v>
      </c>
    </row>
    <row r="24" spans="1:20" ht="75" x14ac:dyDescent="0.25">
      <c r="A24">
        <v>2856</v>
      </c>
      <c r="B24" s="3" t="s">
        <v>2856</v>
      </c>
      <c r="C24" s="3" t="s">
        <v>6966</v>
      </c>
      <c r="D24" s="6">
        <v>3000</v>
      </c>
      <c r="E24" s="8">
        <v>146</v>
      </c>
      <c r="F24" t="s">
        <v>8220</v>
      </c>
      <c r="G24" t="s">
        <v>8223</v>
      </c>
      <c r="H24" t="s">
        <v>8245</v>
      </c>
      <c r="I24">
        <v>1439069640</v>
      </c>
      <c r="J24">
        <v>1433897647</v>
      </c>
      <c r="K24" t="b">
        <v>0</v>
      </c>
      <c r="L24">
        <v>6</v>
      </c>
      <c r="M24" t="b">
        <v>0</v>
      </c>
      <c r="N24" t="s">
        <v>8269</v>
      </c>
      <c r="O24">
        <v>5</v>
      </c>
      <c r="P24">
        <v>24.33</v>
      </c>
      <c r="Q24" s="10" t="s">
        <v>8315</v>
      </c>
      <c r="R24" t="s">
        <v>8316</v>
      </c>
      <c r="S24" s="15">
        <v>42165.037581018521</v>
      </c>
      <c r="T24" s="15">
        <v>42224.898611111115</v>
      </c>
    </row>
    <row r="25" spans="1:20" ht="90" x14ac:dyDescent="0.25">
      <c r="A25">
        <v>2860</v>
      </c>
      <c r="B25" s="3" t="s">
        <v>2860</v>
      </c>
      <c r="C25" s="3" t="s">
        <v>6970</v>
      </c>
      <c r="D25" s="6">
        <v>4000</v>
      </c>
      <c r="E25" s="8">
        <v>266</v>
      </c>
      <c r="F25" t="s">
        <v>8220</v>
      </c>
      <c r="G25" t="s">
        <v>8223</v>
      </c>
      <c r="H25" t="s">
        <v>8245</v>
      </c>
      <c r="I25">
        <v>1466363576</v>
      </c>
      <c r="J25">
        <v>1461179576</v>
      </c>
      <c r="K25" t="b">
        <v>0</v>
      </c>
      <c r="L25">
        <v>9</v>
      </c>
      <c r="M25" t="b">
        <v>0</v>
      </c>
      <c r="N25" t="s">
        <v>8269</v>
      </c>
      <c r="O25">
        <v>7</v>
      </c>
      <c r="P25">
        <v>29.56</v>
      </c>
      <c r="Q25" s="10" t="s">
        <v>8315</v>
      </c>
      <c r="R25" t="s">
        <v>8316</v>
      </c>
      <c r="S25" s="15">
        <v>42480.800648148142</v>
      </c>
      <c r="T25" s="15">
        <v>42540.800648148142</v>
      </c>
    </row>
    <row r="26" spans="1:20" ht="75" x14ac:dyDescent="0.25">
      <c r="A26">
        <v>2862</v>
      </c>
      <c r="B26" s="3" t="s">
        <v>2862</v>
      </c>
      <c r="C26" s="3" t="s">
        <v>6972</v>
      </c>
      <c r="D26" s="6">
        <v>12700</v>
      </c>
      <c r="E26" s="8">
        <v>55</v>
      </c>
      <c r="F26" t="s">
        <v>8220</v>
      </c>
      <c r="G26" t="s">
        <v>8223</v>
      </c>
      <c r="H26" t="s">
        <v>8245</v>
      </c>
      <c r="I26">
        <v>1403636229</v>
      </c>
      <c r="J26">
        <v>1401044229</v>
      </c>
      <c r="K26" t="b">
        <v>0</v>
      </c>
      <c r="L26">
        <v>3</v>
      </c>
      <c r="M26" t="b">
        <v>0</v>
      </c>
      <c r="N26" t="s">
        <v>8269</v>
      </c>
      <c r="O26">
        <v>0</v>
      </c>
      <c r="P26">
        <v>18.329999999999998</v>
      </c>
      <c r="Q26" s="10" t="s">
        <v>8315</v>
      </c>
      <c r="R26" t="s">
        <v>8316</v>
      </c>
      <c r="S26" s="15">
        <v>41784.789687500001</v>
      </c>
      <c r="T26" s="15">
        <v>41814.789687500001</v>
      </c>
    </row>
    <row r="27" spans="1:20" ht="90" x14ac:dyDescent="0.25">
      <c r="A27">
        <v>2863</v>
      </c>
      <c r="B27" s="3" t="s">
        <v>2863</v>
      </c>
      <c r="C27" s="3" t="s">
        <v>6973</v>
      </c>
      <c r="D27" s="6">
        <v>50000</v>
      </c>
      <c r="E27" s="8">
        <v>20</v>
      </c>
      <c r="F27" t="s">
        <v>8220</v>
      </c>
      <c r="G27" t="s">
        <v>8223</v>
      </c>
      <c r="H27" t="s">
        <v>8245</v>
      </c>
      <c r="I27">
        <v>1410279123</v>
      </c>
      <c r="J27">
        <v>1405095123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20</v>
      </c>
      <c r="Q27" s="10" t="s">
        <v>8315</v>
      </c>
      <c r="R27" t="s">
        <v>8316</v>
      </c>
      <c r="S27" s="15">
        <v>41831.675034722226</v>
      </c>
      <c r="T27" s="15">
        <v>41891.675034722226</v>
      </c>
    </row>
    <row r="28" spans="1:20" ht="75" x14ac:dyDescent="0.25">
      <c r="A28">
        <v>2865</v>
      </c>
      <c r="B28" s="3" t="s">
        <v>2865</v>
      </c>
      <c r="C28" s="3" t="s">
        <v>6975</v>
      </c>
      <c r="D28" s="6">
        <v>2888</v>
      </c>
      <c r="E28" s="8">
        <v>0</v>
      </c>
      <c r="F28" t="s">
        <v>8220</v>
      </c>
      <c r="G28" t="s">
        <v>8223</v>
      </c>
      <c r="H28" t="s">
        <v>8245</v>
      </c>
      <c r="I28">
        <v>1420512259</v>
      </c>
      <c r="J28">
        <v>1415328259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8315</v>
      </c>
      <c r="R28" t="s">
        <v>8316</v>
      </c>
      <c r="S28" s="15">
        <v>41950.114108796297</v>
      </c>
      <c r="T28" s="15">
        <v>42010.114108796297</v>
      </c>
    </row>
    <row r="29" spans="1:20" ht="75" x14ac:dyDescent="0.25">
      <c r="A29">
        <v>2866</v>
      </c>
      <c r="B29" s="3" t="s">
        <v>2866</v>
      </c>
      <c r="C29" s="3" t="s">
        <v>6976</v>
      </c>
      <c r="D29" s="6">
        <v>5000</v>
      </c>
      <c r="E29" s="8">
        <v>45</v>
      </c>
      <c r="F29" t="s">
        <v>8220</v>
      </c>
      <c r="G29" t="s">
        <v>8223</v>
      </c>
      <c r="H29" t="s">
        <v>8245</v>
      </c>
      <c r="I29">
        <v>1476482400</v>
      </c>
      <c r="J29">
        <v>1473893721</v>
      </c>
      <c r="K29" t="b">
        <v>0</v>
      </c>
      <c r="L29">
        <v>2</v>
      </c>
      <c r="M29" t="b">
        <v>0</v>
      </c>
      <c r="N29" t="s">
        <v>8269</v>
      </c>
      <c r="O29">
        <v>1</v>
      </c>
      <c r="P29">
        <v>22.5</v>
      </c>
      <c r="Q29" s="10" t="s">
        <v>8315</v>
      </c>
      <c r="R29" t="s">
        <v>8316</v>
      </c>
      <c r="S29" s="15">
        <v>42627.955104166671</v>
      </c>
      <c r="T29" s="15">
        <v>42657.916666666672</v>
      </c>
    </row>
    <row r="30" spans="1:20" ht="90" x14ac:dyDescent="0.25">
      <c r="A30">
        <v>2867</v>
      </c>
      <c r="B30" s="3" t="s">
        <v>2867</v>
      </c>
      <c r="C30" s="3" t="s">
        <v>6977</v>
      </c>
      <c r="D30" s="6">
        <v>2500</v>
      </c>
      <c r="E30" s="8">
        <v>504</v>
      </c>
      <c r="F30" t="s">
        <v>8220</v>
      </c>
      <c r="G30" t="s">
        <v>8223</v>
      </c>
      <c r="H30" t="s">
        <v>8245</v>
      </c>
      <c r="I30">
        <v>1467604800</v>
      </c>
      <c r="J30">
        <v>1465533672</v>
      </c>
      <c r="K30" t="b">
        <v>0</v>
      </c>
      <c r="L30">
        <v>10</v>
      </c>
      <c r="M30" t="b">
        <v>0</v>
      </c>
      <c r="N30" t="s">
        <v>8269</v>
      </c>
      <c r="O30">
        <v>20</v>
      </c>
      <c r="P30">
        <v>50.4</v>
      </c>
      <c r="Q30" s="10" t="s">
        <v>8315</v>
      </c>
      <c r="R30" t="s">
        <v>8316</v>
      </c>
      <c r="S30" s="15">
        <v>42531.195277777777</v>
      </c>
      <c r="T30" s="15">
        <v>42555.166666666672</v>
      </c>
    </row>
    <row r="31" spans="1:20" ht="90" x14ac:dyDescent="0.25">
      <c r="A31">
        <v>2868</v>
      </c>
      <c r="B31" s="3" t="s">
        <v>2868</v>
      </c>
      <c r="C31" s="3" t="s">
        <v>6978</v>
      </c>
      <c r="D31" s="6">
        <v>15000</v>
      </c>
      <c r="E31" s="8">
        <v>6301.76</v>
      </c>
      <c r="F31" t="s">
        <v>8220</v>
      </c>
      <c r="G31" t="s">
        <v>8223</v>
      </c>
      <c r="H31" t="s">
        <v>8245</v>
      </c>
      <c r="I31">
        <v>1475697054</v>
      </c>
      <c r="J31">
        <v>1473105054</v>
      </c>
      <c r="K31" t="b">
        <v>0</v>
      </c>
      <c r="L31">
        <v>60</v>
      </c>
      <c r="M31" t="b">
        <v>0</v>
      </c>
      <c r="N31" t="s">
        <v>8269</v>
      </c>
      <c r="O31">
        <v>42</v>
      </c>
      <c r="P31">
        <v>105.03</v>
      </c>
      <c r="Q31" s="10" t="s">
        <v>8315</v>
      </c>
      <c r="R31" t="s">
        <v>8316</v>
      </c>
      <c r="S31" s="15">
        <v>42618.827013888891</v>
      </c>
      <c r="T31" s="15">
        <v>42648.827013888891</v>
      </c>
    </row>
    <row r="32" spans="1:20" ht="105" x14ac:dyDescent="0.25">
      <c r="A32">
        <v>2869</v>
      </c>
      <c r="B32" s="3" t="s">
        <v>2869</v>
      </c>
      <c r="C32" s="3" t="s">
        <v>6979</v>
      </c>
      <c r="D32" s="6">
        <v>20000</v>
      </c>
      <c r="E32" s="8">
        <v>177</v>
      </c>
      <c r="F32" t="s">
        <v>8220</v>
      </c>
      <c r="G32" t="s">
        <v>8223</v>
      </c>
      <c r="H32" t="s">
        <v>8245</v>
      </c>
      <c r="I32">
        <v>1468937681</v>
      </c>
      <c r="J32">
        <v>1466345681</v>
      </c>
      <c r="K32" t="b">
        <v>0</v>
      </c>
      <c r="L32">
        <v>5</v>
      </c>
      <c r="M32" t="b">
        <v>0</v>
      </c>
      <c r="N32" t="s">
        <v>8269</v>
      </c>
      <c r="O32">
        <v>1</v>
      </c>
      <c r="P32">
        <v>35.4</v>
      </c>
      <c r="Q32" s="10" t="s">
        <v>8315</v>
      </c>
      <c r="R32" t="s">
        <v>8316</v>
      </c>
      <c r="S32" s="15">
        <v>42540.593530092592</v>
      </c>
      <c r="T32" s="15">
        <v>42570.593530092592</v>
      </c>
    </row>
    <row r="33" spans="1:20" ht="90" x14ac:dyDescent="0.25">
      <c r="A33">
        <v>2870</v>
      </c>
      <c r="B33" s="3" t="s">
        <v>2870</v>
      </c>
      <c r="C33" s="3" t="s">
        <v>6980</v>
      </c>
      <c r="D33" s="6">
        <v>5000</v>
      </c>
      <c r="E33" s="8">
        <v>750</v>
      </c>
      <c r="F33" t="s">
        <v>8220</v>
      </c>
      <c r="G33" t="s">
        <v>8223</v>
      </c>
      <c r="H33" t="s">
        <v>8245</v>
      </c>
      <c r="I33">
        <v>1400301165</v>
      </c>
      <c r="J33">
        <v>1397709165</v>
      </c>
      <c r="K33" t="b">
        <v>0</v>
      </c>
      <c r="L33">
        <v>9</v>
      </c>
      <c r="M33" t="b">
        <v>0</v>
      </c>
      <c r="N33" t="s">
        <v>8269</v>
      </c>
      <c r="O33">
        <v>15</v>
      </c>
      <c r="P33">
        <v>83.33</v>
      </c>
      <c r="Q33" s="10" t="s">
        <v>8315</v>
      </c>
      <c r="R33" t="s">
        <v>8316</v>
      </c>
      <c r="S33" s="15">
        <v>41746.189409722225</v>
      </c>
      <c r="T33" s="15">
        <v>41776.189409722225</v>
      </c>
    </row>
    <row r="34" spans="1:20" ht="75" x14ac:dyDescent="0.25">
      <c r="A34">
        <v>2871</v>
      </c>
      <c r="B34" s="3" t="s">
        <v>2871</v>
      </c>
      <c r="C34" s="3" t="s">
        <v>6981</v>
      </c>
      <c r="D34" s="6">
        <v>10000</v>
      </c>
      <c r="E34" s="8">
        <v>467</v>
      </c>
      <c r="F34" t="s">
        <v>8220</v>
      </c>
      <c r="G34" t="s">
        <v>8223</v>
      </c>
      <c r="H34" t="s">
        <v>8245</v>
      </c>
      <c r="I34">
        <v>1419183813</v>
      </c>
      <c r="J34">
        <v>1417455813</v>
      </c>
      <c r="K34" t="b">
        <v>0</v>
      </c>
      <c r="L34">
        <v>13</v>
      </c>
      <c r="M34" t="b">
        <v>0</v>
      </c>
      <c r="N34" t="s">
        <v>8269</v>
      </c>
      <c r="O34">
        <v>5</v>
      </c>
      <c r="P34">
        <v>35.92</v>
      </c>
      <c r="Q34" s="10" t="s">
        <v>8315</v>
      </c>
      <c r="R34" t="s">
        <v>8316</v>
      </c>
      <c r="S34" s="15">
        <v>41974.738576388889</v>
      </c>
      <c r="T34" s="15">
        <v>41994.738576388889</v>
      </c>
    </row>
    <row r="35" spans="1:20" ht="60" x14ac:dyDescent="0.25">
      <c r="A35">
        <v>2872</v>
      </c>
      <c r="B35" s="3" t="s">
        <v>2872</v>
      </c>
      <c r="C35" s="3" t="s">
        <v>6982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>
        <v>1434768438</v>
      </c>
      <c r="J35">
        <v>1429584438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8315</v>
      </c>
      <c r="R35" t="s">
        <v>8316</v>
      </c>
      <c r="S35" s="15">
        <v>42115.11618055556</v>
      </c>
      <c r="T35" s="15">
        <v>42175.11618055556</v>
      </c>
    </row>
    <row r="36" spans="1:20" ht="90" x14ac:dyDescent="0.25">
      <c r="A36">
        <v>2873</v>
      </c>
      <c r="B36" s="3" t="s">
        <v>2873</v>
      </c>
      <c r="C36" s="3" t="s">
        <v>6983</v>
      </c>
      <c r="D36" s="6">
        <v>2500</v>
      </c>
      <c r="E36" s="8">
        <v>953</v>
      </c>
      <c r="F36" t="s">
        <v>8220</v>
      </c>
      <c r="G36" t="s">
        <v>8223</v>
      </c>
      <c r="H36" t="s">
        <v>8245</v>
      </c>
      <c r="I36">
        <v>1422473831</v>
      </c>
      <c r="J36">
        <v>1419881831</v>
      </c>
      <c r="K36" t="b">
        <v>0</v>
      </c>
      <c r="L36">
        <v>8</v>
      </c>
      <c r="M36" t="b">
        <v>0</v>
      </c>
      <c r="N36" t="s">
        <v>8269</v>
      </c>
      <c r="O36">
        <v>38</v>
      </c>
      <c r="P36">
        <v>119.13</v>
      </c>
      <c r="Q36" s="10" t="s">
        <v>8315</v>
      </c>
      <c r="R36" t="s">
        <v>8316</v>
      </c>
      <c r="S36" s="15">
        <v>42002.817488425921</v>
      </c>
      <c r="T36" s="15">
        <v>42032.817488425921</v>
      </c>
    </row>
    <row r="37" spans="1:20" ht="90" x14ac:dyDescent="0.25">
      <c r="A37">
        <v>2874</v>
      </c>
      <c r="B37" s="3" t="s">
        <v>2874</v>
      </c>
      <c r="C37" s="3" t="s">
        <v>6984</v>
      </c>
      <c r="D37" s="6">
        <v>5000</v>
      </c>
      <c r="E37" s="8">
        <v>271</v>
      </c>
      <c r="F37" t="s">
        <v>8220</v>
      </c>
      <c r="G37" t="s">
        <v>8223</v>
      </c>
      <c r="H37" t="s">
        <v>8245</v>
      </c>
      <c r="I37">
        <v>1484684186</v>
      </c>
      <c r="J37">
        <v>1482092186</v>
      </c>
      <c r="K37" t="b">
        <v>0</v>
      </c>
      <c r="L37">
        <v>3</v>
      </c>
      <c r="M37" t="b">
        <v>0</v>
      </c>
      <c r="N37" t="s">
        <v>8269</v>
      </c>
      <c r="O37">
        <v>5</v>
      </c>
      <c r="P37">
        <v>90.33</v>
      </c>
      <c r="Q37" s="10" t="s">
        <v>8315</v>
      </c>
      <c r="R37" t="s">
        <v>8316</v>
      </c>
      <c r="S37" s="15">
        <v>42722.84474537037</v>
      </c>
      <c r="T37" s="15">
        <v>42752.84474537037</v>
      </c>
    </row>
    <row r="38" spans="1:20" ht="90" x14ac:dyDescent="0.25">
      <c r="A38">
        <v>2875</v>
      </c>
      <c r="B38" s="3" t="s">
        <v>2875</v>
      </c>
      <c r="C38" s="3" t="s">
        <v>6985</v>
      </c>
      <c r="D38" s="6">
        <v>20000</v>
      </c>
      <c r="E38" s="8">
        <v>7</v>
      </c>
      <c r="F38" t="s">
        <v>8220</v>
      </c>
      <c r="G38" t="s">
        <v>8223</v>
      </c>
      <c r="H38" t="s">
        <v>8245</v>
      </c>
      <c r="I38">
        <v>1462417493</v>
      </c>
      <c r="J38">
        <v>1459825493</v>
      </c>
      <c r="K38" t="b">
        <v>0</v>
      </c>
      <c r="L38">
        <v>3</v>
      </c>
      <c r="M38" t="b">
        <v>0</v>
      </c>
      <c r="N38" t="s">
        <v>8269</v>
      </c>
      <c r="O38">
        <v>0</v>
      </c>
      <c r="P38">
        <v>2.33</v>
      </c>
      <c r="Q38" s="10" t="s">
        <v>8315</v>
      </c>
      <c r="R38" t="s">
        <v>8316</v>
      </c>
      <c r="S38" s="15">
        <v>42465.128391203703</v>
      </c>
      <c r="T38" s="15">
        <v>42495.128391203703</v>
      </c>
    </row>
    <row r="39" spans="1:20" ht="90" x14ac:dyDescent="0.25">
      <c r="A39">
        <v>2876</v>
      </c>
      <c r="B39" s="3" t="s">
        <v>2876</v>
      </c>
      <c r="C39" s="3" t="s">
        <v>6986</v>
      </c>
      <c r="D39" s="6">
        <v>150000</v>
      </c>
      <c r="E39" s="8">
        <v>0</v>
      </c>
      <c r="F39" t="s">
        <v>8220</v>
      </c>
      <c r="G39" t="s">
        <v>8223</v>
      </c>
      <c r="H39" t="s">
        <v>8245</v>
      </c>
      <c r="I39">
        <v>1437069079</v>
      </c>
      <c r="J39">
        <v>1434477079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0" t="s">
        <v>8315</v>
      </c>
      <c r="R39" t="s">
        <v>8316</v>
      </c>
      <c r="S39" s="15">
        <v>42171.743969907402</v>
      </c>
      <c r="T39" s="15">
        <v>42201.743969907402</v>
      </c>
    </row>
    <row r="40" spans="1:20" ht="90" x14ac:dyDescent="0.25">
      <c r="A40">
        <v>2877</v>
      </c>
      <c r="B40" s="3" t="s">
        <v>2877</v>
      </c>
      <c r="C40" s="3" t="s">
        <v>6987</v>
      </c>
      <c r="D40" s="6">
        <v>6000</v>
      </c>
      <c r="E40" s="8">
        <v>650</v>
      </c>
      <c r="F40" t="s">
        <v>8220</v>
      </c>
      <c r="G40" t="s">
        <v>8223</v>
      </c>
      <c r="H40" t="s">
        <v>8245</v>
      </c>
      <c r="I40">
        <v>1480525200</v>
      </c>
      <c r="J40">
        <v>1477781724</v>
      </c>
      <c r="K40" t="b">
        <v>0</v>
      </c>
      <c r="L40">
        <v>6</v>
      </c>
      <c r="M40" t="b">
        <v>0</v>
      </c>
      <c r="N40" t="s">
        <v>8269</v>
      </c>
      <c r="O40">
        <v>11</v>
      </c>
      <c r="P40">
        <v>108.33</v>
      </c>
      <c r="Q40" s="10" t="s">
        <v>8315</v>
      </c>
      <c r="R40" t="s">
        <v>8316</v>
      </c>
      <c r="S40" s="15">
        <v>42672.955138888887</v>
      </c>
      <c r="T40" s="15">
        <v>42704.708333333328</v>
      </c>
    </row>
    <row r="41" spans="1:20" ht="60" x14ac:dyDescent="0.25">
      <c r="A41">
        <v>2879</v>
      </c>
      <c r="B41" s="3" t="s">
        <v>2879</v>
      </c>
      <c r="C41" s="3" t="s">
        <v>6989</v>
      </c>
      <c r="D41" s="6">
        <v>11200</v>
      </c>
      <c r="E41" s="8">
        <v>29</v>
      </c>
      <c r="F41" t="s">
        <v>8220</v>
      </c>
      <c r="G41" t="s">
        <v>8223</v>
      </c>
      <c r="H41" t="s">
        <v>8245</v>
      </c>
      <c r="I41">
        <v>1453310661</v>
      </c>
      <c r="J41">
        <v>1450718661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29</v>
      </c>
      <c r="Q41" s="10" t="s">
        <v>8315</v>
      </c>
      <c r="R41" t="s">
        <v>8316</v>
      </c>
      <c r="S41" s="15">
        <v>42359.725243055553</v>
      </c>
      <c r="T41" s="15">
        <v>42389.725243055553</v>
      </c>
    </row>
    <row r="42" spans="1:20" ht="90" x14ac:dyDescent="0.25">
      <c r="A42">
        <v>2880</v>
      </c>
      <c r="B42" s="3" t="s">
        <v>2880</v>
      </c>
      <c r="C42" s="3" t="s">
        <v>6990</v>
      </c>
      <c r="D42" s="6">
        <v>12000</v>
      </c>
      <c r="E42" s="8">
        <v>2800</v>
      </c>
      <c r="F42" t="s">
        <v>8220</v>
      </c>
      <c r="G42" t="s">
        <v>8223</v>
      </c>
      <c r="H42" t="s">
        <v>8245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8269</v>
      </c>
      <c r="O42">
        <v>23</v>
      </c>
      <c r="P42">
        <v>96.55</v>
      </c>
      <c r="Q42" s="10" t="s">
        <v>8315</v>
      </c>
      <c r="R42" t="s">
        <v>8316</v>
      </c>
      <c r="S42" s="15">
        <v>42192.905694444446</v>
      </c>
      <c r="T42" s="15">
        <v>42236.711805555555</v>
      </c>
    </row>
    <row r="43" spans="1:20" ht="90" x14ac:dyDescent="0.25">
      <c r="A43">
        <v>2881</v>
      </c>
      <c r="B43" s="3" t="s">
        <v>2881</v>
      </c>
      <c r="C43" s="3" t="s">
        <v>6991</v>
      </c>
      <c r="D43" s="6">
        <v>5500</v>
      </c>
      <c r="E43" s="8">
        <v>0</v>
      </c>
      <c r="F43" t="s">
        <v>8220</v>
      </c>
      <c r="G43" t="s">
        <v>8223</v>
      </c>
      <c r="H43" t="s">
        <v>8245</v>
      </c>
      <c r="I43">
        <v>1417620036</v>
      </c>
      <c r="J43">
        <v>1412432436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0" t="s">
        <v>8315</v>
      </c>
      <c r="R43" t="s">
        <v>8316</v>
      </c>
      <c r="S43" s="15">
        <v>41916.597638888888</v>
      </c>
      <c r="T43" s="15">
        <v>41976.639305555553</v>
      </c>
    </row>
    <row r="44" spans="1:20" ht="75" x14ac:dyDescent="0.25">
      <c r="A44">
        <v>2882</v>
      </c>
      <c r="B44" s="3" t="s">
        <v>2882</v>
      </c>
      <c r="C44" s="3" t="s">
        <v>6992</v>
      </c>
      <c r="D44" s="6">
        <v>750</v>
      </c>
      <c r="E44" s="8">
        <v>252</v>
      </c>
      <c r="F44" t="s">
        <v>8220</v>
      </c>
      <c r="G44" t="s">
        <v>8223</v>
      </c>
      <c r="H44" t="s">
        <v>8245</v>
      </c>
      <c r="I44">
        <v>1462112318</v>
      </c>
      <c r="J44">
        <v>1459520318</v>
      </c>
      <c r="K44" t="b">
        <v>0</v>
      </c>
      <c r="L44">
        <v>4</v>
      </c>
      <c r="M44" t="b">
        <v>0</v>
      </c>
      <c r="N44" t="s">
        <v>8269</v>
      </c>
      <c r="O44">
        <v>34</v>
      </c>
      <c r="P44">
        <v>63</v>
      </c>
      <c r="Q44" s="10" t="s">
        <v>8315</v>
      </c>
      <c r="R44" t="s">
        <v>8316</v>
      </c>
      <c r="S44" s="15">
        <v>42461.596273148149</v>
      </c>
      <c r="T44" s="15">
        <v>42491.596273148149</v>
      </c>
    </row>
    <row r="45" spans="1:20" ht="90" x14ac:dyDescent="0.25">
      <c r="A45">
        <v>2883</v>
      </c>
      <c r="B45" s="3" t="s">
        <v>2883</v>
      </c>
      <c r="C45" s="3" t="s">
        <v>6993</v>
      </c>
      <c r="D45" s="6">
        <v>10000</v>
      </c>
      <c r="E45" s="8">
        <v>1908</v>
      </c>
      <c r="F45" t="s">
        <v>8220</v>
      </c>
      <c r="G45" t="s">
        <v>8223</v>
      </c>
      <c r="H45" t="s">
        <v>8245</v>
      </c>
      <c r="I45">
        <v>1454734740</v>
      </c>
      <c r="J45">
        <v>1451684437</v>
      </c>
      <c r="K45" t="b">
        <v>0</v>
      </c>
      <c r="L45">
        <v>5</v>
      </c>
      <c r="M45" t="b">
        <v>0</v>
      </c>
      <c r="N45" t="s">
        <v>8269</v>
      </c>
      <c r="O45">
        <v>19</v>
      </c>
      <c r="P45">
        <v>381.6</v>
      </c>
      <c r="Q45" s="10" t="s">
        <v>8315</v>
      </c>
      <c r="R45" t="s">
        <v>8316</v>
      </c>
      <c r="S45" s="15">
        <v>42370.90320601852</v>
      </c>
      <c r="T45" s="15">
        <v>42406.207638888889</v>
      </c>
    </row>
    <row r="46" spans="1:20" ht="60" x14ac:dyDescent="0.25">
      <c r="A46">
        <v>2884</v>
      </c>
      <c r="B46" s="3" t="s">
        <v>2884</v>
      </c>
      <c r="C46" s="3" t="s">
        <v>6994</v>
      </c>
      <c r="D46" s="6">
        <v>45000</v>
      </c>
      <c r="E46" s="8">
        <v>185</v>
      </c>
      <c r="F46" t="s">
        <v>8220</v>
      </c>
      <c r="G46" t="s">
        <v>8223</v>
      </c>
      <c r="H46" t="s">
        <v>8245</v>
      </c>
      <c r="I46">
        <v>1417800435</v>
      </c>
      <c r="J46">
        <v>1415208435</v>
      </c>
      <c r="K46" t="b">
        <v>0</v>
      </c>
      <c r="L46">
        <v>4</v>
      </c>
      <c r="M46" t="b">
        <v>0</v>
      </c>
      <c r="N46" t="s">
        <v>8269</v>
      </c>
      <c r="O46">
        <v>0</v>
      </c>
      <c r="P46">
        <v>46.25</v>
      </c>
      <c r="Q46" s="10" t="s">
        <v>8315</v>
      </c>
      <c r="R46" t="s">
        <v>8316</v>
      </c>
      <c r="S46" s="15">
        <v>41948.727256944447</v>
      </c>
      <c r="T46" s="15">
        <v>41978.727256944447</v>
      </c>
    </row>
    <row r="47" spans="1:20" ht="60" x14ac:dyDescent="0.25">
      <c r="A47">
        <v>2885</v>
      </c>
      <c r="B47" s="3" t="s">
        <v>2885</v>
      </c>
      <c r="C47" s="3" t="s">
        <v>6995</v>
      </c>
      <c r="D47" s="6">
        <v>400</v>
      </c>
      <c r="E47" s="8">
        <v>130</v>
      </c>
      <c r="F47" t="s">
        <v>8220</v>
      </c>
      <c r="G47" t="s">
        <v>8223</v>
      </c>
      <c r="H47" t="s">
        <v>8245</v>
      </c>
      <c r="I47">
        <v>1426294201</v>
      </c>
      <c r="J47">
        <v>1423705801</v>
      </c>
      <c r="K47" t="b">
        <v>0</v>
      </c>
      <c r="L47">
        <v>5</v>
      </c>
      <c r="M47" t="b">
        <v>0</v>
      </c>
      <c r="N47" t="s">
        <v>8269</v>
      </c>
      <c r="O47">
        <v>33</v>
      </c>
      <c r="P47">
        <v>26</v>
      </c>
      <c r="Q47" s="10" t="s">
        <v>8315</v>
      </c>
      <c r="R47" t="s">
        <v>8316</v>
      </c>
      <c r="S47" s="15">
        <v>42047.07640046296</v>
      </c>
      <c r="T47" s="15">
        <v>42077.034733796296</v>
      </c>
    </row>
    <row r="48" spans="1:20" ht="90" x14ac:dyDescent="0.25">
      <c r="A48">
        <v>2886</v>
      </c>
      <c r="B48" s="3" t="s">
        <v>2886</v>
      </c>
      <c r="C48" s="3" t="s">
        <v>6996</v>
      </c>
      <c r="D48" s="6">
        <v>200</v>
      </c>
      <c r="E48" s="8">
        <v>10</v>
      </c>
      <c r="F48" t="s">
        <v>8220</v>
      </c>
      <c r="G48" t="s">
        <v>8223</v>
      </c>
      <c r="H48" t="s">
        <v>8245</v>
      </c>
      <c r="I48">
        <v>1442635140</v>
      </c>
      <c r="J48">
        <v>1442243484</v>
      </c>
      <c r="K48" t="b">
        <v>0</v>
      </c>
      <c r="L48">
        <v>1</v>
      </c>
      <c r="M48" t="b">
        <v>0</v>
      </c>
      <c r="N48" t="s">
        <v>8269</v>
      </c>
      <c r="O48">
        <v>5</v>
      </c>
      <c r="P48">
        <v>10</v>
      </c>
      <c r="Q48" s="10" t="s">
        <v>8315</v>
      </c>
      <c r="R48" t="s">
        <v>8316</v>
      </c>
      <c r="S48" s="15">
        <v>42261.632916666669</v>
      </c>
      <c r="T48" s="15">
        <v>42266.165972222225</v>
      </c>
    </row>
    <row r="49" spans="1:20" ht="90" x14ac:dyDescent="0.25">
      <c r="A49">
        <v>2887</v>
      </c>
      <c r="B49" s="3" t="s">
        <v>2887</v>
      </c>
      <c r="C49" s="3" t="s">
        <v>6997</v>
      </c>
      <c r="D49" s="6">
        <v>3000</v>
      </c>
      <c r="E49" s="8">
        <v>5</v>
      </c>
      <c r="F49" t="s">
        <v>8220</v>
      </c>
      <c r="G49" t="s">
        <v>8223</v>
      </c>
      <c r="H49" t="s">
        <v>8245</v>
      </c>
      <c r="I49">
        <v>1420971324</v>
      </c>
      <c r="J49">
        <v>1418379324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5</v>
      </c>
      <c r="Q49" s="10" t="s">
        <v>8315</v>
      </c>
      <c r="R49" t="s">
        <v>8316</v>
      </c>
      <c r="S49" s="15">
        <v>41985.427361111113</v>
      </c>
      <c r="T49" s="15">
        <v>42015.427361111113</v>
      </c>
    </row>
    <row r="50" spans="1:20" ht="90" x14ac:dyDescent="0.25">
      <c r="A50">
        <v>2888</v>
      </c>
      <c r="B50" s="3" t="s">
        <v>2888</v>
      </c>
      <c r="C50" s="3" t="s">
        <v>6998</v>
      </c>
      <c r="D50" s="6">
        <v>30000</v>
      </c>
      <c r="E50" s="8">
        <v>0</v>
      </c>
      <c r="F50" t="s">
        <v>8220</v>
      </c>
      <c r="G50" t="s">
        <v>8223</v>
      </c>
      <c r="H50" t="s">
        <v>8245</v>
      </c>
      <c r="I50">
        <v>1413608340</v>
      </c>
      <c r="J50">
        <v>1412945440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0" t="s">
        <v>8315</v>
      </c>
      <c r="R50" t="s">
        <v>8316</v>
      </c>
      <c r="S50" s="15">
        <v>41922.535185185188</v>
      </c>
      <c r="T50" s="15">
        <v>41930.207638888889</v>
      </c>
    </row>
    <row r="51" spans="1:20" ht="75" x14ac:dyDescent="0.25">
      <c r="A51">
        <v>2889</v>
      </c>
      <c r="B51" s="3" t="s">
        <v>2889</v>
      </c>
      <c r="C51" s="3" t="s">
        <v>6999</v>
      </c>
      <c r="D51" s="6">
        <v>3000</v>
      </c>
      <c r="E51" s="8">
        <v>1142</v>
      </c>
      <c r="F51" t="s">
        <v>8220</v>
      </c>
      <c r="G51" t="s">
        <v>8223</v>
      </c>
      <c r="H51" t="s">
        <v>8245</v>
      </c>
      <c r="I51">
        <v>1409344985</v>
      </c>
      <c r="J51">
        <v>1406752985</v>
      </c>
      <c r="K51" t="b">
        <v>0</v>
      </c>
      <c r="L51">
        <v>14</v>
      </c>
      <c r="M51" t="b">
        <v>0</v>
      </c>
      <c r="N51" t="s">
        <v>8269</v>
      </c>
      <c r="O51">
        <v>38</v>
      </c>
      <c r="P51">
        <v>81.569999999999993</v>
      </c>
      <c r="Q51" s="10" t="s">
        <v>8315</v>
      </c>
      <c r="R51" t="s">
        <v>8316</v>
      </c>
      <c r="S51" s="15">
        <v>41850.863252314812</v>
      </c>
      <c r="T51" s="15">
        <v>41880.863252314812</v>
      </c>
    </row>
    <row r="52" spans="1:20" ht="90" x14ac:dyDescent="0.25">
      <c r="A52">
        <v>2890</v>
      </c>
      <c r="B52" s="3" t="s">
        <v>2890</v>
      </c>
      <c r="C52" s="3" t="s">
        <v>7000</v>
      </c>
      <c r="D52" s="6">
        <v>2000</v>
      </c>
      <c r="E52" s="8">
        <v>21</v>
      </c>
      <c r="F52" t="s">
        <v>8220</v>
      </c>
      <c r="G52" t="s">
        <v>8223</v>
      </c>
      <c r="H52" t="s">
        <v>8245</v>
      </c>
      <c r="I52">
        <v>1407553200</v>
      </c>
      <c r="J52">
        <v>1405100992</v>
      </c>
      <c r="K52" t="b">
        <v>0</v>
      </c>
      <c r="L52">
        <v>3</v>
      </c>
      <c r="M52" t="b">
        <v>0</v>
      </c>
      <c r="N52" t="s">
        <v>8269</v>
      </c>
      <c r="O52">
        <v>1</v>
      </c>
      <c r="P52">
        <v>7</v>
      </c>
      <c r="Q52" s="10" t="s">
        <v>8315</v>
      </c>
      <c r="R52" t="s">
        <v>8316</v>
      </c>
      <c r="S52" s="15">
        <v>41831.742962962962</v>
      </c>
      <c r="T52" s="15">
        <v>41860.125</v>
      </c>
    </row>
    <row r="53" spans="1:20" ht="90" x14ac:dyDescent="0.25">
      <c r="A53">
        <v>2891</v>
      </c>
      <c r="B53" s="3" t="s">
        <v>2891</v>
      </c>
      <c r="C53" s="3" t="s">
        <v>7001</v>
      </c>
      <c r="D53" s="6">
        <v>10000</v>
      </c>
      <c r="E53" s="8">
        <v>273</v>
      </c>
      <c r="F53" t="s">
        <v>8220</v>
      </c>
      <c r="G53" t="s">
        <v>8223</v>
      </c>
      <c r="H53" t="s">
        <v>8245</v>
      </c>
      <c r="I53">
        <v>1460751128</v>
      </c>
      <c r="J53">
        <v>1455570728</v>
      </c>
      <c r="K53" t="b">
        <v>0</v>
      </c>
      <c r="L53">
        <v>10</v>
      </c>
      <c r="M53" t="b">
        <v>0</v>
      </c>
      <c r="N53" t="s">
        <v>8269</v>
      </c>
      <c r="O53">
        <v>3</v>
      </c>
      <c r="P53">
        <v>27.3</v>
      </c>
      <c r="Q53" s="10" t="s">
        <v>8315</v>
      </c>
      <c r="R53" t="s">
        <v>8316</v>
      </c>
      <c r="S53" s="15">
        <v>42415.883425925931</v>
      </c>
      <c r="T53" s="15">
        <v>42475.84175925926</v>
      </c>
    </row>
    <row r="54" spans="1:20" ht="75" x14ac:dyDescent="0.25">
      <c r="A54">
        <v>2892</v>
      </c>
      <c r="B54" s="3" t="s">
        <v>2892</v>
      </c>
      <c r="C54" s="3" t="s">
        <v>7002</v>
      </c>
      <c r="D54" s="6">
        <v>5500</v>
      </c>
      <c r="E54" s="8">
        <v>500</v>
      </c>
      <c r="F54" t="s">
        <v>8220</v>
      </c>
      <c r="G54" t="s">
        <v>8223</v>
      </c>
      <c r="H54" t="s">
        <v>8245</v>
      </c>
      <c r="I54">
        <v>1409000400</v>
      </c>
      <c r="J54">
        <v>1408381704</v>
      </c>
      <c r="K54" t="b">
        <v>0</v>
      </c>
      <c r="L54">
        <v>17</v>
      </c>
      <c r="M54" t="b">
        <v>0</v>
      </c>
      <c r="N54" t="s">
        <v>8269</v>
      </c>
      <c r="O54">
        <v>9</v>
      </c>
      <c r="P54">
        <v>29.41</v>
      </c>
      <c r="Q54" s="10" t="s">
        <v>8315</v>
      </c>
      <c r="R54" t="s">
        <v>8316</v>
      </c>
      <c r="S54" s="15">
        <v>41869.714166666665</v>
      </c>
      <c r="T54" s="15">
        <v>41876.875</v>
      </c>
    </row>
    <row r="55" spans="1:20" ht="45" x14ac:dyDescent="0.25">
      <c r="A55">
        <v>2893</v>
      </c>
      <c r="B55" s="3" t="s">
        <v>2893</v>
      </c>
      <c r="C55" s="3" t="s">
        <v>7003</v>
      </c>
      <c r="D55" s="6">
        <v>5000</v>
      </c>
      <c r="E55" s="8">
        <v>25</v>
      </c>
      <c r="F55" t="s">
        <v>8220</v>
      </c>
      <c r="G55" t="s">
        <v>8223</v>
      </c>
      <c r="H55" t="s">
        <v>8245</v>
      </c>
      <c r="I55">
        <v>1420768800</v>
      </c>
      <c r="J55">
        <v>1415644395</v>
      </c>
      <c r="K55" t="b">
        <v>0</v>
      </c>
      <c r="L55">
        <v>2</v>
      </c>
      <c r="M55" t="b">
        <v>0</v>
      </c>
      <c r="N55" t="s">
        <v>8269</v>
      </c>
      <c r="O55">
        <v>1</v>
      </c>
      <c r="P55">
        <v>12.5</v>
      </c>
      <c r="Q55" s="10" t="s">
        <v>8315</v>
      </c>
      <c r="R55" t="s">
        <v>8316</v>
      </c>
      <c r="S55" s="15">
        <v>41953.773090277777</v>
      </c>
      <c r="T55" s="15">
        <v>42013.083333333328</v>
      </c>
    </row>
    <row r="56" spans="1:20" ht="45" x14ac:dyDescent="0.25">
      <c r="A56">
        <v>2894</v>
      </c>
      <c r="B56" s="3" t="s">
        <v>2894</v>
      </c>
      <c r="C56" s="3" t="s">
        <v>7004</v>
      </c>
      <c r="D56" s="6">
        <v>50000</v>
      </c>
      <c r="E56" s="8">
        <v>0</v>
      </c>
      <c r="F56" t="s">
        <v>8220</v>
      </c>
      <c r="G56" t="s">
        <v>8223</v>
      </c>
      <c r="H56" t="s">
        <v>8245</v>
      </c>
      <c r="I56">
        <v>1428100815</v>
      </c>
      <c r="J56">
        <v>1422920415</v>
      </c>
      <c r="K56" t="b">
        <v>0</v>
      </c>
      <c r="L56">
        <v>0</v>
      </c>
      <c r="M56" t="b">
        <v>0</v>
      </c>
      <c r="N56" t="s">
        <v>8269</v>
      </c>
      <c r="O56">
        <v>0</v>
      </c>
      <c r="P56">
        <v>0</v>
      </c>
      <c r="Q56" s="10" t="s">
        <v>8315</v>
      </c>
      <c r="R56" t="s">
        <v>8316</v>
      </c>
      <c r="S56" s="15">
        <v>42037.986284722225</v>
      </c>
      <c r="T56" s="15">
        <v>42097.944618055553</v>
      </c>
    </row>
    <row r="57" spans="1:20" ht="90" x14ac:dyDescent="0.25">
      <c r="A57">
        <v>2895</v>
      </c>
      <c r="B57" s="3" t="s">
        <v>2895</v>
      </c>
      <c r="C57" s="3" t="s">
        <v>7005</v>
      </c>
      <c r="D57" s="6">
        <v>500</v>
      </c>
      <c r="E57" s="8">
        <v>23</v>
      </c>
      <c r="F57" t="s">
        <v>8220</v>
      </c>
      <c r="G57" t="s">
        <v>8223</v>
      </c>
      <c r="H57" t="s">
        <v>8245</v>
      </c>
      <c r="I57">
        <v>1403470800</v>
      </c>
      <c r="J57">
        <v>1403356792</v>
      </c>
      <c r="K57" t="b">
        <v>0</v>
      </c>
      <c r="L57">
        <v>4</v>
      </c>
      <c r="M57" t="b">
        <v>0</v>
      </c>
      <c r="N57" t="s">
        <v>8269</v>
      </c>
      <c r="O57">
        <v>5</v>
      </c>
      <c r="P57">
        <v>5.75</v>
      </c>
      <c r="Q57" s="10" t="s">
        <v>8315</v>
      </c>
      <c r="R57" t="s">
        <v>8316</v>
      </c>
      <c r="S57" s="15">
        <v>41811.555462962962</v>
      </c>
      <c r="T57" s="15">
        <v>41812.875</v>
      </c>
    </row>
    <row r="58" spans="1:20" ht="60" x14ac:dyDescent="0.25">
      <c r="A58">
        <v>2896</v>
      </c>
      <c r="B58" s="3" t="s">
        <v>2896</v>
      </c>
      <c r="C58" s="3" t="s">
        <v>7006</v>
      </c>
      <c r="D58" s="6">
        <v>3000</v>
      </c>
      <c r="E58" s="8">
        <v>625</v>
      </c>
      <c r="F58" t="s">
        <v>8220</v>
      </c>
      <c r="G58" t="s">
        <v>8223</v>
      </c>
      <c r="H58" t="s">
        <v>8245</v>
      </c>
      <c r="I58">
        <v>1481522400</v>
      </c>
      <c r="J58">
        <v>1480283321</v>
      </c>
      <c r="K58" t="b">
        <v>0</v>
      </c>
      <c r="L58">
        <v>12</v>
      </c>
      <c r="M58" t="b">
        <v>0</v>
      </c>
      <c r="N58" t="s">
        <v>8269</v>
      </c>
      <c r="O58">
        <v>21</v>
      </c>
      <c r="P58">
        <v>52.08</v>
      </c>
      <c r="Q58" s="10" t="s">
        <v>8315</v>
      </c>
      <c r="R58" t="s">
        <v>8316</v>
      </c>
      <c r="S58" s="15">
        <v>42701.908807870372</v>
      </c>
      <c r="T58" s="15">
        <v>42716.25</v>
      </c>
    </row>
    <row r="59" spans="1:20" ht="75" x14ac:dyDescent="0.25">
      <c r="A59">
        <v>2897</v>
      </c>
      <c r="B59" s="3" t="s">
        <v>2897</v>
      </c>
      <c r="C59" s="3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>
        <v>5</v>
      </c>
      <c r="P59">
        <v>183.33</v>
      </c>
      <c r="Q59" s="10" t="s">
        <v>8315</v>
      </c>
      <c r="R59" t="s">
        <v>8316</v>
      </c>
      <c r="S59" s="15">
        <v>42258.646504629629</v>
      </c>
      <c r="T59" s="15">
        <v>42288.645196759258</v>
      </c>
    </row>
    <row r="60" spans="1:20" ht="90" x14ac:dyDescent="0.25">
      <c r="A60">
        <v>2898</v>
      </c>
      <c r="B60" s="3" t="s">
        <v>2898</v>
      </c>
      <c r="C60" s="3" t="s">
        <v>7008</v>
      </c>
      <c r="D60" s="6">
        <v>7500</v>
      </c>
      <c r="E60" s="8">
        <v>316</v>
      </c>
      <c r="F60" t="s">
        <v>8220</v>
      </c>
      <c r="G60" t="s">
        <v>8223</v>
      </c>
      <c r="H60" t="s">
        <v>8245</v>
      </c>
      <c r="I60">
        <v>1446307053</v>
      </c>
      <c r="J60">
        <v>1443715053</v>
      </c>
      <c r="K60" t="b">
        <v>0</v>
      </c>
      <c r="L60">
        <v>12</v>
      </c>
      <c r="M60" t="b">
        <v>0</v>
      </c>
      <c r="N60" t="s">
        <v>8269</v>
      </c>
      <c r="O60">
        <v>4</v>
      </c>
      <c r="P60">
        <v>26.33</v>
      </c>
      <c r="Q60" s="10" t="s">
        <v>8315</v>
      </c>
      <c r="R60" t="s">
        <v>8316</v>
      </c>
      <c r="S60" s="15">
        <v>42278.664965277778</v>
      </c>
      <c r="T60" s="15">
        <v>42308.664965277778</v>
      </c>
    </row>
    <row r="61" spans="1:20" ht="90" x14ac:dyDescent="0.25">
      <c r="A61">
        <v>2899</v>
      </c>
      <c r="B61" s="3" t="s">
        <v>2899</v>
      </c>
      <c r="C61" s="3" t="s">
        <v>7009</v>
      </c>
      <c r="D61" s="6">
        <v>10000</v>
      </c>
      <c r="E61" s="8">
        <v>0</v>
      </c>
      <c r="F61" t="s">
        <v>8220</v>
      </c>
      <c r="G61" t="s">
        <v>8223</v>
      </c>
      <c r="H61" t="s">
        <v>8245</v>
      </c>
      <c r="I61">
        <v>1469325158</v>
      </c>
      <c r="J61">
        <v>1464141158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0" t="s">
        <v>8315</v>
      </c>
      <c r="R61" t="s">
        <v>8316</v>
      </c>
      <c r="S61" s="15">
        <v>42515.078217592592</v>
      </c>
      <c r="T61" s="15">
        <v>42575.078217592592</v>
      </c>
    </row>
    <row r="62" spans="1:20" ht="105" x14ac:dyDescent="0.25">
      <c r="A62">
        <v>2900</v>
      </c>
      <c r="B62" s="3" t="s">
        <v>2900</v>
      </c>
      <c r="C62" s="3" t="s">
        <v>7010</v>
      </c>
      <c r="D62" s="6">
        <v>5500</v>
      </c>
      <c r="E62" s="8">
        <v>3405</v>
      </c>
      <c r="F62" t="s">
        <v>8220</v>
      </c>
      <c r="G62" t="s">
        <v>8223</v>
      </c>
      <c r="H62" t="s">
        <v>8245</v>
      </c>
      <c r="I62">
        <v>1407562632</v>
      </c>
      <c r="J62">
        <v>1404970632</v>
      </c>
      <c r="K62" t="b">
        <v>0</v>
      </c>
      <c r="L62">
        <v>7</v>
      </c>
      <c r="M62" t="b">
        <v>0</v>
      </c>
      <c r="N62" t="s">
        <v>8269</v>
      </c>
      <c r="O62">
        <v>62</v>
      </c>
      <c r="P62">
        <v>486.43</v>
      </c>
      <c r="Q62" s="10" t="s">
        <v>8315</v>
      </c>
      <c r="R62" t="s">
        <v>8316</v>
      </c>
      <c r="S62" s="15">
        <v>41830.234166666669</v>
      </c>
      <c r="T62" s="15">
        <v>41860.234166666669</v>
      </c>
    </row>
    <row r="63" spans="1:20" ht="90" x14ac:dyDescent="0.25">
      <c r="A63">
        <v>2901</v>
      </c>
      <c r="B63" s="3" t="s">
        <v>2901</v>
      </c>
      <c r="C63" s="3" t="s">
        <v>7011</v>
      </c>
      <c r="D63" s="6">
        <v>750</v>
      </c>
      <c r="E63" s="8">
        <v>6</v>
      </c>
      <c r="F63" t="s">
        <v>8220</v>
      </c>
      <c r="G63" t="s">
        <v>8223</v>
      </c>
      <c r="H63" t="s">
        <v>8245</v>
      </c>
      <c r="I63">
        <v>1423345339</v>
      </c>
      <c r="J63">
        <v>1418161339</v>
      </c>
      <c r="K63" t="b">
        <v>0</v>
      </c>
      <c r="L63">
        <v>2</v>
      </c>
      <c r="M63" t="b">
        <v>0</v>
      </c>
      <c r="N63" t="s">
        <v>8269</v>
      </c>
      <c r="O63">
        <v>1</v>
      </c>
      <c r="P63">
        <v>3</v>
      </c>
      <c r="Q63" s="10" t="s">
        <v>8315</v>
      </c>
      <c r="R63" t="s">
        <v>8316</v>
      </c>
      <c r="S63" s="15">
        <v>41982.904386574075</v>
      </c>
      <c r="T63" s="15">
        <v>42042.904386574075</v>
      </c>
    </row>
    <row r="64" spans="1:20" ht="60" x14ac:dyDescent="0.25">
      <c r="A64">
        <v>2902</v>
      </c>
      <c r="B64" s="3" t="s">
        <v>2902</v>
      </c>
      <c r="C64" s="3" t="s">
        <v>7012</v>
      </c>
      <c r="D64" s="6">
        <v>150000</v>
      </c>
      <c r="E64" s="8">
        <v>25</v>
      </c>
      <c r="F64" t="s">
        <v>8220</v>
      </c>
      <c r="G64" t="s">
        <v>8223</v>
      </c>
      <c r="H64" t="s">
        <v>8245</v>
      </c>
      <c r="I64">
        <v>1440412396</v>
      </c>
      <c r="J64">
        <v>1437820396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25</v>
      </c>
      <c r="Q64" s="10" t="s">
        <v>8315</v>
      </c>
      <c r="R64" t="s">
        <v>8316</v>
      </c>
      <c r="S64" s="15">
        <v>42210.439768518518</v>
      </c>
      <c r="T64" s="15">
        <v>42240.439768518518</v>
      </c>
    </row>
    <row r="65" spans="1:20" ht="90" x14ac:dyDescent="0.25">
      <c r="A65">
        <v>2903</v>
      </c>
      <c r="B65" s="3" t="s">
        <v>2903</v>
      </c>
      <c r="C65" s="3" t="s">
        <v>7013</v>
      </c>
      <c r="D65" s="6">
        <v>5000</v>
      </c>
      <c r="E65" s="8">
        <v>39</v>
      </c>
      <c r="F65" t="s">
        <v>8220</v>
      </c>
      <c r="G65" t="s">
        <v>8223</v>
      </c>
      <c r="H65" t="s">
        <v>8245</v>
      </c>
      <c r="I65">
        <v>1441771218</v>
      </c>
      <c r="J65">
        <v>1436587218</v>
      </c>
      <c r="K65" t="b">
        <v>0</v>
      </c>
      <c r="L65">
        <v>4</v>
      </c>
      <c r="M65" t="b">
        <v>0</v>
      </c>
      <c r="N65" t="s">
        <v>8269</v>
      </c>
      <c r="O65">
        <v>1</v>
      </c>
      <c r="P65">
        <v>9.75</v>
      </c>
      <c r="Q65" s="10" t="s">
        <v>8315</v>
      </c>
      <c r="R65" t="s">
        <v>8316</v>
      </c>
      <c r="S65" s="15">
        <v>42196.166874999995</v>
      </c>
      <c r="T65" s="15">
        <v>42256.166874999995</v>
      </c>
    </row>
    <row r="66" spans="1:20" ht="75" x14ac:dyDescent="0.25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0" t="s">
        <v>8315</v>
      </c>
      <c r="R66" t="s">
        <v>8316</v>
      </c>
      <c r="S66" s="15">
        <v>42606.056863425925</v>
      </c>
      <c r="T66" s="15">
        <v>42620.056863425925</v>
      </c>
    </row>
    <row r="67" spans="1:20" ht="90" x14ac:dyDescent="0.25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0" t="s">
        <v>8315</v>
      </c>
      <c r="R67" t="s">
        <v>8316</v>
      </c>
      <c r="S67" s="15">
        <v>42199.648912037039</v>
      </c>
      <c r="T67" s="15">
        <v>42217.041666666672</v>
      </c>
    </row>
    <row r="68" spans="1:20" ht="90" x14ac:dyDescent="0.25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0" t="s">
        <v>8315</v>
      </c>
      <c r="R68" t="s">
        <v>8316</v>
      </c>
      <c r="S68" s="15">
        <v>42444.877743055549</v>
      </c>
      <c r="T68" s="15">
        <v>42504.877743055549</v>
      </c>
    </row>
    <row r="69" spans="1:20" ht="90" x14ac:dyDescent="0.25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0" t="s">
        <v>8315</v>
      </c>
      <c r="R69" t="s">
        <v>8316</v>
      </c>
      <c r="S69" s="15">
        <v>42499.731701388882</v>
      </c>
      <c r="T69" s="15">
        <v>42529.731701388882</v>
      </c>
    </row>
    <row r="70" spans="1:20" ht="90" x14ac:dyDescent="0.25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0" t="s">
        <v>8315</v>
      </c>
      <c r="R70" t="s">
        <v>8316</v>
      </c>
      <c r="S70" s="15">
        <v>41929.266215277778</v>
      </c>
      <c r="T70" s="15">
        <v>41968.823611111111</v>
      </c>
    </row>
    <row r="71" spans="1:20" ht="90" x14ac:dyDescent="0.25">
      <c r="A71">
        <v>2911</v>
      </c>
      <c r="B71" s="3" t="s">
        <v>2911</v>
      </c>
      <c r="C71" s="3" t="s">
        <v>7021</v>
      </c>
      <c r="D71" s="6">
        <v>1800</v>
      </c>
      <c r="E71" s="8">
        <v>657</v>
      </c>
      <c r="F71" t="s">
        <v>8220</v>
      </c>
      <c r="G71" t="s">
        <v>8223</v>
      </c>
      <c r="H71" t="s">
        <v>8245</v>
      </c>
      <c r="I71">
        <v>1435429626</v>
      </c>
      <c r="J71">
        <v>1431973626</v>
      </c>
      <c r="K71" t="b">
        <v>0</v>
      </c>
      <c r="L71">
        <v>14</v>
      </c>
      <c r="M71" t="b">
        <v>0</v>
      </c>
      <c r="N71" t="s">
        <v>8269</v>
      </c>
      <c r="O71">
        <v>37</v>
      </c>
      <c r="P71">
        <v>46.93</v>
      </c>
      <c r="Q71" s="10" t="s">
        <v>8315</v>
      </c>
      <c r="R71" t="s">
        <v>8316</v>
      </c>
      <c r="S71" s="15">
        <v>42142.768819444449</v>
      </c>
      <c r="T71" s="15">
        <v>42182.768819444449</v>
      </c>
    </row>
    <row r="72" spans="1:20" ht="90" x14ac:dyDescent="0.25">
      <c r="A72">
        <v>2912</v>
      </c>
      <c r="B72" s="3" t="s">
        <v>2912</v>
      </c>
      <c r="C72" s="3" t="s">
        <v>7022</v>
      </c>
      <c r="D72" s="6">
        <v>14440</v>
      </c>
      <c r="E72" s="8">
        <v>2030</v>
      </c>
      <c r="F72" t="s">
        <v>8220</v>
      </c>
      <c r="G72" t="s">
        <v>8223</v>
      </c>
      <c r="H72" t="s">
        <v>8245</v>
      </c>
      <c r="I72">
        <v>1452827374</v>
      </c>
      <c r="J72">
        <v>1450235374</v>
      </c>
      <c r="K72" t="b">
        <v>0</v>
      </c>
      <c r="L72">
        <v>26</v>
      </c>
      <c r="M72" t="b">
        <v>0</v>
      </c>
      <c r="N72" t="s">
        <v>8269</v>
      </c>
      <c r="O72">
        <v>14</v>
      </c>
      <c r="P72">
        <v>78.08</v>
      </c>
      <c r="Q72" s="10" t="s">
        <v>8315</v>
      </c>
      <c r="R72" t="s">
        <v>8316</v>
      </c>
      <c r="S72" s="15">
        <v>42354.131643518514</v>
      </c>
      <c r="T72" s="15">
        <v>42384.131643518514</v>
      </c>
    </row>
    <row r="73" spans="1:20" ht="90" x14ac:dyDescent="0.25">
      <c r="A73">
        <v>2913</v>
      </c>
      <c r="B73" s="3" t="s">
        <v>2913</v>
      </c>
      <c r="C73" s="3" t="s">
        <v>7023</v>
      </c>
      <c r="D73" s="6">
        <v>10000</v>
      </c>
      <c r="E73" s="8">
        <v>2</v>
      </c>
      <c r="F73" t="s">
        <v>8220</v>
      </c>
      <c r="G73" t="s">
        <v>8223</v>
      </c>
      <c r="H73" t="s">
        <v>8245</v>
      </c>
      <c r="I73">
        <v>1410041339</v>
      </c>
      <c r="J73">
        <v>1404857339</v>
      </c>
      <c r="K73" t="b">
        <v>0</v>
      </c>
      <c r="L73">
        <v>2</v>
      </c>
      <c r="M73" t="b">
        <v>0</v>
      </c>
      <c r="N73" t="s">
        <v>8269</v>
      </c>
      <c r="O73">
        <v>0</v>
      </c>
      <c r="P73">
        <v>1</v>
      </c>
      <c r="Q73" s="10" t="s">
        <v>8315</v>
      </c>
      <c r="R73" t="s">
        <v>8316</v>
      </c>
      <c r="S73" s="15">
        <v>41828.922905092593</v>
      </c>
      <c r="T73" s="15">
        <v>41888.922905092593</v>
      </c>
    </row>
    <row r="74" spans="1:20" ht="75" x14ac:dyDescent="0.25">
      <c r="A74">
        <v>2917</v>
      </c>
      <c r="B74" s="3" t="s">
        <v>2917</v>
      </c>
      <c r="C74" s="3" t="s">
        <v>7027</v>
      </c>
      <c r="D74" s="6">
        <v>2000</v>
      </c>
      <c r="E74" s="8">
        <v>437</v>
      </c>
      <c r="F74" t="s">
        <v>8220</v>
      </c>
      <c r="G74" t="s">
        <v>8223</v>
      </c>
      <c r="H74" t="s">
        <v>8245</v>
      </c>
      <c r="I74">
        <v>1442381847</v>
      </c>
      <c r="J74">
        <v>1440826647</v>
      </c>
      <c r="K74" t="b">
        <v>0</v>
      </c>
      <c r="L74">
        <v>9</v>
      </c>
      <c r="M74" t="b">
        <v>0</v>
      </c>
      <c r="N74" t="s">
        <v>8269</v>
      </c>
      <c r="O74">
        <v>22</v>
      </c>
      <c r="P74">
        <v>48.56</v>
      </c>
      <c r="Q74" s="10" t="s">
        <v>8315</v>
      </c>
      <c r="R74" t="s">
        <v>8316</v>
      </c>
      <c r="S74" s="15">
        <v>42245.234340277777</v>
      </c>
      <c r="T74" s="15">
        <v>42263.234340277777</v>
      </c>
    </row>
    <row r="75" spans="1:20" ht="75" x14ac:dyDescent="0.25">
      <c r="A75">
        <v>2918</v>
      </c>
      <c r="B75" s="3" t="s">
        <v>2918</v>
      </c>
      <c r="C75" s="3" t="s">
        <v>7028</v>
      </c>
      <c r="D75" s="6">
        <v>5000</v>
      </c>
      <c r="E75" s="8">
        <v>1362</v>
      </c>
      <c r="F75" t="s">
        <v>8220</v>
      </c>
      <c r="G75" t="s">
        <v>8223</v>
      </c>
      <c r="H75" t="s">
        <v>8245</v>
      </c>
      <c r="I75">
        <v>1446131207</v>
      </c>
      <c r="J75">
        <v>1443712007</v>
      </c>
      <c r="K75" t="b">
        <v>0</v>
      </c>
      <c r="L75">
        <v>20</v>
      </c>
      <c r="M75" t="b">
        <v>0</v>
      </c>
      <c r="N75" t="s">
        <v>8269</v>
      </c>
      <c r="O75">
        <v>27</v>
      </c>
      <c r="P75">
        <v>68.099999999999994</v>
      </c>
      <c r="Q75" s="10" t="s">
        <v>8315</v>
      </c>
      <c r="R75" t="s">
        <v>8316</v>
      </c>
      <c r="S75" s="15">
        <v>42278.629710648151</v>
      </c>
      <c r="T75" s="15">
        <v>42306.629710648151</v>
      </c>
    </row>
    <row r="76" spans="1:20" ht="75" x14ac:dyDescent="0.25">
      <c r="A76">
        <v>2919</v>
      </c>
      <c r="B76" s="3" t="s">
        <v>2919</v>
      </c>
      <c r="C76" s="3" t="s">
        <v>7029</v>
      </c>
      <c r="D76" s="6">
        <v>600</v>
      </c>
      <c r="E76" s="8">
        <v>51</v>
      </c>
      <c r="F76" t="s">
        <v>8220</v>
      </c>
      <c r="G76" t="s">
        <v>8223</v>
      </c>
      <c r="H76" t="s">
        <v>8245</v>
      </c>
      <c r="I76">
        <v>1407250329</v>
      </c>
      <c r="J76">
        <v>1404658329</v>
      </c>
      <c r="K76" t="b">
        <v>0</v>
      </c>
      <c r="L76">
        <v>6</v>
      </c>
      <c r="M76" t="b">
        <v>0</v>
      </c>
      <c r="N76" t="s">
        <v>8269</v>
      </c>
      <c r="O76">
        <v>9</v>
      </c>
      <c r="P76">
        <v>8.5</v>
      </c>
      <c r="Q76" s="10" t="s">
        <v>8315</v>
      </c>
      <c r="R76" t="s">
        <v>8316</v>
      </c>
      <c r="S76" s="15">
        <v>41826.61954861111</v>
      </c>
      <c r="T76" s="15">
        <v>41856.61954861111</v>
      </c>
    </row>
    <row r="77" spans="1:20" ht="60" x14ac:dyDescent="0.25">
      <c r="A77">
        <v>3728</v>
      </c>
      <c r="B77" s="3" t="s">
        <v>3725</v>
      </c>
      <c r="C77" s="3" t="s">
        <v>7838</v>
      </c>
      <c r="D77" s="6">
        <v>20000</v>
      </c>
      <c r="E77" s="8">
        <v>1862</v>
      </c>
      <c r="F77" t="s">
        <v>8220</v>
      </c>
      <c r="G77" t="s">
        <v>8223</v>
      </c>
      <c r="H77" t="s">
        <v>8245</v>
      </c>
      <c r="I77">
        <v>1439957176</v>
      </c>
      <c r="J77">
        <v>1437365176</v>
      </c>
      <c r="K77" t="b">
        <v>0</v>
      </c>
      <c r="L77">
        <v>31</v>
      </c>
      <c r="M77" t="b">
        <v>0</v>
      </c>
      <c r="N77" t="s">
        <v>8269</v>
      </c>
      <c r="O77">
        <v>9</v>
      </c>
      <c r="P77">
        <v>60.06</v>
      </c>
      <c r="Q77" s="10" t="s">
        <v>8315</v>
      </c>
      <c r="R77" t="s">
        <v>8316</v>
      </c>
      <c r="S77" s="15">
        <v>42205.171018518522</v>
      </c>
      <c r="T77" s="15">
        <v>42235.171018518522</v>
      </c>
    </row>
    <row r="78" spans="1:20" ht="9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8315</v>
      </c>
      <c r="R78" t="s">
        <v>8316</v>
      </c>
      <c r="S78" s="15">
        <v>42041.205000000002</v>
      </c>
      <c r="T78" s="15">
        <v>42086.16333333333</v>
      </c>
    </row>
    <row r="79" spans="1:20" ht="90" x14ac:dyDescent="0.25">
      <c r="A79">
        <v>3730</v>
      </c>
      <c r="B79" s="3" t="s">
        <v>3727</v>
      </c>
      <c r="C79" s="3" t="s">
        <v>7840</v>
      </c>
      <c r="D79" s="6">
        <v>1000</v>
      </c>
      <c r="E79" s="8">
        <v>100</v>
      </c>
      <c r="F79" t="s">
        <v>8220</v>
      </c>
      <c r="G79" t="s">
        <v>8223</v>
      </c>
      <c r="H79" t="s">
        <v>8245</v>
      </c>
      <c r="I79">
        <v>1439828159</v>
      </c>
      <c r="J79">
        <v>1437236159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100</v>
      </c>
      <c r="Q79" s="10" t="s">
        <v>8315</v>
      </c>
      <c r="R79" t="s">
        <v>8316</v>
      </c>
      <c r="S79" s="15">
        <v>42203.677766203706</v>
      </c>
      <c r="T79" s="15">
        <v>42233.677766203706</v>
      </c>
    </row>
    <row r="80" spans="1:20" ht="90" x14ac:dyDescent="0.25">
      <c r="A80">
        <v>3731</v>
      </c>
      <c r="B80" s="3" t="s">
        <v>3728</v>
      </c>
      <c r="C80" s="3" t="s">
        <v>7841</v>
      </c>
      <c r="D80" s="6">
        <v>5500</v>
      </c>
      <c r="E80" s="8">
        <v>620</v>
      </c>
      <c r="F80" t="s">
        <v>8220</v>
      </c>
      <c r="G80" t="s">
        <v>8223</v>
      </c>
      <c r="H80" t="s">
        <v>8245</v>
      </c>
      <c r="I80">
        <v>1420860180</v>
      </c>
      <c r="J80">
        <v>1418234646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51.67</v>
      </c>
      <c r="Q80" s="10" t="s">
        <v>8315</v>
      </c>
      <c r="R80" t="s">
        <v>8316</v>
      </c>
      <c r="S80" s="15">
        <v>41983.752847222218</v>
      </c>
      <c r="T80" s="15">
        <v>42014.140972222223</v>
      </c>
    </row>
    <row r="81" spans="1:20" ht="75" x14ac:dyDescent="0.25">
      <c r="A81">
        <v>3733</v>
      </c>
      <c r="B81" s="3" t="s">
        <v>3730</v>
      </c>
      <c r="C81" s="3" t="s">
        <v>7843</v>
      </c>
      <c r="D81" s="6">
        <v>1500</v>
      </c>
      <c r="E81" s="8">
        <v>0</v>
      </c>
      <c r="F81" t="s">
        <v>8220</v>
      </c>
      <c r="G81" t="s">
        <v>8223</v>
      </c>
      <c r="H81" t="s">
        <v>8245</v>
      </c>
      <c r="I81">
        <v>1429396200</v>
      </c>
      <c r="J81">
        <v>1428539708</v>
      </c>
      <c r="K81" t="b">
        <v>0</v>
      </c>
      <c r="L81">
        <v>0</v>
      </c>
      <c r="M81" t="b">
        <v>0</v>
      </c>
      <c r="N81" t="s">
        <v>8269</v>
      </c>
      <c r="O81">
        <v>0</v>
      </c>
      <c r="P81">
        <v>0</v>
      </c>
      <c r="Q81" s="10" t="s">
        <v>8315</v>
      </c>
      <c r="R81" t="s">
        <v>8316</v>
      </c>
      <c r="S81" s="15">
        <v>42103.024398148147</v>
      </c>
      <c r="T81" s="15">
        <v>42112.9375</v>
      </c>
    </row>
    <row r="82" spans="1:20" ht="90" x14ac:dyDescent="0.25">
      <c r="A82">
        <v>3734</v>
      </c>
      <c r="B82" s="3" t="s">
        <v>3731</v>
      </c>
      <c r="C82" s="3" t="s">
        <v>7844</v>
      </c>
      <c r="D82" s="6">
        <v>1500</v>
      </c>
      <c r="E82" s="8">
        <v>427</v>
      </c>
      <c r="F82" t="s">
        <v>8220</v>
      </c>
      <c r="G82" t="s">
        <v>8223</v>
      </c>
      <c r="H82" t="s">
        <v>8245</v>
      </c>
      <c r="I82">
        <v>1432589896</v>
      </c>
      <c r="J82">
        <v>1427405896</v>
      </c>
      <c r="K82" t="b">
        <v>0</v>
      </c>
      <c r="L82">
        <v>7</v>
      </c>
      <c r="M82" t="b">
        <v>0</v>
      </c>
      <c r="N82" t="s">
        <v>8269</v>
      </c>
      <c r="O82">
        <v>28</v>
      </c>
      <c r="P82">
        <v>61</v>
      </c>
      <c r="Q82" s="10" t="s">
        <v>8315</v>
      </c>
      <c r="R82" t="s">
        <v>8316</v>
      </c>
      <c r="S82" s="15">
        <v>42089.901574074072</v>
      </c>
      <c r="T82" s="15">
        <v>42149.901574074072</v>
      </c>
    </row>
    <row r="83" spans="1:20" ht="60" x14ac:dyDescent="0.25">
      <c r="A83">
        <v>3737</v>
      </c>
      <c r="B83" s="3" t="s">
        <v>3734</v>
      </c>
      <c r="C83" s="3" t="s">
        <v>7847</v>
      </c>
      <c r="D83" s="6">
        <v>700</v>
      </c>
      <c r="E83" s="8">
        <v>150</v>
      </c>
      <c r="F83" t="s">
        <v>8220</v>
      </c>
      <c r="G83" t="s">
        <v>8223</v>
      </c>
      <c r="H83" t="s">
        <v>8245</v>
      </c>
      <c r="I83">
        <v>1447311540</v>
      </c>
      <c r="J83">
        <v>1445358903</v>
      </c>
      <c r="K83" t="b">
        <v>0</v>
      </c>
      <c r="L83">
        <v>4</v>
      </c>
      <c r="M83" t="b">
        <v>0</v>
      </c>
      <c r="N83" t="s">
        <v>8269</v>
      </c>
      <c r="O83">
        <v>21</v>
      </c>
      <c r="P83">
        <v>37.5</v>
      </c>
      <c r="Q83" s="10" t="s">
        <v>8315</v>
      </c>
      <c r="R83" t="s">
        <v>8316</v>
      </c>
      <c r="S83" s="15">
        <v>42297.691006944442</v>
      </c>
      <c r="T83" s="15">
        <v>42320.290972222225</v>
      </c>
    </row>
    <row r="84" spans="1:20" ht="90" x14ac:dyDescent="0.25">
      <c r="A84">
        <v>3740</v>
      </c>
      <c r="B84" s="3" t="s">
        <v>3737</v>
      </c>
      <c r="C84" s="3" t="s">
        <v>7850</v>
      </c>
      <c r="D84" s="6">
        <v>2000</v>
      </c>
      <c r="E84" s="8">
        <v>358</v>
      </c>
      <c r="F84" t="s">
        <v>8220</v>
      </c>
      <c r="G84" t="s">
        <v>8223</v>
      </c>
      <c r="H84" t="s">
        <v>8245</v>
      </c>
      <c r="I84">
        <v>1407808438</v>
      </c>
      <c r="J84">
        <v>1405217355</v>
      </c>
      <c r="K84" t="b">
        <v>0</v>
      </c>
      <c r="L84">
        <v>14</v>
      </c>
      <c r="M84" t="b">
        <v>0</v>
      </c>
      <c r="N84" t="s">
        <v>8269</v>
      </c>
      <c r="O84">
        <v>18</v>
      </c>
      <c r="P84">
        <v>25.57</v>
      </c>
      <c r="Q84" s="10" t="s">
        <v>8315</v>
      </c>
      <c r="R84" t="s">
        <v>8316</v>
      </c>
      <c r="S84" s="15">
        <v>41833.089756944442</v>
      </c>
      <c r="T84" s="15">
        <v>41863.079143518517</v>
      </c>
    </row>
    <row r="85" spans="1:20" ht="75" x14ac:dyDescent="0.25">
      <c r="A85">
        <v>3741</v>
      </c>
      <c r="B85" s="3" t="s">
        <v>3738</v>
      </c>
      <c r="C85" s="3" t="s">
        <v>7851</v>
      </c>
      <c r="D85" s="6">
        <v>20000</v>
      </c>
      <c r="E85" s="8">
        <v>0</v>
      </c>
      <c r="F85" t="s">
        <v>8220</v>
      </c>
      <c r="G85" t="s">
        <v>8223</v>
      </c>
      <c r="H85" t="s">
        <v>8245</v>
      </c>
      <c r="I85">
        <v>1450389950</v>
      </c>
      <c r="J85">
        <v>1447797950</v>
      </c>
      <c r="K85" t="b">
        <v>0</v>
      </c>
      <c r="L85">
        <v>0</v>
      </c>
      <c r="M85" t="b">
        <v>0</v>
      </c>
      <c r="N85" t="s">
        <v>8269</v>
      </c>
      <c r="O85">
        <v>0</v>
      </c>
      <c r="P85">
        <v>0</v>
      </c>
      <c r="Q85" s="10" t="s">
        <v>8315</v>
      </c>
      <c r="R85" t="s">
        <v>8316</v>
      </c>
      <c r="S85" s="15">
        <v>42325.920717592591</v>
      </c>
      <c r="T85" s="15">
        <v>42355.920717592591</v>
      </c>
    </row>
    <row r="86" spans="1:20" ht="90" x14ac:dyDescent="0.25">
      <c r="A86">
        <v>3742</v>
      </c>
      <c r="B86" s="3" t="s">
        <v>3739</v>
      </c>
      <c r="C86" s="3" t="s">
        <v>7852</v>
      </c>
      <c r="D86" s="6">
        <v>5000</v>
      </c>
      <c r="E86" s="8">
        <v>100</v>
      </c>
      <c r="F86" t="s">
        <v>8220</v>
      </c>
      <c r="G86" t="s">
        <v>8223</v>
      </c>
      <c r="H86" t="s">
        <v>8245</v>
      </c>
      <c r="I86">
        <v>1409980144</v>
      </c>
      <c r="J86">
        <v>1407388144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25</v>
      </c>
      <c r="Q86" s="10" t="s">
        <v>8315</v>
      </c>
      <c r="R86" t="s">
        <v>8316</v>
      </c>
      <c r="S86" s="15">
        <v>41858.214629629627</v>
      </c>
      <c r="T86" s="15">
        <v>41888.214629629627</v>
      </c>
    </row>
    <row r="87" spans="1:20" ht="60" x14ac:dyDescent="0.25">
      <c r="A87">
        <v>3743</v>
      </c>
      <c r="B87" s="3" t="s">
        <v>3740</v>
      </c>
      <c r="C87" s="3" t="s">
        <v>7853</v>
      </c>
      <c r="D87" s="6">
        <v>2200</v>
      </c>
      <c r="E87" s="8">
        <v>0</v>
      </c>
      <c r="F87" t="s">
        <v>8220</v>
      </c>
      <c r="G87" t="s">
        <v>8223</v>
      </c>
      <c r="H87" t="s">
        <v>8245</v>
      </c>
      <c r="I87">
        <v>1404406964</v>
      </c>
      <c r="J87">
        <v>1401814964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0" t="s">
        <v>8315</v>
      </c>
      <c r="R87" t="s">
        <v>8316</v>
      </c>
      <c r="S87" s="15">
        <v>41793.710231481484</v>
      </c>
      <c r="T87" s="15">
        <v>41823.710231481484</v>
      </c>
    </row>
    <row r="88" spans="1:20" ht="90" x14ac:dyDescent="0.25">
      <c r="A88">
        <v>3744</v>
      </c>
      <c r="B88" s="3" t="s">
        <v>3741</v>
      </c>
      <c r="C88" s="3" t="s">
        <v>7854</v>
      </c>
      <c r="D88" s="6">
        <v>1200</v>
      </c>
      <c r="E88" s="8">
        <v>0</v>
      </c>
      <c r="F88" t="s">
        <v>8220</v>
      </c>
      <c r="G88" t="s">
        <v>8223</v>
      </c>
      <c r="H88" t="s">
        <v>8245</v>
      </c>
      <c r="I88">
        <v>1404532740</v>
      </c>
      <c r="J88">
        <v>1401823952</v>
      </c>
      <c r="K88" t="b">
        <v>0</v>
      </c>
      <c r="L88">
        <v>0</v>
      </c>
      <c r="M88" t="b">
        <v>0</v>
      </c>
      <c r="N88" t="s">
        <v>8269</v>
      </c>
      <c r="O88">
        <v>0</v>
      </c>
      <c r="P88">
        <v>0</v>
      </c>
      <c r="Q88" s="10" t="s">
        <v>8315</v>
      </c>
      <c r="R88" t="s">
        <v>8316</v>
      </c>
      <c r="S88" s="15">
        <v>41793.814259259263</v>
      </c>
      <c r="T88" s="15">
        <v>41825.165972222225</v>
      </c>
    </row>
    <row r="89" spans="1:20" ht="60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10" t="s">
        <v>8315</v>
      </c>
      <c r="R89" t="s">
        <v>8316</v>
      </c>
      <c r="S89" s="15">
        <v>41831.697939814818</v>
      </c>
      <c r="T89" s="15">
        <v>41861.697939814818</v>
      </c>
    </row>
    <row r="90" spans="1:20" ht="45" x14ac:dyDescent="0.25">
      <c r="A90">
        <v>3746</v>
      </c>
      <c r="B90" s="3" t="s">
        <v>3743</v>
      </c>
      <c r="C90" s="3" t="s">
        <v>7856</v>
      </c>
      <c r="D90" s="6">
        <v>8500</v>
      </c>
      <c r="E90" s="8">
        <v>202</v>
      </c>
      <c r="F90" t="s">
        <v>8220</v>
      </c>
      <c r="G90" t="s">
        <v>8223</v>
      </c>
      <c r="H90" t="s">
        <v>8245</v>
      </c>
      <c r="I90">
        <v>1475918439</v>
      </c>
      <c r="J90">
        <v>1473326439</v>
      </c>
      <c r="K90" t="b">
        <v>0</v>
      </c>
      <c r="L90">
        <v>1</v>
      </c>
      <c r="M90" t="b">
        <v>0</v>
      </c>
      <c r="N90" t="s">
        <v>8269</v>
      </c>
      <c r="O90">
        <v>2</v>
      </c>
      <c r="P90">
        <v>202</v>
      </c>
      <c r="Q90" s="10" t="s">
        <v>8315</v>
      </c>
      <c r="R90" t="s">
        <v>8316</v>
      </c>
      <c r="S90" s="15">
        <v>42621.389340277776</v>
      </c>
      <c r="T90" s="15">
        <v>42651.389340277776</v>
      </c>
    </row>
    <row r="91" spans="1:20" ht="90" x14ac:dyDescent="0.25">
      <c r="A91">
        <v>3841</v>
      </c>
      <c r="B91" s="3" t="s">
        <v>3838</v>
      </c>
      <c r="C91" s="3" t="s">
        <v>7950</v>
      </c>
      <c r="D91" s="6">
        <v>10000</v>
      </c>
      <c r="E91" s="8">
        <v>872</v>
      </c>
      <c r="F91" t="s">
        <v>8220</v>
      </c>
      <c r="G91" t="s">
        <v>8223</v>
      </c>
      <c r="H91" t="s">
        <v>8245</v>
      </c>
      <c r="I91">
        <v>1405882287</v>
      </c>
      <c r="J91">
        <v>1400698287</v>
      </c>
      <c r="K91" t="b">
        <v>1</v>
      </c>
      <c r="L91">
        <v>34</v>
      </c>
      <c r="M91" t="b">
        <v>0</v>
      </c>
      <c r="N91" t="s">
        <v>8269</v>
      </c>
      <c r="O91">
        <v>9</v>
      </c>
      <c r="P91">
        <v>25.65</v>
      </c>
      <c r="Q91" s="10" t="s">
        <v>8315</v>
      </c>
      <c r="R91" t="s">
        <v>8316</v>
      </c>
      <c r="S91" s="15">
        <v>41780.785729166666</v>
      </c>
      <c r="T91" s="15">
        <v>41840.785729166666</v>
      </c>
    </row>
    <row r="92" spans="1:20" ht="90" x14ac:dyDescent="0.25">
      <c r="A92">
        <v>3843</v>
      </c>
      <c r="B92" s="3" t="s">
        <v>3840</v>
      </c>
      <c r="C92" s="3" t="s">
        <v>7952</v>
      </c>
      <c r="D92" s="6">
        <v>5000</v>
      </c>
      <c r="E92" s="8">
        <v>1065</v>
      </c>
      <c r="F92" t="s">
        <v>8220</v>
      </c>
      <c r="G92" t="s">
        <v>8223</v>
      </c>
      <c r="H92" t="s">
        <v>8245</v>
      </c>
      <c r="I92">
        <v>1401587064</v>
      </c>
      <c r="J92">
        <v>1399427064</v>
      </c>
      <c r="K92" t="b">
        <v>1</v>
      </c>
      <c r="L92">
        <v>19</v>
      </c>
      <c r="M92" t="b">
        <v>0</v>
      </c>
      <c r="N92" t="s">
        <v>8269</v>
      </c>
      <c r="O92">
        <v>21</v>
      </c>
      <c r="P92">
        <v>56.05</v>
      </c>
      <c r="Q92" s="10" t="s">
        <v>8315</v>
      </c>
      <c r="R92" t="s">
        <v>8316</v>
      </c>
      <c r="S92" s="15">
        <v>41766.072500000002</v>
      </c>
      <c r="T92" s="15">
        <v>41791.072500000002</v>
      </c>
    </row>
    <row r="93" spans="1:20" ht="90" x14ac:dyDescent="0.25">
      <c r="A93">
        <v>3844</v>
      </c>
      <c r="B93" s="3" t="s">
        <v>3841</v>
      </c>
      <c r="C93" s="3" t="s">
        <v>7953</v>
      </c>
      <c r="D93" s="6">
        <v>9800</v>
      </c>
      <c r="E93" s="8">
        <v>4066</v>
      </c>
      <c r="F93" t="s">
        <v>8220</v>
      </c>
      <c r="G93" t="s">
        <v>8223</v>
      </c>
      <c r="H93" t="s">
        <v>8245</v>
      </c>
      <c r="I93">
        <v>1401778740</v>
      </c>
      <c r="J93">
        <v>1399474134</v>
      </c>
      <c r="K93" t="b">
        <v>1</v>
      </c>
      <c r="L93">
        <v>50</v>
      </c>
      <c r="M93" t="b">
        <v>0</v>
      </c>
      <c r="N93" t="s">
        <v>8269</v>
      </c>
      <c r="O93">
        <v>41</v>
      </c>
      <c r="P93">
        <v>81.319999999999993</v>
      </c>
      <c r="Q93" s="10" t="s">
        <v>8315</v>
      </c>
      <c r="R93" t="s">
        <v>8316</v>
      </c>
      <c r="S93" s="15">
        <v>41766.617291666669</v>
      </c>
      <c r="T93" s="15">
        <v>41793.290972222225</v>
      </c>
    </row>
    <row r="94" spans="1:20" ht="105" x14ac:dyDescent="0.25">
      <c r="A94">
        <v>3845</v>
      </c>
      <c r="B94" s="3" t="s">
        <v>3842</v>
      </c>
      <c r="C94" s="3" t="s">
        <v>7954</v>
      </c>
      <c r="D94" s="6">
        <v>40000</v>
      </c>
      <c r="E94" s="8">
        <v>842</v>
      </c>
      <c r="F94" t="s">
        <v>8220</v>
      </c>
      <c r="G94" t="s">
        <v>8223</v>
      </c>
      <c r="H94" t="s">
        <v>8245</v>
      </c>
      <c r="I94">
        <v>1443711774</v>
      </c>
      <c r="J94">
        <v>1441119774</v>
      </c>
      <c r="K94" t="b">
        <v>1</v>
      </c>
      <c r="L94">
        <v>12</v>
      </c>
      <c r="M94" t="b">
        <v>0</v>
      </c>
      <c r="N94" t="s">
        <v>8269</v>
      </c>
      <c r="O94">
        <v>2</v>
      </c>
      <c r="P94">
        <v>70.17</v>
      </c>
      <c r="Q94" s="10" t="s">
        <v>8315</v>
      </c>
      <c r="R94" t="s">
        <v>8316</v>
      </c>
      <c r="S94" s="15">
        <v>42248.627013888887</v>
      </c>
      <c r="T94" s="15">
        <v>42278.627013888887</v>
      </c>
    </row>
    <row r="95" spans="1:20" ht="75" x14ac:dyDescent="0.25">
      <c r="A95">
        <v>3846</v>
      </c>
      <c r="B95" s="3" t="s">
        <v>3843</v>
      </c>
      <c r="C95" s="3" t="s">
        <v>7955</v>
      </c>
      <c r="D95" s="6">
        <v>7000</v>
      </c>
      <c r="E95" s="8">
        <v>189</v>
      </c>
      <c r="F95" t="s">
        <v>8220</v>
      </c>
      <c r="G95" t="s">
        <v>8223</v>
      </c>
      <c r="H95" t="s">
        <v>8245</v>
      </c>
      <c r="I95">
        <v>1412405940</v>
      </c>
      <c r="J95">
        <v>1409721542</v>
      </c>
      <c r="K95" t="b">
        <v>1</v>
      </c>
      <c r="L95">
        <v>8</v>
      </c>
      <c r="M95" t="b">
        <v>0</v>
      </c>
      <c r="N95" t="s">
        <v>8269</v>
      </c>
      <c r="O95">
        <v>3</v>
      </c>
      <c r="P95">
        <v>23.63</v>
      </c>
      <c r="Q95" s="10" t="s">
        <v>8315</v>
      </c>
      <c r="R95" t="s">
        <v>8316</v>
      </c>
      <c r="S95" s="15">
        <v>41885.221550925926</v>
      </c>
      <c r="T95" s="15">
        <v>41916.290972222225</v>
      </c>
    </row>
    <row r="96" spans="1:20" ht="75" x14ac:dyDescent="0.25">
      <c r="A96">
        <v>3847</v>
      </c>
      <c r="B96" s="3" t="s">
        <v>3844</v>
      </c>
      <c r="C96" s="3" t="s">
        <v>7956</v>
      </c>
      <c r="D96" s="6">
        <v>10500</v>
      </c>
      <c r="E96" s="8">
        <v>1697</v>
      </c>
      <c r="F96" t="s">
        <v>8220</v>
      </c>
      <c r="G96" t="s">
        <v>8223</v>
      </c>
      <c r="H96" t="s">
        <v>8245</v>
      </c>
      <c r="I96">
        <v>1437283391</v>
      </c>
      <c r="J96">
        <v>1433395391</v>
      </c>
      <c r="K96" t="b">
        <v>1</v>
      </c>
      <c r="L96">
        <v>9</v>
      </c>
      <c r="M96" t="b">
        <v>0</v>
      </c>
      <c r="N96" t="s">
        <v>8269</v>
      </c>
      <c r="O96">
        <v>16</v>
      </c>
      <c r="P96">
        <v>188.56</v>
      </c>
      <c r="Q96" s="10" t="s">
        <v>8315</v>
      </c>
      <c r="R96" t="s">
        <v>8316</v>
      </c>
      <c r="S96" s="15">
        <v>42159.224432870367</v>
      </c>
      <c r="T96" s="15">
        <v>42204.224432870367</v>
      </c>
    </row>
    <row r="97" spans="1:20" ht="90" x14ac:dyDescent="0.25">
      <c r="A97">
        <v>3848</v>
      </c>
      <c r="B97" s="3" t="s">
        <v>3845</v>
      </c>
      <c r="C97" s="3" t="s">
        <v>7957</v>
      </c>
      <c r="D97" s="6">
        <v>13000</v>
      </c>
      <c r="E97" s="8">
        <v>2129</v>
      </c>
      <c r="F97" t="s">
        <v>8220</v>
      </c>
      <c r="G97" t="s">
        <v>8223</v>
      </c>
      <c r="H97" t="s">
        <v>8245</v>
      </c>
      <c r="I97">
        <v>1445196989</v>
      </c>
      <c r="J97">
        <v>1442604989</v>
      </c>
      <c r="K97" t="b">
        <v>1</v>
      </c>
      <c r="L97">
        <v>43</v>
      </c>
      <c r="M97" t="b">
        <v>0</v>
      </c>
      <c r="N97" t="s">
        <v>8269</v>
      </c>
      <c r="O97">
        <v>16</v>
      </c>
      <c r="P97">
        <v>49.51</v>
      </c>
      <c r="Q97" s="10" t="s">
        <v>8315</v>
      </c>
      <c r="R97" t="s">
        <v>8316</v>
      </c>
      <c r="S97" s="15">
        <v>42265.817002314812</v>
      </c>
      <c r="T97" s="15">
        <v>42295.817002314812</v>
      </c>
    </row>
    <row r="98" spans="1:20" ht="45" x14ac:dyDescent="0.25">
      <c r="A98">
        <v>3850</v>
      </c>
      <c r="B98" s="3" t="s">
        <v>3847</v>
      </c>
      <c r="C98" s="3" t="s">
        <v>7959</v>
      </c>
      <c r="D98" s="6">
        <v>1000</v>
      </c>
      <c r="E98" s="8">
        <v>38</v>
      </c>
      <c r="F98" t="s">
        <v>8220</v>
      </c>
      <c r="G98" t="s">
        <v>8223</v>
      </c>
      <c r="H98" t="s">
        <v>8245</v>
      </c>
      <c r="I98">
        <v>1420081143</v>
      </c>
      <c r="J98">
        <v>1417489143</v>
      </c>
      <c r="K98" t="b">
        <v>1</v>
      </c>
      <c r="L98">
        <v>4</v>
      </c>
      <c r="M98" t="b">
        <v>0</v>
      </c>
      <c r="N98" t="s">
        <v>8269</v>
      </c>
      <c r="O98">
        <v>4</v>
      </c>
      <c r="P98">
        <v>9.5</v>
      </c>
      <c r="Q98" s="10" t="s">
        <v>8315</v>
      </c>
      <c r="R98" t="s">
        <v>8316</v>
      </c>
      <c r="S98" s="15">
        <v>41975.124340277776</v>
      </c>
      <c r="T98" s="15">
        <v>42005.124340277776</v>
      </c>
    </row>
    <row r="99" spans="1:20" ht="75" x14ac:dyDescent="0.25">
      <c r="A99">
        <v>3852</v>
      </c>
      <c r="B99" s="3" t="s">
        <v>3849</v>
      </c>
      <c r="C99" s="3" t="s">
        <v>7961</v>
      </c>
      <c r="D99" s="6">
        <v>10000</v>
      </c>
      <c r="E99" s="8">
        <v>20</v>
      </c>
      <c r="F99" t="s">
        <v>8220</v>
      </c>
      <c r="G99" t="s">
        <v>8223</v>
      </c>
      <c r="H99" t="s">
        <v>8245</v>
      </c>
      <c r="I99">
        <v>1427427276</v>
      </c>
      <c r="J99">
        <v>1425270876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10</v>
      </c>
      <c r="Q99" s="10" t="s">
        <v>8315</v>
      </c>
      <c r="R99" t="s">
        <v>8316</v>
      </c>
      <c r="S99" s="15">
        <v>42065.190694444449</v>
      </c>
      <c r="T99" s="15">
        <v>42090.149027777778</v>
      </c>
    </row>
    <row r="100" spans="1:20" ht="60" x14ac:dyDescent="0.25">
      <c r="A100">
        <v>3853</v>
      </c>
      <c r="B100" s="3" t="s">
        <v>3850</v>
      </c>
      <c r="C100" s="3" t="s">
        <v>7962</v>
      </c>
      <c r="D100" s="6">
        <v>100000</v>
      </c>
      <c r="E100" s="8">
        <v>26</v>
      </c>
      <c r="F100" t="s">
        <v>8220</v>
      </c>
      <c r="G100" t="s">
        <v>8223</v>
      </c>
      <c r="H100" t="s">
        <v>8245</v>
      </c>
      <c r="I100">
        <v>1409602178</v>
      </c>
      <c r="J100">
        <v>1406578178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>
        <v>13</v>
      </c>
      <c r="Q100" s="10" t="s">
        <v>8315</v>
      </c>
      <c r="R100" t="s">
        <v>8316</v>
      </c>
      <c r="S100" s="15">
        <v>41848.84002314815</v>
      </c>
      <c r="T100" s="15">
        <v>41883.84002314815</v>
      </c>
    </row>
    <row r="101" spans="1:20" ht="45" x14ac:dyDescent="0.25">
      <c r="A101">
        <v>3854</v>
      </c>
      <c r="B101" s="3" t="s">
        <v>3851</v>
      </c>
      <c r="C101" s="3" t="s">
        <v>7963</v>
      </c>
      <c r="D101" s="6">
        <v>11000</v>
      </c>
      <c r="E101" s="8">
        <v>1788</v>
      </c>
      <c r="F101" t="s">
        <v>8220</v>
      </c>
      <c r="G101" t="s">
        <v>8223</v>
      </c>
      <c r="H101" t="s">
        <v>8245</v>
      </c>
      <c r="I101">
        <v>1431206058</v>
      </c>
      <c r="J101">
        <v>1428614058</v>
      </c>
      <c r="K101" t="b">
        <v>0</v>
      </c>
      <c r="L101">
        <v>20</v>
      </c>
      <c r="M101" t="b">
        <v>0</v>
      </c>
      <c r="N101" t="s">
        <v>8269</v>
      </c>
      <c r="O101">
        <v>16</v>
      </c>
      <c r="P101">
        <v>89.4</v>
      </c>
      <c r="Q101" s="10" t="s">
        <v>8315</v>
      </c>
      <c r="R101" t="s">
        <v>8316</v>
      </c>
      <c r="S101" s="15">
        <v>42103.884930555556</v>
      </c>
      <c r="T101" s="15">
        <v>42133.884930555556</v>
      </c>
    </row>
    <row r="102" spans="1:20" ht="90" x14ac:dyDescent="0.25">
      <c r="A102">
        <v>3855</v>
      </c>
      <c r="B102" s="3" t="s">
        <v>3852</v>
      </c>
      <c r="C102" s="3" t="s">
        <v>7964</v>
      </c>
      <c r="D102" s="6">
        <v>1000</v>
      </c>
      <c r="E102" s="8">
        <v>25</v>
      </c>
      <c r="F102" t="s">
        <v>8220</v>
      </c>
      <c r="G102" t="s">
        <v>8223</v>
      </c>
      <c r="H102" t="s">
        <v>8245</v>
      </c>
      <c r="I102">
        <v>1427408271</v>
      </c>
      <c r="J102">
        <v>1424819871</v>
      </c>
      <c r="K102" t="b">
        <v>0</v>
      </c>
      <c r="L102">
        <v>1</v>
      </c>
      <c r="M102" t="b">
        <v>0</v>
      </c>
      <c r="N102" t="s">
        <v>8269</v>
      </c>
      <c r="O102">
        <v>3</v>
      </c>
      <c r="P102">
        <v>25</v>
      </c>
      <c r="Q102" s="10" t="s">
        <v>8315</v>
      </c>
      <c r="R102" t="s">
        <v>8316</v>
      </c>
      <c r="S102" s="15">
        <v>42059.970729166671</v>
      </c>
      <c r="T102" s="15">
        <v>42089.929062499999</v>
      </c>
    </row>
    <row r="103" spans="1:20" ht="90" x14ac:dyDescent="0.25">
      <c r="A103">
        <v>3856</v>
      </c>
      <c r="B103" s="3" t="s">
        <v>3853</v>
      </c>
      <c r="C103" s="3" t="s">
        <v>7965</v>
      </c>
      <c r="D103" s="6">
        <v>5000</v>
      </c>
      <c r="E103" s="8">
        <v>1</v>
      </c>
      <c r="F103" t="s">
        <v>8220</v>
      </c>
      <c r="G103" t="s">
        <v>8223</v>
      </c>
      <c r="H103" t="s">
        <v>8245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1</v>
      </c>
      <c r="Q103" s="10" t="s">
        <v>8315</v>
      </c>
      <c r="R103" t="s">
        <v>8316</v>
      </c>
      <c r="S103" s="15">
        <v>42041.743090277778</v>
      </c>
      <c r="T103" s="15">
        <v>42071.701423611114</v>
      </c>
    </row>
    <row r="104" spans="1:20" ht="90" x14ac:dyDescent="0.25">
      <c r="A104">
        <v>3857</v>
      </c>
      <c r="B104" s="3" t="s">
        <v>3854</v>
      </c>
      <c r="C104" s="3" t="s">
        <v>7966</v>
      </c>
      <c r="D104" s="6">
        <v>5000</v>
      </c>
      <c r="E104" s="8">
        <v>260</v>
      </c>
      <c r="F104" t="s">
        <v>8220</v>
      </c>
      <c r="G104" t="s">
        <v>8223</v>
      </c>
      <c r="H104" t="s">
        <v>8245</v>
      </c>
      <c r="I104">
        <v>1406913120</v>
      </c>
      <c r="J104">
        <v>1404927690</v>
      </c>
      <c r="K104" t="b">
        <v>0</v>
      </c>
      <c r="L104">
        <v>4</v>
      </c>
      <c r="M104" t="b">
        <v>0</v>
      </c>
      <c r="N104" t="s">
        <v>8269</v>
      </c>
      <c r="O104">
        <v>5</v>
      </c>
      <c r="P104">
        <v>65</v>
      </c>
      <c r="Q104" s="10" t="s">
        <v>8315</v>
      </c>
      <c r="R104" t="s">
        <v>8316</v>
      </c>
      <c r="S104" s="15">
        <v>41829.73715277778</v>
      </c>
      <c r="T104" s="15">
        <v>41852.716666666667</v>
      </c>
    </row>
    <row r="105" spans="1:20" ht="75" x14ac:dyDescent="0.25">
      <c r="A105">
        <v>3859</v>
      </c>
      <c r="B105" s="3" t="s">
        <v>3856</v>
      </c>
      <c r="C105" s="3" t="s">
        <v>7968</v>
      </c>
      <c r="D105" s="6">
        <v>2500</v>
      </c>
      <c r="E105" s="8">
        <v>1</v>
      </c>
      <c r="F105" t="s">
        <v>8220</v>
      </c>
      <c r="G105" t="s">
        <v>8223</v>
      </c>
      <c r="H105" t="s">
        <v>8245</v>
      </c>
      <c r="I105">
        <v>1403730000</v>
      </c>
      <c r="J105">
        <v>1401485207</v>
      </c>
      <c r="K105" t="b">
        <v>0</v>
      </c>
      <c r="L105">
        <v>1</v>
      </c>
      <c r="M105" t="b">
        <v>0</v>
      </c>
      <c r="N105" t="s">
        <v>8269</v>
      </c>
      <c r="O105">
        <v>0</v>
      </c>
      <c r="P105">
        <v>1</v>
      </c>
      <c r="Q105" s="10" t="s">
        <v>8315</v>
      </c>
      <c r="R105" t="s">
        <v>8316</v>
      </c>
      <c r="S105" s="15">
        <v>41789.893599537041</v>
      </c>
      <c r="T105" s="15">
        <v>41815.875</v>
      </c>
    </row>
    <row r="106" spans="1:20" ht="90" x14ac:dyDescent="0.25">
      <c r="A106">
        <v>3860</v>
      </c>
      <c r="B106" s="3" t="s">
        <v>3857</v>
      </c>
      <c r="C106" s="3" t="s">
        <v>7969</v>
      </c>
      <c r="D106" s="6">
        <v>6000</v>
      </c>
      <c r="E106" s="8">
        <v>1060</v>
      </c>
      <c r="F106" t="s">
        <v>8220</v>
      </c>
      <c r="G106" t="s">
        <v>8223</v>
      </c>
      <c r="H106" t="s">
        <v>8245</v>
      </c>
      <c r="I106">
        <v>1407858710</v>
      </c>
      <c r="J106">
        <v>1405266710</v>
      </c>
      <c r="K106" t="b">
        <v>0</v>
      </c>
      <c r="L106">
        <v>13</v>
      </c>
      <c r="M106" t="b">
        <v>0</v>
      </c>
      <c r="N106" t="s">
        <v>8269</v>
      </c>
      <c r="O106">
        <v>18</v>
      </c>
      <c r="P106">
        <v>81.540000000000006</v>
      </c>
      <c r="Q106" s="10" t="s">
        <v>8315</v>
      </c>
      <c r="R106" t="s">
        <v>8316</v>
      </c>
      <c r="S106" s="15">
        <v>41833.660995370366</v>
      </c>
      <c r="T106" s="15">
        <v>41863.660995370366</v>
      </c>
    </row>
    <row r="107" spans="1:20" ht="30" x14ac:dyDescent="0.25">
      <c r="A107">
        <v>3861</v>
      </c>
      <c r="B107" s="3" t="s">
        <v>3858</v>
      </c>
      <c r="C107" s="3" t="s">
        <v>7970</v>
      </c>
      <c r="D107" s="6">
        <v>2000</v>
      </c>
      <c r="E107" s="8">
        <v>100</v>
      </c>
      <c r="F107" t="s">
        <v>8220</v>
      </c>
      <c r="G107" t="s">
        <v>8223</v>
      </c>
      <c r="H107" t="s">
        <v>8245</v>
      </c>
      <c r="I107">
        <v>1415828820</v>
      </c>
      <c r="J107">
        <v>1412258977</v>
      </c>
      <c r="K107" t="b">
        <v>0</v>
      </c>
      <c r="L107">
        <v>1</v>
      </c>
      <c r="M107" t="b">
        <v>0</v>
      </c>
      <c r="N107" t="s">
        <v>8269</v>
      </c>
      <c r="O107">
        <v>5</v>
      </c>
      <c r="P107">
        <v>100</v>
      </c>
      <c r="Q107" s="10" t="s">
        <v>8315</v>
      </c>
      <c r="R107" t="s">
        <v>8316</v>
      </c>
      <c r="S107" s="15">
        <v>41914.590011574073</v>
      </c>
      <c r="T107" s="15">
        <v>41955.907638888893</v>
      </c>
    </row>
    <row r="108" spans="1:20" ht="45" x14ac:dyDescent="0.25">
      <c r="A108">
        <v>3862</v>
      </c>
      <c r="B108" s="3" t="s">
        <v>3859</v>
      </c>
      <c r="C108" s="3" t="s">
        <v>7971</v>
      </c>
      <c r="D108" s="6">
        <v>7500</v>
      </c>
      <c r="E108" s="8">
        <v>1</v>
      </c>
      <c r="F108" t="s">
        <v>8220</v>
      </c>
      <c r="G108" t="s">
        <v>8223</v>
      </c>
      <c r="H108" t="s">
        <v>8245</v>
      </c>
      <c r="I108">
        <v>1473699540</v>
      </c>
      <c r="J108">
        <v>1472451356</v>
      </c>
      <c r="K108" t="b">
        <v>0</v>
      </c>
      <c r="L108">
        <v>1</v>
      </c>
      <c r="M108" t="b">
        <v>0</v>
      </c>
      <c r="N108" t="s">
        <v>8269</v>
      </c>
      <c r="O108">
        <v>0</v>
      </c>
      <c r="P108">
        <v>1</v>
      </c>
      <c r="Q108" s="10" t="s">
        <v>8315</v>
      </c>
      <c r="R108" t="s">
        <v>8316</v>
      </c>
      <c r="S108" s="15">
        <v>42611.261064814811</v>
      </c>
      <c r="T108" s="15">
        <v>42625.707638888889</v>
      </c>
    </row>
    <row r="109" spans="1:20" ht="90" x14ac:dyDescent="0.25">
      <c r="A109">
        <v>3863</v>
      </c>
      <c r="B109" s="3" t="s">
        <v>3860</v>
      </c>
      <c r="C109" s="3" t="s">
        <v>7972</v>
      </c>
      <c r="D109" s="6">
        <v>6000</v>
      </c>
      <c r="E109" s="8">
        <v>0</v>
      </c>
      <c r="F109" t="s">
        <v>8220</v>
      </c>
      <c r="G109" t="s">
        <v>8223</v>
      </c>
      <c r="H109" t="s">
        <v>8245</v>
      </c>
      <c r="I109">
        <v>1446739905</v>
      </c>
      <c r="J109">
        <v>1441552305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5">
        <v>42253.633159722223</v>
      </c>
      <c r="T109" s="15">
        <v>42313.674826388888</v>
      </c>
    </row>
    <row r="110" spans="1:20" ht="90" x14ac:dyDescent="0.25">
      <c r="A110">
        <v>3864</v>
      </c>
      <c r="B110" s="3" t="s">
        <v>3861</v>
      </c>
      <c r="C110" s="3" t="s">
        <v>7973</v>
      </c>
      <c r="D110" s="6">
        <v>5000</v>
      </c>
      <c r="E110" s="8">
        <v>60</v>
      </c>
      <c r="F110" t="s">
        <v>8220</v>
      </c>
      <c r="G110" t="s">
        <v>8223</v>
      </c>
      <c r="H110" t="s">
        <v>8245</v>
      </c>
      <c r="I110">
        <v>1447799054</v>
      </c>
      <c r="J110">
        <v>1445203454</v>
      </c>
      <c r="K110" t="b">
        <v>0</v>
      </c>
      <c r="L110">
        <v>3</v>
      </c>
      <c r="M110" t="b">
        <v>0</v>
      </c>
      <c r="N110" t="s">
        <v>8269</v>
      </c>
      <c r="O110">
        <v>1</v>
      </c>
      <c r="P110">
        <v>20</v>
      </c>
      <c r="Q110" s="10" t="s">
        <v>8315</v>
      </c>
      <c r="R110" t="s">
        <v>8316</v>
      </c>
      <c r="S110" s="15">
        <v>42295.891828703709</v>
      </c>
      <c r="T110" s="15">
        <v>42325.933495370366</v>
      </c>
    </row>
    <row r="111" spans="1:20" ht="60" x14ac:dyDescent="0.25">
      <c r="A111">
        <v>3866</v>
      </c>
      <c r="B111" s="3" t="s">
        <v>3863</v>
      </c>
      <c r="C111" s="3" t="s">
        <v>7975</v>
      </c>
      <c r="D111" s="6">
        <v>2000</v>
      </c>
      <c r="E111" s="8">
        <v>11</v>
      </c>
      <c r="F111" t="s">
        <v>8220</v>
      </c>
      <c r="G111" t="s">
        <v>8223</v>
      </c>
      <c r="H111" t="s">
        <v>8245</v>
      </c>
      <c r="I111">
        <v>1458703740</v>
      </c>
      <c r="J111">
        <v>1454453021</v>
      </c>
      <c r="K111" t="b">
        <v>0</v>
      </c>
      <c r="L111">
        <v>2</v>
      </c>
      <c r="M111" t="b">
        <v>0</v>
      </c>
      <c r="N111" t="s">
        <v>8269</v>
      </c>
      <c r="O111">
        <v>1</v>
      </c>
      <c r="P111">
        <v>5.5</v>
      </c>
      <c r="Q111" s="10" t="s">
        <v>8315</v>
      </c>
      <c r="R111" t="s">
        <v>8316</v>
      </c>
      <c r="S111" s="15">
        <v>42402.947002314817</v>
      </c>
      <c r="T111" s="15">
        <v>42452.145138888889</v>
      </c>
    </row>
    <row r="112" spans="1:20" ht="75" x14ac:dyDescent="0.25">
      <c r="A112">
        <v>3867</v>
      </c>
      <c r="B112" s="3" t="s">
        <v>3864</v>
      </c>
      <c r="C112" s="3" t="s">
        <v>7976</v>
      </c>
      <c r="D112" s="6">
        <v>2000</v>
      </c>
      <c r="E112" s="8">
        <v>251</v>
      </c>
      <c r="F112" t="s">
        <v>8220</v>
      </c>
      <c r="G112" t="s">
        <v>8223</v>
      </c>
      <c r="H112" t="s">
        <v>8245</v>
      </c>
      <c r="I112">
        <v>1466278339</v>
      </c>
      <c r="J112">
        <v>1463686339</v>
      </c>
      <c r="K112" t="b">
        <v>0</v>
      </c>
      <c r="L112">
        <v>5</v>
      </c>
      <c r="M112" t="b">
        <v>0</v>
      </c>
      <c r="N112" t="s">
        <v>8269</v>
      </c>
      <c r="O112">
        <v>13</v>
      </c>
      <c r="P112">
        <v>50.2</v>
      </c>
      <c r="Q112" s="10" t="s">
        <v>8315</v>
      </c>
      <c r="R112" t="s">
        <v>8316</v>
      </c>
      <c r="S112" s="15">
        <v>42509.814108796301</v>
      </c>
      <c r="T112" s="15">
        <v>42539.814108796301</v>
      </c>
    </row>
    <row r="113" spans="1:20" ht="75" x14ac:dyDescent="0.25">
      <c r="A113">
        <v>3889</v>
      </c>
      <c r="B113" s="3" t="s">
        <v>3886</v>
      </c>
      <c r="C113" s="3" t="s">
        <v>7997</v>
      </c>
      <c r="D113" s="6">
        <v>8000</v>
      </c>
      <c r="E113" s="8">
        <v>118</v>
      </c>
      <c r="F113" t="s">
        <v>8220</v>
      </c>
      <c r="G113" t="s">
        <v>8223</v>
      </c>
      <c r="H113" t="s">
        <v>8245</v>
      </c>
      <c r="I113">
        <v>1420413960</v>
      </c>
      <c r="J113">
        <v>1417651630</v>
      </c>
      <c r="K113" t="b">
        <v>0</v>
      </c>
      <c r="L113">
        <v>9</v>
      </c>
      <c r="M113" t="b">
        <v>0</v>
      </c>
      <c r="N113" t="s">
        <v>8269</v>
      </c>
      <c r="O113">
        <v>1</v>
      </c>
      <c r="P113">
        <v>13.11</v>
      </c>
      <c r="Q113" s="10" t="s">
        <v>8315</v>
      </c>
      <c r="R113" t="s">
        <v>8316</v>
      </c>
      <c r="S113" s="15">
        <v>41977.004976851851</v>
      </c>
      <c r="T113" s="15">
        <v>42008.976388888885</v>
      </c>
    </row>
    <row r="114" spans="1:20" ht="90" x14ac:dyDescent="0.25">
      <c r="A114">
        <v>3890</v>
      </c>
      <c r="B114" s="3" t="s">
        <v>3887</v>
      </c>
      <c r="C114" s="3" t="s">
        <v>7998</v>
      </c>
      <c r="D114" s="6">
        <v>15000</v>
      </c>
      <c r="E114" s="8">
        <v>2524</v>
      </c>
      <c r="F114" t="s">
        <v>8220</v>
      </c>
      <c r="G114" t="s">
        <v>8223</v>
      </c>
      <c r="H114" t="s">
        <v>8245</v>
      </c>
      <c r="I114">
        <v>1439662344</v>
      </c>
      <c r="J114">
        <v>1434478344</v>
      </c>
      <c r="K114" t="b">
        <v>0</v>
      </c>
      <c r="L114">
        <v>8</v>
      </c>
      <c r="M114" t="b">
        <v>0</v>
      </c>
      <c r="N114" t="s">
        <v>8269</v>
      </c>
      <c r="O114">
        <v>17</v>
      </c>
      <c r="P114">
        <v>315.5</v>
      </c>
      <c r="Q114" s="10" t="s">
        <v>8315</v>
      </c>
      <c r="R114" t="s">
        <v>8316</v>
      </c>
      <c r="S114" s="15">
        <v>42171.758611111116</v>
      </c>
      <c r="T114" s="15">
        <v>42231.758611111116</v>
      </c>
    </row>
    <row r="115" spans="1:20" ht="45" x14ac:dyDescent="0.25">
      <c r="A115">
        <v>3891</v>
      </c>
      <c r="B115" s="3" t="s">
        <v>3888</v>
      </c>
      <c r="C115" s="3" t="s">
        <v>7999</v>
      </c>
      <c r="D115" s="6">
        <v>800</v>
      </c>
      <c r="E115" s="8">
        <v>260</v>
      </c>
      <c r="F115" t="s">
        <v>8220</v>
      </c>
      <c r="G115" t="s">
        <v>8223</v>
      </c>
      <c r="H115" t="s">
        <v>8245</v>
      </c>
      <c r="I115">
        <v>1427086740</v>
      </c>
      <c r="J115">
        <v>1424488244</v>
      </c>
      <c r="K115" t="b">
        <v>0</v>
      </c>
      <c r="L115">
        <v>7</v>
      </c>
      <c r="M115" t="b">
        <v>0</v>
      </c>
      <c r="N115" t="s">
        <v>8269</v>
      </c>
      <c r="O115">
        <v>33</v>
      </c>
      <c r="P115">
        <v>37.14</v>
      </c>
      <c r="Q115" s="10" t="s">
        <v>8315</v>
      </c>
      <c r="R115" t="s">
        <v>8316</v>
      </c>
      <c r="S115" s="15">
        <v>42056.1324537037</v>
      </c>
      <c r="T115" s="15">
        <v>42086.207638888889</v>
      </c>
    </row>
    <row r="116" spans="1:20" ht="90" x14ac:dyDescent="0.25">
      <c r="A116">
        <v>3892</v>
      </c>
      <c r="B116" s="3" t="s">
        <v>3889</v>
      </c>
      <c r="C116" s="3" t="s">
        <v>8000</v>
      </c>
      <c r="D116" s="6">
        <v>1000</v>
      </c>
      <c r="E116" s="8">
        <v>0</v>
      </c>
      <c r="F116" t="s">
        <v>8220</v>
      </c>
      <c r="G116" t="s">
        <v>8223</v>
      </c>
      <c r="H116" t="s">
        <v>8245</v>
      </c>
      <c r="I116">
        <v>1408863600</v>
      </c>
      <c r="J116">
        <v>1408203557</v>
      </c>
      <c r="K116" t="b">
        <v>0</v>
      </c>
      <c r="L116">
        <v>0</v>
      </c>
      <c r="M116" t="b">
        <v>0</v>
      </c>
      <c r="N116" t="s">
        <v>8269</v>
      </c>
      <c r="O116">
        <v>0</v>
      </c>
      <c r="P116">
        <v>0</v>
      </c>
      <c r="Q116" s="10" t="s">
        <v>8315</v>
      </c>
      <c r="R116" t="s">
        <v>8316</v>
      </c>
      <c r="S116" s="15">
        <v>41867.652280092596</v>
      </c>
      <c r="T116" s="15">
        <v>41875.291666666664</v>
      </c>
    </row>
    <row r="117" spans="1:20" ht="90" x14ac:dyDescent="0.25">
      <c r="A117">
        <v>3893</v>
      </c>
      <c r="B117" s="3" t="s">
        <v>3890</v>
      </c>
      <c r="C117" s="3" t="s">
        <v>8001</v>
      </c>
      <c r="D117" s="6">
        <v>50000</v>
      </c>
      <c r="E117" s="8">
        <v>10775</v>
      </c>
      <c r="F117" t="s">
        <v>8220</v>
      </c>
      <c r="G117" t="s">
        <v>8223</v>
      </c>
      <c r="H117" t="s">
        <v>8245</v>
      </c>
      <c r="I117">
        <v>1404194400</v>
      </c>
      <c r="J117">
        <v>1400600840</v>
      </c>
      <c r="K117" t="b">
        <v>0</v>
      </c>
      <c r="L117">
        <v>84</v>
      </c>
      <c r="M117" t="b">
        <v>0</v>
      </c>
      <c r="N117" t="s">
        <v>8269</v>
      </c>
      <c r="O117">
        <v>22</v>
      </c>
      <c r="P117">
        <v>128.27000000000001</v>
      </c>
      <c r="Q117" s="10" t="s">
        <v>8315</v>
      </c>
      <c r="R117" t="s">
        <v>8316</v>
      </c>
      <c r="S117" s="15">
        <v>41779.657870370371</v>
      </c>
      <c r="T117" s="15">
        <v>41821.25</v>
      </c>
    </row>
    <row r="118" spans="1:20" ht="90" x14ac:dyDescent="0.25">
      <c r="A118">
        <v>3894</v>
      </c>
      <c r="B118" s="3" t="s">
        <v>3891</v>
      </c>
      <c r="C118" s="3" t="s">
        <v>8002</v>
      </c>
      <c r="D118" s="6">
        <v>15000</v>
      </c>
      <c r="E118" s="8">
        <v>520</v>
      </c>
      <c r="F118" t="s">
        <v>8220</v>
      </c>
      <c r="G118" t="s">
        <v>8223</v>
      </c>
      <c r="H118" t="s">
        <v>8245</v>
      </c>
      <c r="I118">
        <v>1481000340</v>
      </c>
      <c r="J118">
        <v>1478386812</v>
      </c>
      <c r="K118" t="b">
        <v>0</v>
      </c>
      <c r="L118">
        <v>11</v>
      </c>
      <c r="M118" t="b">
        <v>0</v>
      </c>
      <c r="N118" t="s">
        <v>8269</v>
      </c>
      <c r="O118">
        <v>3</v>
      </c>
      <c r="P118">
        <v>47.27</v>
      </c>
      <c r="Q118" s="10" t="s">
        <v>8315</v>
      </c>
      <c r="R118" t="s">
        <v>8316</v>
      </c>
      <c r="S118" s="15">
        <v>42679.958472222221</v>
      </c>
      <c r="T118" s="15">
        <v>42710.207638888889</v>
      </c>
    </row>
    <row r="119" spans="1:20" ht="90" x14ac:dyDescent="0.25">
      <c r="A119">
        <v>3895</v>
      </c>
      <c r="B119" s="3" t="s">
        <v>3892</v>
      </c>
      <c r="C119" s="3" t="s">
        <v>8003</v>
      </c>
      <c r="D119" s="6">
        <v>1000</v>
      </c>
      <c r="E119" s="8">
        <v>50</v>
      </c>
      <c r="F119" t="s">
        <v>8220</v>
      </c>
      <c r="G119" t="s">
        <v>8223</v>
      </c>
      <c r="H119" t="s">
        <v>8245</v>
      </c>
      <c r="I119">
        <v>1425103218</v>
      </c>
      <c r="J119">
        <v>1422424818</v>
      </c>
      <c r="K119" t="b">
        <v>0</v>
      </c>
      <c r="L119">
        <v>1</v>
      </c>
      <c r="M119" t="b">
        <v>0</v>
      </c>
      <c r="N119" t="s">
        <v>8269</v>
      </c>
      <c r="O119">
        <v>5</v>
      </c>
      <c r="P119">
        <v>50</v>
      </c>
      <c r="Q119" s="10" t="s">
        <v>8315</v>
      </c>
      <c r="R119" t="s">
        <v>8316</v>
      </c>
      <c r="S119" s="15">
        <v>42032.250208333338</v>
      </c>
      <c r="T119" s="15">
        <v>42063.250208333338</v>
      </c>
    </row>
    <row r="120" spans="1:20" ht="75" x14ac:dyDescent="0.25">
      <c r="A120">
        <v>3896</v>
      </c>
      <c r="B120" s="3" t="s">
        <v>3893</v>
      </c>
      <c r="C120" s="3" t="s">
        <v>8004</v>
      </c>
      <c r="D120" s="6">
        <v>1600</v>
      </c>
      <c r="E120" s="8">
        <v>170</v>
      </c>
      <c r="F120" t="s">
        <v>8220</v>
      </c>
      <c r="G120" t="s">
        <v>8223</v>
      </c>
      <c r="H120" t="s">
        <v>8245</v>
      </c>
      <c r="I120">
        <v>1402979778</v>
      </c>
      <c r="J120">
        <v>1401770178</v>
      </c>
      <c r="K120" t="b">
        <v>0</v>
      </c>
      <c r="L120">
        <v>4</v>
      </c>
      <c r="M120" t="b">
        <v>0</v>
      </c>
      <c r="N120" t="s">
        <v>8269</v>
      </c>
      <c r="O120">
        <v>11</v>
      </c>
      <c r="P120">
        <v>42.5</v>
      </c>
      <c r="Q120" s="10" t="s">
        <v>8315</v>
      </c>
      <c r="R120" t="s">
        <v>8316</v>
      </c>
      <c r="S120" s="15">
        <v>41793.191875000004</v>
      </c>
      <c r="T120" s="15">
        <v>41807.191875000004</v>
      </c>
    </row>
    <row r="121" spans="1:20" ht="75" x14ac:dyDescent="0.25">
      <c r="A121">
        <v>3899</v>
      </c>
      <c r="B121" s="3" t="s">
        <v>3896</v>
      </c>
      <c r="C121" s="3" t="s">
        <v>8007</v>
      </c>
      <c r="D121" s="6">
        <v>10000</v>
      </c>
      <c r="E121" s="8">
        <v>125</v>
      </c>
      <c r="F121" t="s">
        <v>8220</v>
      </c>
      <c r="G121" t="s">
        <v>8223</v>
      </c>
      <c r="H121" t="s">
        <v>8245</v>
      </c>
      <c r="I121">
        <v>1407868561</v>
      </c>
      <c r="J121">
        <v>1406140561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62.5</v>
      </c>
      <c r="Q121" s="10" t="s">
        <v>8315</v>
      </c>
      <c r="R121" t="s">
        <v>8316</v>
      </c>
      <c r="S121" s="15">
        <v>41843.775011574071</v>
      </c>
      <c r="T121" s="15">
        <v>41863.775011574071</v>
      </c>
    </row>
    <row r="122" spans="1:20" ht="75" x14ac:dyDescent="0.25">
      <c r="A122">
        <v>3900</v>
      </c>
      <c r="B122" s="3" t="s">
        <v>3897</v>
      </c>
      <c r="C122" s="3" t="s">
        <v>8008</v>
      </c>
      <c r="D122" s="6">
        <v>2500</v>
      </c>
      <c r="E122" s="8">
        <v>135</v>
      </c>
      <c r="F122" t="s">
        <v>8220</v>
      </c>
      <c r="G122" t="s">
        <v>8223</v>
      </c>
      <c r="H122" t="s">
        <v>8245</v>
      </c>
      <c r="I122">
        <v>1433988791</v>
      </c>
      <c r="J122">
        <v>1431396791</v>
      </c>
      <c r="K122" t="b">
        <v>0</v>
      </c>
      <c r="L122">
        <v>5</v>
      </c>
      <c r="M122" t="b">
        <v>0</v>
      </c>
      <c r="N122" t="s">
        <v>8269</v>
      </c>
      <c r="O122">
        <v>5</v>
      </c>
      <c r="P122">
        <v>27</v>
      </c>
      <c r="Q122" s="10" t="s">
        <v>8315</v>
      </c>
      <c r="R122" t="s">
        <v>8316</v>
      </c>
      <c r="S122" s="15">
        <v>42136.092488425929</v>
      </c>
      <c r="T122" s="15">
        <v>42166.092488425929</v>
      </c>
    </row>
    <row r="123" spans="1:20" ht="90" x14ac:dyDescent="0.25">
      <c r="A123">
        <v>3901</v>
      </c>
      <c r="B123" s="3" t="s">
        <v>3898</v>
      </c>
      <c r="C123" s="3" t="s">
        <v>8009</v>
      </c>
      <c r="D123" s="6">
        <v>3000</v>
      </c>
      <c r="E123" s="8">
        <v>25</v>
      </c>
      <c r="F123" t="s">
        <v>8220</v>
      </c>
      <c r="G123" t="s">
        <v>8223</v>
      </c>
      <c r="H123" t="s">
        <v>8245</v>
      </c>
      <c r="I123">
        <v>1450554599</v>
      </c>
      <c r="J123">
        <v>1447098599</v>
      </c>
      <c r="K123" t="b">
        <v>0</v>
      </c>
      <c r="L123">
        <v>1</v>
      </c>
      <c r="M123" t="b">
        <v>0</v>
      </c>
      <c r="N123" t="s">
        <v>8269</v>
      </c>
      <c r="O123">
        <v>1</v>
      </c>
      <c r="P123">
        <v>25</v>
      </c>
      <c r="Q123" s="10" t="s">
        <v>8315</v>
      </c>
      <c r="R123" t="s">
        <v>8316</v>
      </c>
      <c r="S123" s="15">
        <v>42317.826377314821</v>
      </c>
      <c r="T123" s="15">
        <v>42357.826377314821</v>
      </c>
    </row>
    <row r="124" spans="1:20" ht="90" x14ac:dyDescent="0.25">
      <c r="A124">
        <v>3903</v>
      </c>
      <c r="B124" s="3" t="s">
        <v>3900</v>
      </c>
      <c r="C124" s="3" t="s">
        <v>8011</v>
      </c>
      <c r="D124" s="6">
        <v>1500</v>
      </c>
      <c r="E124" s="8">
        <v>0</v>
      </c>
      <c r="F124" t="s">
        <v>8220</v>
      </c>
      <c r="G124" t="s">
        <v>8223</v>
      </c>
      <c r="H124" t="s">
        <v>8245</v>
      </c>
      <c r="I124">
        <v>1439581080</v>
      </c>
      <c r="J124">
        <v>1435709765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42186.01116898148</v>
      </c>
      <c r="T124" s="15">
        <v>42230.818055555559</v>
      </c>
    </row>
    <row r="125" spans="1:20" ht="30" x14ac:dyDescent="0.25">
      <c r="A125">
        <v>3904</v>
      </c>
      <c r="B125" s="3" t="s">
        <v>3901</v>
      </c>
      <c r="C125" s="3" t="s">
        <v>8012</v>
      </c>
      <c r="D125" s="6">
        <v>10000</v>
      </c>
      <c r="E125" s="8">
        <v>3</v>
      </c>
      <c r="F125" t="s">
        <v>8220</v>
      </c>
      <c r="G125" t="s">
        <v>8223</v>
      </c>
      <c r="H125" t="s">
        <v>8245</v>
      </c>
      <c r="I125">
        <v>1429074240</v>
      </c>
      <c r="J125">
        <v>1427866200</v>
      </c>
      <c r="K125" t="b">
        <v>0</v>
      </c>
      <c r="L125">
        <v>2</v>
      </c>
      <c r="M125" t="b">
        <v>0</v>
      </c>
      <c r="N125" t="s">
        <v>8269</v>
      </c>
      <c r="O125">
        <v>0</v>
      </c>
      <c r="P125">
        <v>1.5</v>
      </c>
      <c r="Q125" s="10" t="s">
        <v>8315</v>
      </c>
      <c r="R125" t="s">
        <v>8316</v>
      </c>
      <c r="S125" s="15">
        <v>42095.229166666672</v>
      </c>
      <c r="T125" s="15">
        <v>42109.211111111115</v>
      </c>
    </row>
    <row r="126" spans="1:20" ht="75" x14ac:dyDescent="0.25">
      <c r="A126">
        <v>3907</v>
      </c>
      <c r="B126" s="3" t="s">
        <v>3904</v>
      </c>
      <c r="C126" s="3" t="s">
        <v>8015</v>
      </c>
      <c r="D126" s="6">
        <v>1000</v>
      </c>
      <c r="E126" s="8">
        <v>153</v>
      </c>
      <c r="F126" t="s">
        <v>8220</v>
      </c>
      <c r="G126" t="s">
        <v>8223</v>
      </c>
      <c r="H126" t="s">
        <v>8245</v>
      </c>
      <c r="I126">
        <v>1414354080</v>
      </c>
      <c r="J126">
        <v>1411587606</v>
      </c>
      <c r="K126" t="b">
        <v>0</v>
      </c>
      <c r="L126">
        <v>4</v>
      </c>
      <c r="M126" t="b">
        <v>0</v>
      </c>
      <c r="N126" t="s">
        <v>8269</v>
      </c>
      <c r="O126">
        <v>15</v>
      </c>
      <c r="P126">
        <v>38.25</v>
      </c>
      <c r="Q126" s="10" t="s">
        <v>8315</v>
      </c>
      <c r="R126" t="s">
        <v>8316</v>
      </c>
      <c r="S126" s="15">
        <v>41906.819513888891</v>
      </c>
      <c r="T126" s="15">
        <v>41938.838888888888</v>
      </c>
    </row>
    <row r="127" spans="1:20" ht="90" x14ac:dyDescent="0.25">
      <c r="A127">
        <v>3908</v>
      </c>
      <c r="B127" s="3" t="s">
        <v>3905</v>
      </c>
      <c r="C127" s="3" t="s">
        <v>8016</v>
      </c>
      <c r="D127" s="6">
        <v>750</v>
      </c>
      <c r="E127" s="8">
        <v>65</v>
      </c>
      <c r="F127" t="s">
        <v>8220</v>
      </c>
      <c r="G127" t="s">
        <v>8223</v>
      </c>
      <c r="H127" t="s">
        <v>8245</v>
      </c>
      <c r="I127">
        <v>1406603696</v>
      </c>
      <c r="J127">
        <v>1405307696</v>
      </c>
      <c r="K127" t="b">
        <v>0</v>
      </c>
      <c r="L127">
        <v>4</v>
      </c>
      <c r="M127" t="b">
        <v>0</v>
      </c>
      <c r="N127" t="s">
        <v>8269</v>
      </c>
      <c r="O127">
        <v>9</v>
      </c>
      <c r="P127">
        <v>16.25</v>
      </c>
      <c r="Q127" s="10" t="s">
        <v>8315</v>
      </c>
      <c r="R127" t="s">
        <v>8316</v>
      </c>
      <c r="S127" s="15">
        <v>41834.135370370372</v>
      </c>
      <c r="T127" s="15">
        <v>41849.135370370372</v>
      </c>
    </row>
    <row r="128" spans="1:20" ht="90" x14ac:dyDescent="0.25">
      <c r="A128">
        <v>3909</v>
      </c>
      <c r="B128" s="3" t="s">
        <v>3906</v>
      </c>
      <c r="C128" s="3" t="s">
        <v>8017</v>
      </c>
      <c r="D128" s="6">
        <v>60000</v>
      </c>
      <c r="E128" s="8">
        <v>135</v>
      </c>
      <c r="F128" t="s">
        <v>8220</v>
      </c>
      <c r="G128" t="s">
        <v>8223</v>
      </c>
      <c r="H128" t="s">
        <v>8245</v>
      </c>
      <c r="I128">
        <v>1410424642</v>
      </c>
      <c r="J128">
        <v>1407832642</v>
      </c>
      <c r="K128" t="b">
        <v>0</v>
      </c>
      <c r="L128">
        <v>4</v>
      </c>
      <c r="M128" t="b">
        <v>0</v>
      </c>
      <c r="N128" t="s">
        <v>8269</v>
      </c>
      <c r="O128">
        <v>0</v>
      </c>
      <c r="P128">
        <v>33.75</v>
      </c>
      <c r="Q128" s="10" t="s">
        <v>8315</v>
      </c>
      <c r="R128" t="s">
        <v>8316</v>
      </c>
      <c r="S128" s="15">
        <v>41863.359282407408</v>
      </c>
      <c r="T128" s="15">
        <v>41893.359282407408</v>
      </c>
    </row>
    <row r="129" spans="1:20" ht="75" x14ac:dyDescent="0.25">
      <c r="A129">
        <v>3910</v>
      </c>
      <c r="B129" s="3" t="s">
        <v>3907</v>
      </c>
      <c r="C129" s="3" t="s">
        <v>8018</v>
      </c>
      <c r="D129" s="6">
        <v>6000</v>
      </c>
      <c r="E129" s="8">
        <v>185</v>
      </c>
      <c r="F129" t="s">
        <v>8220</v>
      </c>
      <c r="G129" t="s">
        <v>8223</v>
      </c>
      <c r="H129" t="s">
        <v>8245</v>
      </c>
      <c r="I129">
        <v>1441649397</v>
      </c>
      <c r="J129">
        <v>1439057397</v>
      </c>
      <c r="K129" t="b">
        <v>0</v>
      </c>
      <c r="L129">
        <v>3</v>
      </c>
      <c r="M129" t="b">
        <v>0</v>
      </c>
      <c r="N129" t="s">
        <v>8269</v>
      </c>
      <c r="O129">
        <v>3</v>
      </c>
      <c r="P129">
        <v>61.67</v>
      </c>
      <c r="Q129" s="10" t="s">
        <v>8315</v>
      </c>
      <c r="R129" t="s">
        <v>8316</v>
      </c>
      <c r="S129" s="15">
        <v>42224.756909722222</v>
      </c>
      <c r="T129" s="15">
        <v>42254.756909722222</v>
      </c>
    </row>
    <row r="130" spans="1:20" ht="75" x14ac:dyDescent="0.25">
      <c r="A130">
        <v>3911</v>
      </c>
      <c r="B130" s="3" t="s">
        <v>3908</v>
      </c>
      <c r="C130" s="3" t="s">
        <v>8019</v>
      </c>
      <c r="D130" s="6">
        <v>8000</v>
      </c>
      <c r="E130" s="8">
        <v>2993</v>
      </c>
      <c r="F130" t="s">
        <v>8220</v>
      </c>
      <c r="G130" t="s">
        <v>8223</v>
      </c>
      <c r="H130" t="s">
        <v>8245</v>
      </c>
      <c r="I130">
        <v>1417033777</v>
      </c>
      <c r="J130">
        <v>1414438177</v>
      </c>
      <c r="K130" t="b">
        <v>0</v>
      </c>
      <c r="L130">
        <v>36</v>
      </c>
      <c r="M130" t="b">
        <v>0</v>
      </c>
      <c r="N130" t="s">
        <v>8269</v>
      </c>
      <c r="O130">
        <v>37</v>
      </c>
      <c r="P130">
        <v>83.14</v>
      </c>
      <c r="Q130" s="10" t="s">
        <v>8315</v>
      </c>
      <c r="R130" t="s">
        <v>8316</v>
      </c>
      <c r="S130" s="15">
        <v>41939.8122337963</v>
      </c>
      <c r="T130" s="15">
        <v>41969.853900462964</v>
      </c>
    </row>
    <row r="131" spans="1:20" ht="75" x14ac:dyDescent="0.25">
      <c r="A131">
        <v>3912</v>
      </c>
      <c r="B131" s="3" t="s">
        <v>3909</v>
      </c>
      <c r="C131" s="3" t="s">
        <v>8020</v>
      </c>
      <c r="D131" s="6">
        <v>15000</v>
      </c>
      <c r="E131" s="8">
        <v>1</v>
      </c>
      <c r="F131" t="s">
        <v>8220</v>
      </c>
      <c r="G131" t="s">
        <v>8223</v>
      </c>
      <c r="H131" t="s">
        <v>8245</v>
      </c>
      <c r="I131">
        <v>1429936500</v>
      </c>
      <c r="J131">
        <v>1424759330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>
        <v>1</v>
      </c>
      <c r="Q131" s="10" t="s">
        <v>8315</v>
      </c>
      <c r="R131" t="s">
        <v>8316</v>
      </c>
      <c r="S131" s="15">
        <v>42059.270023148143</v>
      </c>
      <c r="T131" s="15">
        <v>42119.190972222219</v>
      </c>
    </row>
    <row r="132" spans="1:20" ht="75" x14ac:dyDescent="0.25">
      <c r="A132">
        <v>3913</v>
      </c>
      <c r="B132" s="3" t="s">
        <v>3910</v>
      </c>
      <c r="C132" s="3" t="s">
        <v>8021</v>
      </c>
      <c r="D132" s="6">
        <v>10000</v>
      </c>
      <c r="E132" s="8">
        <v>1000</v>
      </c>
      <c r="F132" t="s">
        <v>8220</v>
      </c>
      <c r="G132" t="s">
        <v>8223</v>
      </c>
      <c r="H132" t="s">
        <v>8245</v>
      </c>
      <c r="I132">
        <v>1448863449</v>
      </c>
      <c r="J132">
        <v>1446267849</v>
      </c>
      <c r="K132" t="b">
        <v>0</v>
      </c>
      <c r="L132">
        <v>7</v>
      </c>
      <c r="M132" t="b">
        <v>0</v>
      </c>
      <c r="N132" t="s">
        <v>8269</v>
      </c>
      <c r="O132">
        <v>10</v>
      </c>
      <c r="P132">
        <v>142.86000000000001</v>
      </c>
      <c r="Q132" s="10" t="s">
        <v>8315</v>
      </c>
      <c r="R132" t="s">
        <v>8316</v>
      </c>
      <c r="S132" s="15">
        <v>42308.211215277777</v>
      </c>
      <c r="T132" s="15">
        <v>42338.252881944441</v>
      </c>
    </row>
    <row r="133" spans="1:20" ht="90" x14ac:dyDescent="0.25">
      <c r="A133">
        <v>3922</v>
      </c>
      <c r="B133" s="3" t="s">
        <v>3919</v>
      </c>
      <c r="C133" s="3" t="s">
        <v>8030</v>
      </c>
      <c r="D133" s="6">
        <v>750</v>
      </c>
      <c r="E133" s="8">
        <v>61</v>
      </c>
      <c r="F133" t="s">
        <v>8220</v>
      </c>
      <c r="G133" t="s">
        <v>8223</v>
      </c>
      <c r="H133" t="s">
        <v>8245</v>
      </c>
      <c r="I133">
        <v>1425337200</v>
      </c>
      <c r="J133">
        <v>1421432810</v>
      </c>
      <c r="K133" t="b">
        <v>0</v>
      </c>
      <c r="L133">
        <v>6</v>
      </c>
      <c r="M133" t="b">
        <v>0</v>
      </c>
      <c r="N133" t="s">
        <v>8269</v>
      </c>
      <c r="O133">
        <v>8</v>
      </c>
      <c r="P133">
        <v>10.17</v>
      </c>
      <c r="Q133" s="10" t="s">
        <v>8315</v>
      </c>
      <c r="R133" t="s">
        <v>8316</v>
      </c>
      <c r="S133" s="15">
        <v>42020.768634259264</v>
      </c>
      <c r="T133" s="15">
        <v>42065.958333333328</v>
      </c>
    </row>
    <row r="134" spans="1:20" ht="90" x14ac:dyDescent="0.25">
      <c r="A134">
        <v>3924</v>
      </c>
      <c r="B134" s="3" t="s">
        <v>3921</v>
      </c>
      <c r="C134" s="3" t="s">
        <v>8032</v>
      </c>
      <c r="D134" s="6">
        <v>15000</v>
      </c>
      <c r="E134" s="8">
        <v>2290</v>
      </c>
      <c r="F134" t="s">
        <v>8220</v>
      </c>
      <c r="G134" t="s">
        <v>8223</v>
      </c>
      <c r="H134" t="s">
        <v>8245</v>
      </c>
      <c r="I134">
        <v>1403823722</v>
      </c>
      <c r="J134">
        <v>1401231722</v>
      </c>
      <c r="K134" t="b">
        <v>0</v>
      </c>
      <c r="L134">
        <v>40</v>
      </c>
      <c r="M134" t="b">
        <v>0</v>
      </c>
      <c r="N134" t="s">
        <v>8269</v>
      </c>
      <c r="O134">
        <v>15</v>
      </c>
      <c r="P134">
        <v>57.25</v>
      </c>
      <c r="Q134" s="10" t="s">
        <v>8315</v>
      </c>
      <c r="R134" t="s">
        <v>8316</v>
      </c>
      <c r="S134" s="15">
        <v>41786.959745370368</v>
      </c>
      <c r="T134" s="15">
        <v>41816.959745370368</v>
      </c>
    </row>
    <row r="135" spans="1:20" ht="75" x14ac:dyDescent="0.25">
      <c r="A135">
        <v>3925</v>
      </c>
      <c r="B135" s="3" t="s">
        <v>3922</v>
      </c>
      <c r="C135" s="3" t="s">
        <v>8033</v>
      </c>
      <c r="D135" s="6">
        <v>150</v>
      </c>
      <c r="E135" s="8">
        <v>15</v>
      </c>
      <c r="F135" t="s">
        <v>8220</v>
      </c>
      <c r="G135" t="s">
        <v>8223</v>
      </c>
      <c r="H135" t="s">
        <v>8245</v>
      </c>
      <c r="I135">
        <v>1406753639</v>
      </c>
      <c r="J135">
        <v>1404161639</v>
      </c>
      <c r="K135" t="b">
        <v>0</v>
      </c>
      <c r="L135">
        <v>3</v>
      </c>
      <c r="M135" t="b">
        <v>0</v>
      </c>
      <c r="N135" t="s">
        <v>8269</v>
      </c>
      <c r="O135">
        <v>10</v>
      </c>
      <c r="P135">
        <v>5</v>
      </c>
      <c r="Q135" s="10" t="s">
        <v>8315</v>
      </c>
      <c r="R135" t="s">
        <v>8316</v>
      </c>
      <c r="S135" s="15">
        <v>41820.870821759258</v>
      </c>
      <c r="T135" s="15">
        <v>41850.870821759258</v>
      </c>
    </row>
    <row r="136" spans="1:20" ht="90" x14ac:dyDescent="0.25">
      <c r="A136">
        <v>3928</v>
      </c>
      <c r="B136" s="3" t="s">
        <v>3925</v>
      </c>
      <c r="C136" s="3" t="s">
        <v>8036</v>
      </c>
      <c r="D136" s="6">
        <v>5000</v>
      </c>
      <c r="E136" s="8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>
        <v>13</v>
      </c>
      <c r="P136">
        <v>93</v>
      </c>
      <c r="Q136" s="10" t="s">
        <v>8315</v>
      </c>
      <c r="R136" t="s">
        <v>8316</v>
      </c>
      <c r="S136" s="15">
        <v>42265.683182870373</v>
      </c>
      <c r="T136" s="15">
        <v>42293.207638888889</v>
      </c>
    </row>
    <row r="137" spans="1:20" ht="90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0" t="s">
        <v>8315</v>
      </c>
      <c r="R137" t="s">
        <v>8316</v>
      </c>
      <c r="S137" s="15">
        <v>42601.827141203699</v>
      </c>
      <c r="T137" s="15">
        <v>42631.827141203699</v>
      </c>
    </row>
    <row r="138" spans="1:20" ht="90" x14ac:dyDescent="0.25">
      <c r="A138">
        <v>3931</v>
      </c>
      <c r="B138" s="3" t="s">
        <v>3928</v>
      </c>
      <c r="C138" s="3" t="s">
        <v>8039</v>
      </c>
      <c r="D138" s="6">
        <v>8000</v>
      </c>
      <c r="E138" s="8">
        <v>0</v>
      </c>
      <c r="F138" t="s">
        <v>8220</v>
      </c>
      <c r="G138" t="s">
        <v>8223</v>
      </c>
      <c r="H138" t="s">
        <v>8245</v>
      </c>
      <c r="I138">
        <v>1441510707</v>
      </c>
      <c r="J138">
        <v>1439350707</v>
      </c>
      <c r="K138" t="b">
        <v>0</v>
      </c>
      <c r="L138">
        <v>0</v>
      </c>
      <c r="M138" t="b">
        <v>0</v>
      </c>
      <c r="N138" t="s">
        <v>8269</v>
      </c>
      <c r="O138">
        <v>0</v>
      </c>
      <c r="P138">
        <v>0</v>
      </c>
      <c r="Q138" s="10" t="s">
        <v>8315</v>
      </c>
      <c r="R138" t="s">
        <v>8316</v>
      </c>
      <c r="S138" s="15">
        <v>42228.151701388888</v>
      </c>
      <c r="T138" s="15">
        <v>42253.151701388888</v>
      </c>
    </row>
    <row r="139" spans="1:20" ht="75" x14ac:dyDescent="0.25">
      <c r="A139">
        <v>3932</v>
      </c>
      <c r="B139" s="3" t="s">
        <v>3929</v>
      </c>
      <c r="C139" s="3" t="s">
        <v>8040</v>
      </c>
      <c r="D139" s="6">
        <v>12000</v>
      </c>
      <c r="E139" s="8">
        <v>1</v>
      </c>
      <c r="F139" t="s">
        <v>8220</v>
      </c>
      <c r="G139" t="s">
        <v>8223</v>
      </c>
      <c r="H139" t="s">
        <v>8245</v>
      </c>
      <c r="I139">
        <v>1458097364</v>
      </c>
      <c r="J139">
        <v>1455508964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1</v>
      </c>
      <c r="Q139" s="10" t="s">
        <v>8315</v>
      </c>
      <c r="R139" t="s">
        <v>8316</v>
      </c>
      <c r="S139" s="15">
        <v>42415.168564814812</v>
      </c>
      <c r="T139" s="15">
        <v>42445.126898148148</v>
      </c>
    </row>
    <row r="140" spans="1:20" ht="90" x14ac:dyDescent="0.25">
      <c r="A140">
        <v>3933</v>
      </c>
      <c r="B140" s="3" t="s">
        <v>3930</v>
      </c>
      <c r="C140" s="3" t="s">
        <v>8041</v>
      </c>
      <c r="D140" s="6">
        <v>7000</v>
      </c>
      <c r="E140" s="8">
        <v>1102</v>
      </c>
      <c r="F140" t="s">
        <v>8220</v>
      </c>
      <c r="G140" t="s">
        <v>8223</v>
      </c>
      <c r="H140" t="s">
        <v>8245</v>
      </c>
      <c r="I140">
        <v>1468716180</v>
      </c>
      <c r="J140">
        <v>1466205262</v>
      </c>
      <c r="K140" t="b">
        <v>0</v>
      </c>
      <c r="L140">
        <v>12</v>
      </c>
      <c r="M140" t="b">
        <v>0</v>
      </c>
      <c r="N140" t="s">
        <v>8269</v>
      </c>
      <c r="O140">
        <v>16</v>
      </c>
      <c r="P140">
        <v>91.83</v>
      </c>
      <c r="Q140" s="10" t="s">
        <v>8315</v>
      </c>
      <c r="R140" t="s">
        <v>8316</v>
      </c>
      <c r="S140" s="15">
        <v>42538.968310185184</v>
      </c>
      <c r="T140" s="15">
        <v>42568.029861111107</v>
      </c>
    </row>
    <row r="141" spans="1:20" ht="90" x14ac:dyDescent="0.25">
      <c r="A141">
        <v>3934</v>
      </c>
      <c r="B141" s="3" t="s">
        <v>3931</v>
      </c>
      <c r="C141" s="3" t="s">
        <v>8042</v>
      </c>
      <c r="D141" s="6">
        <v>5000</v>
      </c>
      <c r="E141" s="8">
        <v>550</v>
      </c>
      <c r="F141" t="s">
        <v>8220</v>
      </c>
      <c r="G141" t="s">
        <v>8223</v>
      </c>
      <c r="H141" t="s">
        <v>8245</v>
      </c>
      <c r="I141">
        <v>1443704400</v>
      </c>
      <c r="J141">
        <v>1439827639</v>
      </c>
      <c r="K141" t="b">
        <v>0</v>
      </c>
      <c r="L141">
        <v>12</v>
      </c>
      <c r="M141" t="b">
        <v>0</v>
      </c>
      <c r="N141" t="s">
        <v>8269</v>
      </c>
      <c r="O141">
        <v>11</v>
      </c>
      <c r="P141">
        <v>45.83</v>
      </c>
      <c r="Q141" s="10" t="s">
        <v>8315</v>
      </c>
      <c r="R141" t="s">
        <v>8316</v>
      </c>
      <c r="S141" s="15">
        <v>42233.671747685185</v>
      </c>
      <c r="T141" s="15">
        <v>42278.541666666672</v>
      </c>
    </row>
    <row r="142" spans="1:20" ht="75" x14ac:dyDescent="0.25">
      <c r="A142">
        <v>3936</v>
      </c>
      <c r="B142" s="3" t="s">
        <v>3933</v>
      </c>
      <c r="C142" s="3" t="s">
        <v>8044</v>
      </c>
      <c r="D142" s="6">
        <v>20000</v>
      </c>
      <c r="E142" s="8">
        <v>0</v>
      </c>
      <c r="F142" t="s">
        <v>8220</v>
      </c>
      <c r="G142" t="s">
        <v>8223</v>
      </c>
      <c r="H142" t="s">
        <v>8245</v>
      </c>
      <c r="I142">
        <v>1480576720</v>
      </c>
      <c r="J142">
        <v>1477981120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5">
        <v>42675.262962962966</v>
      </c>
      <c r="T142" s="15">
        <v>42705.304629629631</v>
      </c>
    </row>
    <row r="143" spans="1:20" ht="75" x14ac:dyDescent="0.25">
      <c r="A143">
        <v>3937</v>
      </c>
      <c r="B143" s="3" t="s">
        <v>3934</v>
      </c>
      <c r="C143" s="3" t="s">
        <v>8045</v>
      </c>
      <c r="D143" s="6">
        <v>2885</v>
      </c>
      <c r="E143" s="8">
        <v>2485</v>
      </c>
      <c r="F143" t="s">
        <v>8220</v>
      </c>
      <c r="G143" t="s">
        <v>8223</v>
      </c>
      <c r="H143" t="s">
        <v>8245</v>
      </c>
      <c r="I143">
        <v>1468249760</v>
      </c>
      <c r="J143">
        <v>1465830560</v>
      </c>
      <c r="K143" t="b">
        <v>0</v>
      </c>
      <c r="L143">
        <v>10</v>
      </c>
      <c r="M143" t="b">
        <v>0</v>
      </c>
      <c r="N143" t="s">
        <v>8269</v>
      </c>
      <c r="O143">
        <v>86</v>
      </c>
      <c r="P143">
        <v>248.5</v>
      </c>
      <c r="Q143" s="10" t="s">
        <v>8315</v>
      </c>
      <c r="R143" t="s">
        <v>8316</v>
      </c>
      <c r="S143" s="15">
        <v>42534.631481481483</v>
      </c>
      <c r="T143" s="15">
        <v>42562.631481481483</v>
      </c>
    </row>
    <row r="144" spans="1:20" ht="90" x14ac:dyDescent="0.25">
      <c r="A144">
        <v>3938</v>
      </c>
      <c r="B144" s="3" t="s">
        <v>3935</v>
      </c>
      <c r="C144" s="3" t="s">
        <v>8046</v>
      </c>
      <c r="D144" s="6">
        <v>3255</v>
      </c>
      <c r="E144" s="8">
        <v>397</v>
      </c>
      <c r="F144" t="s">
        <v>8220</v>
      </c>
      <c r="G144" t="s">
        <v>8223</v>
      </c>
      <c r="H144" t="s">
        <v>8245</v>
      </c>
      <c r="I144">
        <v>1435441454</v>
      </c>
      <c r="J144">
        <v>1432763054</v>
      </c>
      <c r="K144" t="b">
        <v>0</v>
      </c>
      <c r="L144">
        <v>5</v>
      </c>
      <c r="M144" t="b">
        <v>0</v>
      </c>
      <c r="N144" t="s">
        <v>8269</v>
      </c>
      <c r="O144">
        <v>12</v>
      </c>
      <c r="P144">
        <v>79.400000000000006</v>
      </c>
      <c r="Q144" s="10" t="s">
        <v>8315</v>
      </c>
      <c r="R144" t="s">
        <v>8316</v>
      </c>
      <c r="S144" s="15">
        <v>42151.905717592599</v>
      </c>
      <c r="T144" s="15">
        <v>42182.905717592599</v>
      </c>
    </row>
    <row r="145" spans="1:20" ht="90" x14ac:dyDescent="0.25">
      <c r="A145">
        <v>3940</v>
      </c>
      <c r="B145" s="3" t="s">
        <v>3937</v>
      </c>
      <c r="C145" s="3" t="s">
        <v>8048</v>
      </c>
      <c r="D145" s="6">
        <v>5000</v>
      </c>
      <c r="E145" s="8">
        <v>11</v>
      </c>
      <c r="F145" t="s">
        <v>8220</v>
      </c>
      <c r="G145" t="s">
        <v>8223</v>
      </c>
      <c r="H145" t="s">
        <v>8245</v>
      </c>
      <c r="I145">
        <v>1420199351</v>
      </c>
      <c r="J145">
        <v>1416311351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5.5</v>
      </c>
      <c r="Q145" s="10" t="s">
        <v>8315</v>
      </c>
      <c r="R145" t="s">
        <v>8316</v>
      </c>
      <c r="S145" s="15">
        <v>41961.492488425924</v>
      </c>
      <c r="T145" s="15">
        <v>42006.492488425924</v>
      </c>
    </row>
    <row r="146" spans="1:20" ht="90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8315</v>
      </c>
      <c r="R146" t="s">
        <v>8316</v>
      </c>
      <c r="S146" s="15">
        <v>41940.587233796294</v>
      </c>
      <c r="T146" s="15">
        <v>41968.041666666672</v>
      </c>
    </row>
    <row r="147" spans="1:20" ht="75" x14ac:dyDescent="0.25">
      <c r="A147">
        <v>3942</v>
      </c>
      <c r="B147" s="3" t="s">
        <v>3939</v>
      </c>
      <c r="C147" s="3" t="s">
        <v>8050</v>
      </c>
      <c r="D147" s="6">
        <v>1200</v>
      </c>
      <c r="E147" s="8">
        <v>0</v>
      </c>
      <c r="F147" t="s">
        <v>8220</v>
      </c>
      <c r="G147" t="s">
        <v>8223</v>
      </c>
      <c r="H147" t="s">
        <v>8245</v>
      </c>
      <c r="I147">
        <v>1434490914</v>
      </c>
      <c r="J147">
        <v>1429306914</v>
      </c>
      <c r="K147" t="b">
        <v>0</v>
      </c>
      <c r="L147">
        <v>0</v>
      </c>
      <c r="M147" t="b">
        <v>0</v>
      </c>
      <c r="N147" t="s">
        <v>8269</v>
      </c>
      <c r="O147">
        <v>0</v>
      </c>
      <c r="P147">
        <v>0</v>
      </c>
      <c r="Q147" s="10" t="s">
        <v>8315</v>
      </c>
      <c r="R147" t="s">
        <v>8316</v>
      </c>
      <c r="S147" s="15">
        <v>42111.904097222221</v>
      </c>
      <c r="T147" s="15">
        <v>42171.904097222221</v>
      </c>
    </row>
    <row r="148" spans="1:20" ht="75" x14ac:dyDescent="0.25">
      <c r="A148">
        <v>3943</v>
      </c>
      <c r="B148" s="3" t="s">
        <v>3940</v>
      </c>
      <c r="C148" s="3" t="s">
        <v>8051</v>
      </c>
      <c r="D148" s="6">
        <v>5000</v>
      </c>
      <c r="E148" s="8">
        <v>1782</v>
      </c>
      <c r="F148" t="s">
        <v>8220</v>
      </c>
      <c r="G148" t="s">
        <v>8223</v>
      </c>
      <c r="H148" t="s">
        <v>8245</v>
      </c>
      <c r="I148">
        <v>1446483000</v>
      </c>
      <c r="J148">
        <v>1443811268</v>
      </c>
      <c r="K148" t="b">
        <v>0</v>
      </c>
      <c r="L148">
        <v>13</v>
      </c>
      <c r="M148" t="b">
        <v>0</v>
      </c>
      <c r="N148" t="s">
        <v>8269</v>
      </c>
      <c r="O148">
        <v>36</v>
      </c>
      <c r="P148">
        <v>137.08000000000001</v>
      </c>
      <c r="Q148" s="10" t="s">
        <v>8315</v>
      </c>
      <c r="R148" t="s">
        <v>8316</v>
      </c>
      <c r="S148" s="15">
        <v>42279.778564814813</v>
      </c>
      <c r="T148" s="15">
        <v>42310.701388888891</v>
      </c>
    </row>
    <row r="149" spans="1:20" ht="90" x14ac:dyDescent="0.25">
      <c r="A149">
        <v>3944</v>
      </c>
      <c r="B149" s="3" t="s">
        <v>3941</v>
      </c>
      <c r="C149" s="3" t="s">
        <v>8052</v>
      </c>
      <c r="D149" s="6">
        <v>5000</v>
      </c>
      <c r="E149" s="8">
        <v>0</v>
      </c>
      <c r="F149" t="s">
        <v>8220</v>
      </c>
      <c r="G149" t="s">
        <v>8223</v>
      </c>
      <c r="H149" t="s">
        <v>8245</v>
      </c>
      <c r="I149">
        <v>1440690875</v>
      </c>
      <c r="J149">
        <v>1438098875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5">
        <v>42213.662905092591</v>
      </c>
      <c r="T149" s="15">
        <v>42243.662905092591</v>
      </c>
    </row>
    <row r="150" spans="1:20" ht="90" x14ac:dyDescent="0.25">
      <c r="A150">
        <v>3945</v>
      </c>
      <c r="B150" s="3" t="s">
        <v>3942</v>
      </c>
      <c r="C150" s="3" t="s">
        <v>8053</v>
      </c>
      <c r="D150" s="6">
        <v>2000</v>
      </c>
      <c r="E150" s="8">
        <v>5</v>
      </c>
      <c r="F150" t="s">
        <v>8220</v>
      </c>
      <c r="G150" t="s">
        <v>8223</v>
      </c>
      <c r="H150" t="s">
        <v>8245</v>
      </c>
      <c r="I150">
        <v>1431717268</v>
      </c>
      <c r="J150">
        <v>1429125268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5</v>
      </c>
      <c r="Q150" s="10" t="s">
        <v>8315</v>
      </c>
      <c r="R150" t="s">
        <v>8316</v>
      </c>
      <c r="S150" s="15">
        <v>42109.801712962959</v>
      </c>
      <c r="T150" s="15">
        <v>42139.801712962959</v>
      </c>
    </row>
    <row r="151" spans="1:20" ht="45" x14ac:dyDescent="0.25">
      <c r="A151">
        <v>3946</v>
      </c>
      <c r="B151" s="3" t="s">
        <v>3943</v>
      </c>
      <c r="C151" s="3" t="s">
        <v>8054</v>
      </c>
      <c r="D151" s="6">
        <v>6000</v>
      </c>
      <c r="E151" s="8">
        <v>195</v>
      </c>
      <c r="F151" t="s">
        <v>8220</v>
      </c>
      <c r="G151" t="s">
        <v>8223</v>
      </c>
      <c r="H151" t="s">
        <v>8245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8269</v>
      </c>
      <c r="O151">
        <v>3</v>
      </c>
      <c r="P151">
        <v>39</v>
      </c>
      <c r="Q151" s="10" t="s">
        <v>8315</v>
      </c>
      <c r="R151" t="s">
        <v>8316</v>
      </c>
      <c r="S151" s="15">
        <v>42031.833587962959</v>
      </c>
      <c r="T151" s="15">
        <v>42063.333333333328</v>
      </c>
    </row>
    <row r="152" spans="1:20" ht="90" x14ac:dyDescent="0.25">
      <c r="A152">
        <v>3947</v>
      </c>
      <c r="B152" s="3" t="s">
        <v>3944</v>
      </c>
      <c r="C152" s="3" t="s">
        <v>8055</v>
      </c>
      <c r="D152" s="6">
        <v>3000</v>
      </c>
      <c r="E152" s="8">
        <v>101</v>
      </c>
      <c r="F152" t="s">
        <v>8220</v>
      </c>
      <c r="G152" t="s">
        <v>8223</v>
      </c>
      <c r="H152" t="s">
        <v>8245</v>
      </c>
      <c r="I152">
        <v>1475378744</v>
      </c>
      <c r="J152">
        <v>1472786744</v>
      </c>
      <c r="K152" t="b">
        <v>0</v>
      </c>
      <c r="L152">
        <v>2</v>
      </c>
      <c r="M152" t="b">
        <v>0</v>
      </c>
      <c r="N152" t="s">
        <v>8269</v>
      </c>
      <c r="O152">
        <v>3</v>
      </c>
      <c r="P152">
        <v>50.5</v>
      </c>
      <c r="Q152" s="10" t="s">
        <v>8315</v>
      </c>
      <c r="R152" t="s">
        <v>8316</v>
      </c>
      <c r="S152" s="15">
        <v>42615.142870370371</v>
      </c>
      <c r="T152" s="15">
        <v>42645.142870370371</v>
      </c>
    </row>
    <row r="153" spans="1:20" ht="90" x14ac:dyDescent="0.25">
      <c r="A153">
        <v>3950</v>
      </c>
      <c r="B153" s="3" t="s">
        <v>3947</v>
      </c>
      <c r="C153" s="3" t="s">
        <v>8058</v>
      </c>
      <c r="D153" s="6">
        <v>4000</v>
      </c>
      <c r="E153" s="8">
        <v>25</v>
      </c>
      <c r="F153" t="s">
        <v>8220</v>
      </c>
      <c r="G153" t="s">
        <v>8223</v>
      </c>
      <c r="H153" t="s">
        <v>8245</v>
      </c>
      <c r="I153">
        <v>1460140500</v>
      </c>
      <c r="J153">
        <v>1457628680</v>
      </c>
      <c r="K153" t="b">
        <v>0</v>
      </c>
      <c r="L153">
        <v>1</v>
      </c>
      <c r="M153" t="b">
        <v>0</v>
      </c>
      <c r="N153" t="s">
        <v>8269</v>
      </c>
      <c r="O153">
        <v>1</v>
      </c>
      <c r="P153">
        <v>25</v>
      </c>
      <c r="Q153" s="10" t="s">
        <v>8315</v>
      </c>
      <c r="R153" t="s">
        <v>8316</v>
      </c>
      <c r="S153" s="15">
        <v>42439.702314814815</v>
      </c>
      <c r="T153" s="15">
        <v>42468.774305555555</v>
      </c>
    </row>
    <row r="154" spans="1:20" ht="90" x14ac:dyDescent="0.25">
      <c r="A154">
        <v>3952</v>
      </c>
      <c r="B154" s="3" t="s">
        <v>3949</v>
      </c>
      <c r="C154" s="3" t="s">
        <v>8059</v>
      </c>
      <c r="D154" s="6">
        <v>26000</v>
      </c>
      <c r="E154" s="8">
        <v>25</v>
      </c>
      <c r="F154" t="s">
        <v>8220</v>
      </c>
      <c r="G154" t="s">
        <v>8223</v>
      </c>
      <c r="H154" t="s">
        <v>8245</v>
      </c>
      <c r="I154">
        <v>1445885890</v>
      </c>
      <c r="J154">
        <v>1440701890</v>
      </c>
      <c r="K154" t="b">
        <v>0</v>
      </c>
      <c r="L154">
        <v>1</v>
      </c>
      <c r="M154" t="b">
        <v>0</v>
      </c>
      <c r="N154" t="s">
        <v>8269</v>
      </c>
      <c r="O154">
        <v>0</v>
      </c>
      <c r="P154">
        <v>25</v>
      </c>
      <c r="Q154" s="10" t="s">
        <v>8315</v>
      </c>
      <c r="R154" t="s">
        <v>8316</v>
      </c>
      <c r="S154" s="15">
        <v>42243.790393518517</v>
      </c>
      <c r="T154" s="15">
        <v>42303.790393518517</v>
      </c>
    </row>
    <row r="155" spans="1:20" ht="75" x14ac:dyDescent="0.25">
      <c r="A155">
        <v>3953</v>
      </c>
      <c r="B155" s="3" t="s">
        <v>3950</v>
      </c>
      <c r="C155" s="3" t="s">
        <v>8060</v>
      </c>
      <c r="D155" s="6">
        <v>17600</v>
      </c>
      <c r="E155" s="8">
        <v>0</v>
      </c>
      <c r="F155" t="s">
        <v>8220</v>
      </c>
      <c r="G155" t="s">
        <v>8223</v>
      </c>
      <c r="H155" t="s">
        <v>8245</v>
      </c>
      <c r="I155">
        <v>1469834940</v>
      </c>
      <c r="J155">
        <v>1467162586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5">
        <v>42550.048449074078</v>
      </c>
      <c r="T155" s="15">
        <v>42580.978472222225</v>
      </c>
    </row>
    <row r="156" spans="1:20" ht="75" x14ac:dyDescent="0.25">
      <c r="A156">
        <v>3955</v>
      </c>
      <c r="B156" s="3" t="s">
        <v>3952</v>
      </c>
      <c r="C156" s="3" t="s">
        <v>8062</v>
      </c>
      <c r="D156" s="6">
        <v>1750</v>
      </c>
      <c r="E156" s="8">
        <v>425</v>
      </c>
      <c r="F156" t="s">
        <v>8220</v>
      </c>
      <c r="G156" t="s">
        <v>8223</v>
      </c>
      <c r="H156" t="s">
        <v>8245</v>
      </c>
      <c r="I156">
        <v>1448745741</v>
      </c>
      <c r="J156">
        <v>1446150141</v>
      </c>
      <c r="K156" t="b">
        <v>0</v>
      </c>
      <c r="L156">
        <v>8</v>
      </c>
      <c r="M156" t="b">
        <v>0</v>
      </c>
      <c r="N156" t="s">
        <v>8269</v>
      </c>
      <c r="O156">
        <v>24</v>
      </c>
      <c r="P156">
        <v>53.13</v>
      </c>
      <c r="Q156" s="10" t="s">
        <v>8315</v>
      </c>
      <c r="R156" t="s">
        <v>8316</v>
      </c>
      <c r="S156" s="15">
        <v>42306.848854166667</v>
      </c>
      <c r="T156" s="15">
        <v>42336.890520833331</v>
      </c>
    </row>
    <row r="157" spans="1:20" ht="90" x14ac:dyDescent="0.25">
      <c r="A157">
        <v>3956</v>
      </c>
      <c r="B157" s="3" t="s">
        <v>3953</v>
      </c>
      <c r="C157" s="3" t="s">
        <v>8063</v>
      </c>
      <c r="D157" s="6">
        <v>5500</v>
      </c>
      <c r="E157" s="8">
        <v>0</v>
      </c>
      <c r="F157" t="s">
        <v>8220</v>
      </c>
      <c r="G157" t="s">
        <v>8223</v>
      </c>
      <c r="H157" t="s">
        <v>8245</v>
      </c>
      <c r="I157">
        <v>1461543600</v>
      </c>
      <c r="J157">
        <v>1459203727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5">
        <v>42457.932025462964</v>
      </c>
      <c r="T157" s="15">
        <v>42485.013888888891</v>
      </c>
    </row>
    <row r="158" spans="1:20" ht="75" x14ac:dyDescent="0.25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7</v>
      </c>
      <c r="Q158" s="10" t="s">
        <v>8315</v>
      </c>
      <c r="R158" t="s">
        <v>8316</v>
      </c>
      <c r="S158" s="15">
        <v>42513.976319444439</v>
      </c>
      <c r="T158" s="15">
        <v>42559.976319444439</v>
      </c>
    </row>
    <row r="159" spans="1:20" ht="90" x14ac:dyDescent="0.25">
      <c r="A159">
        <v>3958</v>
      </c>
      <c r="B159" s="3" t="s">
        <v>3955</v>
      </c>
      <c r="C159" s="3" t="s">
        <v>8065</v>
      </c>
      <c r="D159" s="6">
        <v>2000</v>
      </c>
      <c r="E159" s="8">
        <v>641</v>
      </c>
      <c r="F159" t="s">
        <v>8220</v>
      </c>
      <c r="G159" t="s">
        <v>8223</v>
      </c>
      <c r="H159" t="s">
        <v>8245</v>
      </c>
      <c r="I159">
        <v>1406988000</v>
      </c>
      <c r="J159">
        <v>1403822912</v>
      </c>
      <c r="K159" t="b">
        <v>0</v>
      </c>
      <c r="L159">
        <v>16</v>
      </c>
      <c r="M159" t="b">
        <v>0</v>
      </c>
      <c r="N159" t="s">
        <v>8269</v>
      </c>
      <c r="O159">
        <v>32</v>
      </c>
      <c r="P159">
        <v>40.06</v>
      </c>
      <c r="Q159" s="10" t="s">
        <v>8315</v>
      </c>
      <c r="R159" t="s">
        <v>8316</v>
      </c>
      <c r="S159" s="15">
        <v>41816.950370370374</v>
      </c>
      <c r="T159" s="15">
        <v>41853.583333333336</v>
      </c>
    </row>
    <row r="160" spans="1:20" ht="90" x14ac:dyDescent="0.25">
      <c r="A160">
        <v>3959</v>
      </c>
      <c r="B160" s="3" t="s">
        <v>3956</v>
      </c>
      <c r="C160" s="3" t="s">
        <v>8066</v>
      </c>
      <c r="D160" s="6">
        <v>1200</v>
      </c>
      <c r="E160" s="8">
        <v>292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24</v>
      </c>
      <c r="P160">
        <v>24.33</v>
      </c>
      <c r="Q160" s="10" t="s">
        <v>8315</v>
      </c>
      <c r="R160" t="s">
        <v>8316</v>
      </c>
      <c r="S160" s="15">
        <v>41880.788842592592</v>
      </c>
      <c r="T160" s="15">
        <v>41910.788842592592</v>
      </c>
    </row>
    <row r="161" spans="1:20" ht="90" x14ac:dyDescent="0.25">
      <c r="A161">
        <v>3960</v>
      </c>
      <c r="B161" s="3" t="s">
        <v>3957</v>
      </c>
      <c r="C161" s="3" t="s">
        <v>8067</v>
      </c>
      <c r="D161" s="6">
        <v>3000</v>
      </c>
      <c r="E161" s="8">
        <v>45</v>
      </c>
      <c r="F161" t="s">
        <v>8220</v>
      </c>
      <c r="G161" t="s">
        <v>8223</v>
      </c>
      <c r="H161" t="s">
        <v>8245</v>
      </c>
      <c r="I161">
        <v>1451852256</v>
      </c>
      <c r="J161">
        <v>1449260256</v>
      </c>
      <c r="K161" t="b">
        <v>0</v>
      </c>
      <c r="L161">
        <v>4</v>
      </c>
      <c r="M161" t="b">
        <v>0</v>
      </c>
      <c r="N161" t="s">
        <v>8269</v>
      </c>
      <c r="O161">
        <v>2</v>
      </c>
      <c r="P161">
        <v>11.25</v>
      </c>
      <c r="Q161" s="10" t="s">
        <v>8315</v>
      </c>
      <c r="R161" t="s">
        <v>8316</v>
      </c>
      <c r="S161" s="15">
        <v>42342.845555555556</v>
      </c>
      <c r="T161" s="15">
        <v>42372.845555555556</v>
      </c>
    </row>
    <row r="162" spans="1:20" ht="75" x14ac:dyDescent="0.25">
      <c r="A162">
        <v>3964</v>
      </c>
      <c r="B162" s="3" t="s">
        <v>3961</v>
      </c>
      <c r="C162" s="3" t="s">
        <v>8071</v>
      </c>
      <c r="D162" s="6">
        <v>2000</v>
      </c>
      <c r="E162" s="8">
        <v>126</v>
      </c>
      <c r="F162" t="s">
        <v>8220</v>
      </c>
      <c r="G162" t="s">
        <v>8223</v>
      </c>
      <c r="H162" t="s">
        <v>8245</v>
      </c>
      <c r="I162">
        <v>1429460386</v>
      </c>
      <c r="J162">
        <v>1424279986</v>
      </c>
      <c r="K162" t="b">
        <v>0</v>
      </c>
      <c r="L162">
        <v>3</v>
      </c>
      <c r="M162" t="b">
        <v>0</v>
      </c>
      <c r="N162" t="s">
        <v>8269</v>
      </c>
      <c r="O162">
        <v>6</v>
      </c>
      <c r="P162">
        <v>42</v>
      </c>
      <c r="Q162" s="10" t="s">
        <v>8315</v>
      </c>
      <c r="R162" t="s">
        <v>8316</v>
      </c>
      <c r="S162" s="15">
        <v>42053.722060185188</v>
      </c>
      <c r="T162" s="15">
        <v>42113.680393518516</v>
      </c>
    </row>
    <row r="163" spans="1:20" ht="90" x14ac:dyDescent="0.25">
      <c r="A163">
        <v>3965</v>
      </c>
      <c r="B163" s="3" t="s">
        <v>3962</v>
      </c>
      <c r="C163" s="3" t="s">
        <v>8072</v>
      </c>
      <c r="D163" s="6">
        <v>2000</v>
      </c>
      <c r="E163" s="8">
        <v>285</v>
      </c>
      <c r="F163" t="s">
        <v>8220</v>
      </c>
      <c r="G163" t="s">
        <v>8223</v>
      </c>
      <c r="H163" t="s">
        <v>8245</v>
      </c>
      <c r="I163">
        <v>1460608780</v>
      </c>
      <c r="J163">
        <v>1455428380</v>
      </c>
      <c r="K163" t="b">
        <v>0</v>
      </c>
      <c r="L163">
        <v>4</v>
      </c>
      <c r="M163" t="b">
        <v>0</v>
      </c>
      <c r="N163" t="s">
        <v>8269</v>
      </c>
      <c r="O163">
        <v>14</v>
      </c>
      <c r="P163">
        <v>71.25</v>
      </c>
      <c r="Q163" s="10" t="s">
        <v>8315</v>
      </c>
      <c r="R163" t="s">
        <v>8316</v>
      </c>
      <c r="S163" s="15">
        <v>42414.235879629632</v>
      </c>
      <c r="T163" s="15">
        <v>42474.194212962961</v>
      </c>
    </row>
    <row r="164" spans="1:20" ht="90" x14ac:dyDescent="0.25">
      <c r="A164">
        <v>3966</v>
      </c>
      <c r="B164" s="3" t="s">
        <v>3963</v>
      </c>
      <c r="C164" s="3" t="s">
        <v>8073</v>
      </c>
      <c r="D164" s="6">
        <v>7500</v>
      </c>
      <c r="E164" s="8">
        <v>45</v>
      </c>
      <c r="F164" t="s">
        <v>8220</v>
      </c>
      <c r="G164" t="s">
        <v>8223</v>
      </c>
      <c r="H164" t="s">
        <v>8245</v>
      </c>
      <c r="I164">
        <v>1406170740</v>
      </c>
      <c r="J164">
        <v>1402506278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22.5</v>
      </c>
      <c r="Q164" s="10" t="s">
        <v>8315</v>
      </c>
      <c r="R164" t="s">
        <v>8316</v>
      </c>
      <c r="S164" s="15">
        <v>41801.711550925924</v>
      </c>
      <c r="T164" s="15">
        <v>41844.124305555553</v>
      </c>
    </row>
    <row r="165" spans="1:20" ht="75" x14ac:dyDescent="0.25">
      <c r="A165">
        <v>3967</v>
      </c>
      <c r="B165" s="3" t="s">
        <v>3964</v>
      </c>
      <c r="C165" s="3" t="s">
        <v>8074</v>
      </c>
      <c r="D165" s="6">
        <v>1700</v>
      </c>
      <c r="E165" s="8">
        <v>410</v>
      </c>
      <c r="F165" t="s">
        <v>8220</v>
      </c>
      <c r="G165" t="s">
        <v>8223</v>
      </c>
      <c r="H165" t="s">
        <v>8245</v>
      </c>
      <c r="I165">
        <v>1488783507</v>
      </c>
      <c r="J165">
        <v>1486191507</v>
      </c>
      <c r="K165" t="b">
        <v>0</v>
      </c>
      <c r="L165">
        <v>10</v>
      </c>
      <c r="M165" t="b">
        <v>0</v>
      </c>
      <c r="N165" t="s">
        <v>8269</v>
      </c>
      <c r="O165">
        <v>24</v>
      </c>
      <c r="P165">
        <v>41</v>
      </c>
      <c r="Q165" s="10" t="s">
        <v>8315</v>
      </c>
      <c r="R165" t="s">
        <v>8316</v>
      </c>
      <c r="S165" s="15">
        <v>42770.290590277778</v>
      </c>
      <c r="T165" s="15">
        <v>42800.290590277778</v>
      </c>
    </row>
    <row r="166" spans="1:20" ht="75" x14ac:dyDescent="0.25">
      <c r="A166">
        <v>3968</v>
      </c>
      <c r="B166" s="3" t="s">
        <v>3965</v>
      </c>
      <c r="C166" s="3" t="s">
        <v>8075</v>
      </c>
      <c r="D166" s="6">
        <v>5000</v>
      </c>
      <c r="E166" s="8">
        <v>527</v>
      </c>
      <c r="F166" t="s">
        <v>8220</v>
      </c>
      <c r="G166" t="s">
        <v>8223</v>
      </c>
      <c r="H166" t="s">
        <v>8245</v>
      </c>
      <c r="I166">
        <v>1463945673</v>
      </c>
      <c r="J166">
        <v>1458761673</v>
      </c>
      <c r="K166" t="b">
        <v>0</v>
      </c>
      <c r="L166">
        <v>11</v>
      </c>
      <c r="M166" t="b">
        <v>0</v>
      </c>
      <c r="N166" t="s">
        <v>8269</v>
      </c>
      <c r="O166">
        <v>11</v>
      </c>
      <c r="P166">
        <v>47.91</v>
      </c>
      <c r="Q166" s="10" t="s">
        <v>8315</v>
      </c>
      <c r="R166" t="s">
        <v>8316</v>
      </c>
      <c r="S166" s="15">
        <v>42452.815659722226</v>
      </c>
      <c r="T166" s="15">
        <v>42512.815659722226</v>
      </c>
    </row>
    <row r="167" spans="1:20" ht="90" x14ac:dyDescent="0.25">
      <c r="A167">
        <v>3969</v>
      </c>
      <c r="B167" s="3" t="s">
        <v>3966</v>
      </c>
      <c r="C167" s="3" t="s">
        <v>8076</v>
      </c>
      <c r="D167" s="6">
        <v>2825</v>
      </c>
      <c r="E167" s="8">
        <v>211</v>
      </c>
      <c r="F167" t="s">
        <v>8220</v>
      </c>
      <c r="G167" t="s">
        <v>8223</v>
      </c>
      <c r="H167" t="s">
        <v>8245</v>
      </c>
      <c r="I167">
        <v>1472442900</v>
      </c>
      <c r="J167">
        <v>1471638646</v>
      </c>
      <c r="K167" t="b">
        <v>0</v>
      </c>
      <c r="L167">
        <v>6</v>
      </c>
      <c r="M167" t="b">
        <v>0</v>
      </c>
      <c r="N167" t="s">
        <v>8269</v>
      </c>
      <c r="O167">
        <v>7</v>
      </c>
      <c r="P167">
        <v>35.17</v>
      </c>
      <c r="Q167" s="10" t="s">
        <v>8315</v>
      </c>
      <c r="R167" t="s">
        <v>8316</v>
      </c>
      <c r="S167" s="15">
        <v>42601.854699074072</v>
      </c>
      <c r="T167" s="15">
        <v>42611.163194444445</v>
      </c>
    </row>
    <row r="168" spans="1:20" ht="90" x14ac:dyDescent="0.25">
      <c r="A168">
        <v>3970</v>
      </c>
      <c r="B168" s="3" t="s">
        <v>3967</v>
      </c>
      <c r="C168" s="3" t="s">
        <v>8077</v>
      </c>
      <c r="D168" s="6">
        <v>15000</v>
      </c>
      <c r="E168" s="8">
        <v>11</v>
      </c>
      <c r="F168" t="s">
        <v>8220</v>
      </c>
      <c r="G168" t="s">
        <v>8223</v>
      </c>
      <c r="H168" t="s">
        <v>8245</v>
      </c>
      <c r="I168">
        <v>1460925811</v>
      </c>
      <c r="J168">
        <v>1458333811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5.5</v>
      </c>
      <c r="Q168" s="10" t="s">
        <v>8315</v>
      </c>
      <c r="R168" t="s">
        <v>8316</v>
      </c>
      <c r="S168" s="15">
        <v>42447.863553240735</v>
      </c>
      <c r="T168" s="15">
        <v>42477.863553240735</v>
      </c>
    </row>
    <row r="169" spans="1:20" ht="90" x14ac:dyDescent="0.25">
      <c r="A169">
        <v>3971</v>
      </c>
      <c r="B169" s="3" t="s">
        <v>3968</v>
      </c>
      <c r="C169" s="3" t="s">
        <v>8078</v>
      </c>
      <c r="D169" s="6">
        <v>14000</v>
      </c>
      <c r="E169" s="8">
        <v>136</v>
      </c>
      <c r="F169" t="s">
        <v>8220</v>
      </c>
      <c r="G169" t="s">
        <v>8223</v>
      </c>
      <c r="H169" t="s">
        <v>8245</v>
      </c>
      <c r="I169">
        <v>1405947126</v>
      </c>
      <c r="J169">
        <v>1403355126</v>
      </c>
      <c r="K169" t="b">
        <v>0</v>
      </c>
      <c r="L169">
        <v>6</v>
      </c>
      <c r="M169" t="b">
        <v>0</v>
      </c>
      <c r="N169" t="s">
        <v>8269</v>
      </c>
      <c r="O169">
        <v>1</v>
      </c>
      <c r="P169">
        <v>22.67</v>
      </c>
      <c r="Q169" s="10" t="s">
        <v>8315</v>
      </c>
      <c r="R169" t="s">
        <v>8316</v>
      </c>
      <c r="S169" s="15">
        <v>41811.536180555559</v>
      </c>
      <c r="T169" s="15">
        <v>41841.536180555559</v>
      </c>
    </row>
    <row r="170" spans="1:20" ht="60" x14ac:dyDescent="0.25">
      <c r="A170">
        <v>3972</v>
      </c>
      <c r="B170" s="3" t="s">
        <v>3969</v>
      </c>
      <c r="C170" s="3" t="s">
        <v>8079</v>
      </c>
      <c r="D170" s="6">
        <v>1000</v>
      </c>
      <c r="E170" s="8">
        <v>211</v>
      </c>
      <c r="F170" t="s">
        <v>8220</v>
      </c>
      <c r="G170" t="s">
        <v>8223</v>
      </c>
      <c r="H170" t="s">
        <v>8245</v>
      </c>
      <c r="I170">
        <v>1423186634</v>
      </c>
      <c r="J170">
        <v>1418002634</v>
      </c>
      <c r="K170" t="b">
        <v>0</v>
      </c>
      <c r="L170">
        <v>8</v>
      </c>
      <c r="M170" t="b">
        <v>0</v>
      </c>
      <c r="N170" t="s">
        <v>8269</v>
      </c>
      <c r="O170">
        <v>21</v>
      </c>
      <c r="P170">
        <v>26.38</v>
      </c>
      <c r="Q170" s="10" t="s">
        <v>8315</v>
      </c>
      <c r="R170" t="s">
        <v>8316</v>
      </c>
      <c r="S170" s="15">
        <v>41981.067523148144</v>
      </c>
      <c r="T170" s="15">
        <v>42041.067523148144</v>
      </c>
    </row>
    <row r="171" spans="1:20" ht="90" x14ac:dyDescent="0.25">
      <c r="A171">
        <v>3973</v>
      </c>
      <c r="B171" s="3" t="s">
        <v>3970</v>
      </c>
      <c r="C171" s="3" t="s">
        <v>8080</v>
      </c>
      <c r="D171" s="6">
        <v>5000</v>
      </c>
      <c r="E171" s="8">
        <v>3905</v>
      </c>
      <c r="F171" t="s">
        <v>8220</v>
      </c>
      <c r="G171" t="s">
        <v>8223</v>
      </c>
      <c r="H171" t="s">
        <v>8245</v>
      </c>
      <c r="I171">
        <v>1462766400</v>
      </c>
      <c r="J171">
        <v>1460219110</v>
      </c>
      <c r="K171" t="b">
        <v>0</v>
      </c>
      <c r="L171">
        <v>37</v>
      </c>
      <c r="M171" t="b">
        <v>0</v>
      </c>
      <c r="N171" t="s">
        <v>8269</v>
      </c>
      <c r="O171">
        <v>78</v>
      </c>
      <c r="P171">
        <v>105.54</v>
      </c>
      <c r="Q171" s="10" t="s">
        <v>8315</v>
      </c>
      <c r="R171" t="s">
        <v>8316</v>
      </c>
      <c r="S171" s="15">
        <v>42469.68414351852</v>
      </c>
      <c r="T171" s="15">
        <v>42499.166666666672</v>
      </c>
    </row>
    <row r="172" spans="1:20" ht="90" x14ac:dyDescent="0.25">
      <c r="A172">
        <v>3975</v>
      </c>
      <c r="B172" s="3" t="s">
        <v>3972</v>
      </c>
      <c r="C172" s="3" t="s">
        <v>8082</v>
      </c>
      <c r="D172" s="6">
        <v>678</v>
      </c>
      <c r="E172" s="8">
        <v>0</v>
      </c>
      <c r="F172" t="s">
        <v>8220</v>
      </c>
      <c r="G172" t="s">
        <v>8223</v>
      </c>
      <c r="H172" t="s">
        <v>8245</v>
      </c>
      <c r="I172">
        <v>1468442898</v>
      </c>
      <c r="J172">
        <v>1465850898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0" t="s">
        <v>8315</v>
      </c>
      <c r="R172" t="s">
        <v>8316</v>
      </c>
      <c r="S172" s="15">
        <v>42534.866875</v>
      </c>
      <c r="T172" s="15">
        <v>42564.866875</v>
      </c>
    </row>
    <row r="173" spans="1:20" ht="90" x14ac:dyDescent="0.25">
      <c r="A173">
        <v>3976</v>
      </c>
      <c r="B173" s="3" t="s">
        <v>3973</v>
      </c>
      <c r="C173" s="3" t="s">
        <v>8083</v>
      </c>
      <c r="D173" s="6">
        <v>1300</v>
      </c>
      <c r="E173" s="8">
        <v>620</v>
      </c>
      <c r="F173" t="s">
        <v>8220</v>
      </c>
      <c r="G173" t="s">
        <v>8223</v>
      </c>
      <c r="H173" t="s">
        <v>8245</v>
      </c>
      <c r="I173">
        <v>1406876400</v>
      </c>
      <c r="J173">
        <v>1405024561</v>
      </c>
      <c r="K173" t="b">
        <v>0</v>
      </c>
      <c r="L173">
        <v>10</v>
      </c>
      <c r="M173" t="b">
        <v>0</v>
      </c>
      <c r="N173" t="s">
        <v>8269</v>
      </c>
      <c r="O173">
        <v>48</v>
      </c>
      <c r="P173">
        <v>62</v>
      </c>
      <c r="Q173" s="10" t="s">
        <v>8315</v>
      </c>
      <c r="R173" t="s">
        <v>8316</v>
      </c>
      <c r="S173" s="15">
        <v>41830.858344907407</v>
      </c>
      <c r="T173" s="15">
        <v>41852.291666666664</v>
      </c>
    </row>
    <row r="174" spans="1:20" ht="90" x14ac:dyDescent="0.25">
      <c r="A174">
        <v>3977</v>
      </c>
      <c r="B174" s="3" t="s">
        <v>3974</v>
      </c>
      <c r="C174" s="3" t="s">
        <v>8084</v>
      </c>
      <c r="D174" s="6">
        <v>90000</v>
      </c>
      <c r="E174" s="8">
        <v>1305</v>
      </c>
      <c r="F174" t="s">
        <v>8220</v>
      </c>
      <c r="G174" t="s">
        <v>8223</v>
      </c>
      <c r="H174" t="s">
        <v>8245</v>
      </c>
      <c r="I174">
        <v>1469213732</v>
      </c>
      <c r="J174">
        <v>1466621732</v>
      </c>
      <c r="K174" t="b">
        <v>0</v>
      </c>
      <c r="L174">
        <v>6</v>
      </c>
      <c r="M174" t="b">
        <v>0</v>
      </c>
      <c r="N174" t="s">
        <v>8269</v>
      </c>
      <c r="O174">
        <v>1</v>
      </c>
      <c r="P174">
        <v>217.5</v>
      </c>
      <c r="Q174" s="10" t="s">
        <v>8315</v>
      </c>
      <c r="R174" t="s">
        <v>8316</v>
      </c>
      <c r="S174" s="15">
        <v>42543.788564814815</v>
      </c>
      <c r="T174" s="15">
        <v>42573.788564814815</v>
      </c>
    </row>
    <row r="175" spans="1:20" ht="90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0" t="s">
        <v>8315</v>
      </c>
      <c r="R175" t="s">
        <v>8316</v>
      </c>
      <c r="S175" s="15">
        <v>41975.642974537041</v>
      </c>
      <c r="T175" s="15">
        <v>42035.642974537041</v>
      </c>
    </row>
    <row r="176" spans="1:20" ht="90" x14ac:dyDescent="0.25">
      <c r="A176">
        <v>3980</v>
      </c>
      <c r="B176" s="3" t="s">
        <v>3977</v>
      </c>
      <c r="C176" s="3" t="s">
        <v>8087</v>
      </c>
      <c r="D176" s="6">
        <v>2500</v>
      </c>
      <c r="E176" s="8">
        <v>450</v>
      </c>
      <c r="F176" t="s">
        <v>8220</v>
      </c>
      <c r="G176" t="s">
        <v>8223</v>
      </c>
      <c r="H176" t="s">
        <v>8245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8269</v>
      </c>
      <c r="O176">
        <v>18</v>
      </c>
      <c r="P176">
        <v>64.290000000000006</v>
      </c>
      <c r="Q176" s="10" t="s">
        <v>8315</v>
      </c>
      <c r="R176" t="s">
        <v>8316</v>
      </c>
      <c r="S176" s="15">
        <v>41795.598923611113</v>
      </c>
      <c r="T176" s="15">
        <v>41825.598923611113</v>
      </c>
    </row>
    <row r="177" spans="1:20" ht="60" x14ac:dyDescent="0.25">
      <c r="A177">
        <v>3981</v>
      </c>
      <c r="B177" s="3" t="s">
        <v>3358</v>
      </c>
      <c r="C177" s="3" t="s">
        <v>7469</v>
      </c>
      <c r="D177" s="6">
        <v>30000</v>
      </c>
      <c r="E177" s="8">
        <v>1225</v>
      </c>
      <c r="F177" t="s">
        <v>8220</v>
      </c>
      <c r="G177" t="s">
        <v>8223</v>
      </c>
      <c r="H177" t="s">
        <v>8245</v>
      </c>
      <c r="I177">
        <v>1468729149</v>
      </c>
      <c r="J177">
        <v>1463545149</v>
      </c>
      <c r="K177" t="b">
        <v>0</v>
      </c>
      <c r="L177">
        <v>7</v>
      </c>
      <c r="M177" t="b">
        <v>0</v>
      </c>
      <c r="N177" t="s">
        <v>8269</v>
      </c>
      <c r="O177">
        <v>4</v>
      </c>
      <c r="P177">
        <v>175</v>
      </c>
      <c r="Q177" s="10" t="s">
        <v>8315</v>
      </c>
      <c r="R177" t="s">
        <v>8316</v>
      </c>
      <c r="S177" s="15">
        <v>42508.179965277777</v>
      </c>
      <c r="T177" s="15">
        <v>42568.179965277777</v>
      </c>
    </row>
    <row r="178" spans="1:20" ht="90" x14ac:dyDescent="0.25">
      <c r="A178">
        <v>3983</v>
      </c>
      <c r="B178" s="3" t="s">
        <v>3979</v>
      </c>
      <c r="C178" s="3" t="s">
        <v>8089</v>
      </c>
      <c r="D178" s="6">
        <v>11140</v>
      </c>
      <c r="E178" s="8">
        <v>3877</v>
      </c>
      <c r="F178" t="s">
        <v>8220</v>
      </c>
      <c r="G178" t="s">
        <v>8223</v>
      </c>
      <c r="H178" t="s">
        <v>8245</v>
      </c>
      <c r="I178">
        <v>1400569140</v>
      </c>
      <c r="J178">
        <v>1397854356</v>
      </c>
      <c r="K178" t="b">
        <v>0</v>
      </c>
      <c r="L178">
        <v>46</v>
      </c>
      <c r="M178" t="b">
        <v>0</v>
      </c>
      <c r="N178" t="s">
        <v>8269</v>
      </c>
      <c r="O178">
        <v>35</v>
      </c>
      <c r="P178">
        <v>84.28</v>
      </c>
      <c r="Q178" s="10" t="s">
        <v>8315</v>
      </c>
      <c r="R178" t="s">
        <v>8316</v>
      </c>
      <c r="S178" s="15">
        <v>41747.86986111111</v>
      </c>
      <c r="T178" s="15">
        <v>41779.290972222225</v>
      </c>
    </row>
    <row r="179" spans="1:20" ht="90" x14ac:dyDescent="0.25">
      <c r="A179">
        <v>3985</v>
      </c>
      <c r="B179" s="3" t="s">
        <v>3981</v>
      </c>
      <c r="C179" s="3" t="s">
        <v>8091</v>
      </c>
      <c r="D179" s="6">
        <v>2000</v>
      </c>
      <c r="E179" s="8">
        <v>641</v>
      </c>
      <c r="F179" t="s">
        <v>8220</v>
      </c>
      <c r="G179" t="s">
        <v>8223</v>
      </c>
      <c r="H179" t="s">
        <v>8245</v>
      </c>
      <c r="I179">
        <v>1456002300</v>
      </c>
      <c r="J179">
        <v>1454173120</v>
      </c>
      <c r="K179" t="b">
        <v>0</v>
      </c>
      <c r="L179">
        <v>19</v>
      </c>
      <c r="M179" t="b">
        <v>0</v>
      </c>
      <c r="N179" t="s">
        <v>8269</v>
      </c>
      <c r="O179">
        <v>32</v>
      </c>
      <c r="P179">
        <v>33.74</v>
      </c>
      <c r="Q179" s="10" t="s">
        <v>8315</v>
      </c>
      <c r="R179" t="s">
        <v>8316</v>
      </c>
      <c r="S179" s="15">
        <v>42399.707407407404</v>
      </c>
      <c r="T179" s="15">
        <v>42420.878472222219</v>
      </c>
    </row>
    <row r="180" spans="1:20" ht="45" x14ac:dyDescent="0.25">
      <c r="A180">
        <v>3988</v>
      </c>
      <c r="B180" s="3" t="s">
        <v>3984</v>
      </c>
      <c r="C180" s="3" t="s">
        <v>8094</v>
      </c>
      <c r="D180" s="6">
        <v>1500</v>
      </c>
      <c r="E180" s="8">
        <v>32</v>
      </c>
      <c r="F180" t="s">
        <v>8220</v>
      </c>
      <c r="G180" t="s">
        <v>8223</v>
      </c>
      <c r="H180" t="s">
        <v>8245</v>
      </c>
      <c r="I180">
        <v>1440813413</v>
      </c>
      <c r="J180">
        <v>1439517413</v>
      </c>
      <c r="K180" t="b">
        <v>0</v>
      </c>
      <c r="L180">
        <v>4</v>
      </c>
      <c r="M180" t="b">
        <v>0</v>
      </c>
      <c r="N180" t="s">
        <v>8269</v>
      </c>
      <c r="O180">
        <v>2</v>
      </c>
      <c r="P180">
        <v>8</v>
      </c>
      <c r="Q180" s="10" t="s">
        <v>8315</v>
      </c>
      <c r="R180" t="s">
        <v>8316</v>
      </c>
      <c r="S180" s="15">
        <v>42230.08116898148</v>
      </c>
      <c r="T180" s="15">
        <v>42245.08116898148</v>
      </c>
    </row>
    <row r="181" spans="1:20" ht="90" x14ac:dyDescent="0.25">
      <c r="A181">
        <v>3989</v>
      </c>
      <c r="B181" s="3" t="s">
        <v>3985</v>
      </c>
      <c r="C181" s="3" t="s">
        <v>8095</v>
      </c>
      <c r="D181" s="6">
        <v>3000</v>
      </c>
      <c r="E181" s="8">
        <v>0</v>
      </c>
      <c r="F181" t="s">
        <v>8220</v>
      </c>
      <c r="G181" t="s">
        <v>8223</v>
      </c>
      <c r="H181" t="s">
        <v>8245</v>
      </c>
      <c r="I181">
        <v>1447009181</v>
      </c>
      <c r="J181">
        <v>1444413581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s="10" t="s">
        <v>8315</v>
      </c>
      <c r="R181" t="s">
        <v>8316</v>
      </c>
      <c r="S181" s="15">
        <v>42286.749780092592</v>
      </c>
      <c r="T181" s="15">
        <v>42316.791446759264</v>
      </c>
    </row>
    <row r="182" spans="1:20" ht="60" x14ac:dyDescent="0.25">
      <c r="A182">
        <v>3991</v>
      </c>
      <c r="B182" s="3" t="s">
        <v>3987</v>
      </c>
      <c r="C182" s="3" t="s">
        <v>8097</v>
      </c>
      <c r="D182" s="6">
        <v>500</v>
      </c>
      <c r="E182" s="8">
        <v>100</v>
      </c>
      <c r="F182" t="s">
        <v>8220</v>
      </c>
      <c r="G182" t="s">
        <v>8223</v>
      </c>
      <c r="H182" t="s">
        <v>8245</v>
      </c>
      <c r="I182">
        <v>1433086082</v>
      </c>
      <c r="J182">
        <v>1430494082</v>
      </c>
      <c r="K182" t="b">
        <v>0</v>
      </c>
      <c r="L182">
        <v>1</v>
      </c>
      <c r="M182" t="b">
        <v>0</v>
      </c>
      <c r="N182" t="s">
        <v>8269</v>
      </c>
      <c r="O182">
        <v>20</v>
      </c>
      <c r="P182">
        <v>100</v>
      </c>
      <c r="Q182" s="10" t="s">
        <v>8315</v>
      </c>
      <c r="R182" t="s">
        <v>8316</v>
      </c>
      <c r="S182" s="15">
        <v>42125.644467592589</v>
      </c>
      <c r="T182" s="15">
        <v>42155.644467592589</v>
      </c>
    </row>
    <row r="183" spans="1:20" ht="75" x14ac:dyDescent="0.25">
      <c r="A183">
        <v>3992</v>
      </c>
      <c r="B183" s="3" t="s">
        <v>3988</v>
      </c>
      <c r="C183" s="3" t="s">
        <v>8098</v>
      </c>
      <c r="D183" s="6">
        <v>10000</v>
      </c>
      <c r="E183" s="8">
        <v>541</v>
      </c>
      <c r="F183" t="s">
        <v>8220</v>
      </c>
      <c r="G183" t="s">
        <v>8223</v>
      </c>
      <c r="H183" t="s">
        <v>8245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8269</v>
      </c>
      <c r="O183">
        <v>5</v>
      </c>
      <c r="P183">
        <v>60.11</v>
      </c>
      <c r="Q183" s="10" t="s">
        <v>8315</v>
      </c>
      <c r="R183" t="s">
        <v>8316</v>
      </c>
      <c r="S183" s="15">
        <v>42289.94049768518</v>
      </c>
      <c r="T183" s="15">
        <v>42349.982164351852</v>
      </c>
    </row>
    <row r="184" spans="1:20" ht="75" x14ac:dyDescent="0.25">
      <c r="A184">
        <v>3993</v>
      </c>
      <c r="B184" s="3" t="s">
        <v>3989</v>
      </c>
      <c r="C184" s="3" t="s">
        <v>8099</v>
      </c>
      <c r="D184" s="6">
        <v>50000</v>
      </c>
      <c r="E184" s="8">
        <v>3</v>
      </c>
      <c r="F184" t="s">
        <v>8220</v>
      </c>
      <c r="G184" t="s">
        <v>8223</v>
      </c>
      <c r="H184" t="s">
        <v>8245</v>
      </c>
      <c r="I184">
        <v>1431549912</v>
      </c>
      <c r="J184">
        <v>1428957912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3</v>
      </c>
      <c r="Q184" s="10" t="s">
        <v>8315</v>
      </c>
      <c r="R184" t="s">
        <v>8316</v>
      </c>
      <c r="S184" s="15">
        <v>42107.864722222221</v>
      </c>
      <c r="T184" s="15">
        <v>42137.864722222221</v>
      </c>
    </row>
    <row r="185" spans="1:20" ht="60" x14ac:dyDescent="0.25">
      <c r="A185">
        <v>3994</v>
      </c>
      <c r="B185" s="3" t="s">
        <v>3990</v>
      </c>
      <c r="C185" s="3" t="s">
        <v>8100</v>
      </c>
      <c r="D185" s="6">
        <v>2000</v>
      </c>
      <c r="E185" s="8">
        <v>5</v>
      </c>
      <c r="F185" t="s">
        <v>8220</v>
      </c>
      <c r="G185" t="s">
        <v>8223</v>
      </c>
      <c r="H185" t="s">
        <v>8245</v>
      </c>
      <c r="I185">
        <v>1405761690</v>
      </c>
      <c r="J185">
        <v>1403169690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5</v>
      </c>
      <c r="Q185" s="10" t="s">
        <v>8315</v>
      </c>
      <c r="R185" t="s">
        <v>8316</v>
      </c>
      <c r="S185" s="15">
        <v>41809.389930555553</v>
      </c>
      <c r="T185" s="15">
        <v>41839.389930555553</v>
      </c>
    </row>
    <row r="186" spans="1:20" ht="90" x14ac:dyDescent="0.25">
      <c r="A186">
        <v>3996</v>
      </c>
      <c r="B186" s="3" t="s">
        <v>3992</v>
      </c>
      <c r="C186" s="3" t="s">
        <v>8102</v>
      </c>
      <c r="D186" s="6">
        <v>3000</v>
      </c>
      <c r="E186" s="8">
        <v>497</v>
      </c>
      <c r="F186" t="s">
        <v>8220</v>
      </c>
      <c r="G186" t="s">
        <v>8223</v>
      </c>
      <c r="H186" t="s">
        <v>8245</v>
      </c>
      <c r="I186">
        <v>1416499440</v>
      </c>
      <c r="J186">
        <v>1415341464</v>
      </c>
      <c r="K186" t="b">
        <v>0</v>
      </c>
      <c r="L186">
        <v>17</v>
      </c>
      <c r="M186" t="b">
        <v>0</v>
      </c>
      <c r="N186" t="s">
        <v>8269</v>
      </c>
      <c r="O186">
        <v>17</v>
      </c>
      <c r="P186">
        <v>29.24</v>
      </c>
      <c r="Q186" s="10" t="s">
        <v>8315</v>
      </c>
      <c r="R186" t="s">
        <v>8316</v>
      </c>
      <c r="S186" s="15">
        <v>41950.26694444444</v>
      </c>
      <c r="T186" s="15">
        <v>41963.669444444444</v>
      </c>
    </row>
    <row r="187" spans="1:20" ht="75" x14ac:dyDescent="0.25">
      <c r="A187">
        <v>3998</v>
      </c>
      <c r="B187" s="3" t="s">
        <v>3994</v>
      </c>
      <c r="C187" s="3" t="s">
        <v>8104</v>
      </c>
      <c r="D187" s="6">
        <v>1250</v>
      </c>
      <c r="E187" s="8">
        <v>715</v>
      </c>
      <c r="F187" t="s">
        <v>8220</v>
      </c>
      <c r="G187" t="s">
        <v>8223</v>
      </c>
      <c r="H187" t="s">
        <v>8245</v>
      </c>
      <c r="I187">
        <v>1427580426</v>
      </c>
      <c r="J187">
        <v>1424992026</v>
      </c>
      <c r="K187" t="b">
        <v>0</v>
      </c>
      <c r="L187">
        <v>12</v>
      </c>
      <c r="M187" t="b">
        <v>0</v>
      </c>
      <c r="N187" t="s">
        <v>8269</v>
      </c>
      <c r="O187">
        <v>57</v>
      </c>
      <c r="P187">
        <v>59.58</v>
      </c>
      <c r="Q187" s="10" t="s">
        <v>8315</v>
      </c>
      <c r="R187" t="s">
        <v>8316</v>
      </c>
      <c r="S187" s="15">
        <v>42061.963263888887</v>
      </c>
      <c r="T187" s="15">
        <v>42091.921597222223</v>
      </c>
    </row>
    <row r="188" spans="1:20" ht="75" x14ac:dyDescent="0.25">
      <c r="A188">
        <v>3999</v>
      </c>
      <c r="B188" s="3" t="s">
        <v>3995</v>
      </c>
      <c r="C188" s="3" t="s">
        <v>8105</v>
      </c>
      <c r="D188" s="6">
        <v>7000</v>
      </c>
      <c r="E188" s="8">
        <v>1156</v>
      </c>
      <c r="F188" t="s">
        <v>8220</v>
      </c>
      <c r="G188" t="s">
        <v>8223</v>
      </c>
      <c r="H188" t="s">
        <v>8245</v>
      </c>
      <c r="I188">
        <v>1409514709</v>
      </c>
      <c r="J188">
        <v>1406058798</v>
      </c>
      <c r="K188" t="b">
        <v>0</v>
      </c>
      <c r="L188">
        <v>14</v>
      </c>
      <c r="M188" t="b">
        <v>0</v>
      </c>
      <c r="N188" t="s">
        <v>8269</v>
      </c>
      <c r="O188">
        <v>17</v>
      </c>
      <c r="P188">
        <v>82.57</v>
      </c>
      <c r="Q188" s="10" t="s">
        <v>8315</v>
      </c>
      <c r="R188" t="s">
        <v>8316</v>
      </c>
      <c r="S188" s="15">
        <v>41842.828680555554</v>
      </c>
      <c r="T188" s="15">
        <v>41882.827650462961</v>
      </c>
    </row>
    <row r="189" spans="1:20" ht="30" x14ac:dyDescent="0.25">
      <c r="A189">
        <v>4000</v>
      </c>
      <c r="B189" s="3" t="s">
        <v>3996</v>
      </c>
      <c r="C189" s="3" t="s">
        <v>8106</v>
      </c>
      <c r="D189" s="6">
        <v>8000</v>
      </c>
      <c r="E189" s="8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8315</v>
      </c>
      <c r="R189" t="s">
        <v>8316</v>
      </c>
      <c r="S189" s="15">
        <v>42437.64534722222</v>
      </c>
      <c r="T189" s="15">
        <v>42497.603680555556</v>
      </c>
    </row>
    <row r="190" spans="1:20" ht="75" x14ac:dyDescent="0.25">
      <c r="A190">
        <v>4002</v>
      </c>
      <c r="B190" s="3" t="s">
        <v>3998</v>
      </c>
      <c r="C190" s="3" t="s">
        <v>8108</v>
      </c>
      <c r="D190" s="6">
        <v>1250</v>
      </c>
      <c r="E190" s="8">
        <v>23</v>
      </c>
      <c r="F190" t="s">
        <v>8220</v>
      </c>
      <c r="G190" t="s">
        <v>8223</v>
      </c>
      <c r="H190" t="s">
        <v>8245</v>
      </c>
      <c r="I190">
        <v>1411779761</v>
      </c>
      <c r="J190">
        <v>1409187761</v>
      </c>
      <c r="K190" t="b">
        <v>0</v>
      </c>
      <c r="L190">
        <v>4</v>
      </c>
      <c r="M190" t="b">
        <v>0</v>
      </c>
      <c r="N190" t="s">
        <v>8269</v>
      </c>
      <c r="O190">
        <v>2</v>
      </c>
      <c r="P190">
        <v>5.75</v>
      </c>
      <c r="Q190" s="10" t="s">
        <v>8315</v>
      </c>
      <c r="R190" t="s">
        <v>8316</v>
      </c>
      <c r="S190" s="15">
        <v>41879.043530092589</v>
      </c>
      <c r="T190" s="15">
        <v>41909.043530092589</v>
      </c>
    </row>
    <row r="191" spans="1:20" ht="75" x14ac:dyDescent="0.25">
      <c r="A191">
        <v>4003</v>
      </c>
      <c r="B191" s="3" t="s">
        <v>3999</v>
      </c>
      <c r="C191" s="3" t="s">
        <v>8071</v>
      </c>
      <c r="D191" s="6">
        <v>2000</v>
      </c>
      <c r="E191" s="8">
        <v>201</v>
      </c>
      <c r="F191" t="s">
        <v>8220</v>
      </c>
      <c r="G191" t="s">
        <v>8223</v>
      </c>
      <c r="H191" t="s">
        <v>8245</v>
      </c>
      <c r="I191">
        <v>1424009147</v>
      </c>
      <c r="J191">
        <v>1421417147</v>
      </c>
      <c r="K191" t="b">
        <v>0</v>
      </c>
      <c r="L191">
        <v>2</v>
      </c>
      <c r="M191" t="b">
        <v>0</v>
      </c>
      <c r="N191" t="s">
        <v>8269</v>
      </c>
      <c r="O191">
        <v>10</v>
      </c>
      <c r="P191">
        <v>100.5</v>
      </c>
      <c r="Q191" s="10" t="s">
        <v>8315</v>
      </c>
      <c r="R191" t="s">
        <v>8316</v>
      </c>
      <c r="S191" s="15">
        <v>42020.587349537032</v>
      </c>
      <c r="T191" s="15">
        <v>42050.587349537032</v>
      </c>
    </row>
    <row r="192" spans="1:20" ht="30" x14ac:dyDescent="0.25">
      <c r="A192">
        <v>4004</v>
      </c>
      <c r="B192" s="3" t="s">
        <v>4000</v>
      </c>
      <c r="C192" s="3" t="s">
        <v>8109</v>
      </c>
      <c r="D192" s="6">
        <v>500</v>
      </c>
      <c r="E192" s="8">
        <v>1</v>
      </c>
      <c r="F192" t="s">
        <v>8220</v>
      </c>
      <c r="G192" t="s">
        <v>8223</v>
      </c>
      <c r="H192" t="s">
        <v>8245</v>
      </c>
      <c r="I192">
        <v>1412740457</v>
      </c>
      <c r="J192">
        <v>1410148457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0" t="s">
        <v>8315</v>
      </c>
      <c r="R192" t="s">
        <v>8316</v>
      </c>
      <c r="S192" s="15">
        <v>41890.16269675926</v>
      </c>
      <c r="T192" s="15">
        <v>41920.16269675926</v>
      </c>
    </row>
    <row r="193" spans="1:20" ht="75" x14ac:dyDescent="0.25">
      <c r="A193">
        <v>4005</v>
      </c>
      <c r="B193" s="3" t="s">
        <v>4001</v>
      </c>
      <c r="C193" s="3" t="s">
        <v>8110</v>
      </c>
      <c r="D193" s="6">
        <v>3000</v>
      </c>
      <c r="E193" s="8">
        <v>40</v>
      </c>
      <c r="F193" t="s">
        <v>8220</v>
      </c>
      <c r="G193" t="s">
        <v>8223</v>
      </c>
      <c r="H193" t="s">
        <v>8245</v>
      </c>
      <c r="I193">
        <v>1413832985</v>
      </c>
      <c r="J193">
        <v>1408648985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20</v>
      </c>
      <c r="Q193" s="10" t="s">
        <v>8315</v>
      </c>
      <c r="R193" t="s">
        <v>8316</v>
      </c>
      <c r="S193" s="15">
        <v>41872.807696759257</v>
      </c>
      <c r="T193" s="15">
        <v>41932.807696759257</v>
      </c>
    </row>
    <row r="194" spans="1:20" ht="90" x14ac:dyDescent="0.25">
      <c r="A194">
        <v>4006</v>
      </c>
      <c r="B194" s="3" t="s">
        <v>4002</v>
      </c>
      <c r="C194" s="3" t="s">
        <v>8111</v>
      </c>
      <c r="D194" s="6">
        <v>30000</v>
      </c>
      <c r="E194" s="8">
        <v>2</v>
      </c>
      <c r="F194" t="s">
        <v>8220</v>
      </c>
      <c r="G194" t="s">
        <v>8223</v>
      </c>
      <c r="H194" t="s">
        <v>8245</v>
      </c>
      <c r="I194">
        <v>1455647587</v>
      </c>
      <c r="J194">
        <v>1453487587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2</v>
      </c>
      <c r="Q194" s="10" t="s">
        <v>8315</v>
      </c>
      <c r="R194" t="s">
        <v>8316</v>
      </c>
      <c r="S194" s="15">
        <v>42391.772997685184</v>
      </c>
      <c r="T194" s="15">
        <v>42416.772997685184</v>
      </c>
    </row>
    <row r="195" spans="1:20" ht="75" x14ac:dyDescent="0.25">
      <c r="A195">
        <v>4007</v>
      </c>
      <c r="B195" s="3" t="s">
        <v>4003</v>
      </c>
      <c r="C195" s="3" t="s">
        <v>8112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41848.772928240738</v>
      </c>
      <c r="T195" s="15">
        <v>41877.686111111114</v>
      </c>
    </row>
    <row r="196" spans="1:20" ht="75" x14ac:dyDescent="0.25">
      <c r="A196">
        <v>4010</v>
      </c>
      <c r="B196" s="3" t="s">
        <v>4006</v>
      </c>
      <c r="C196" s="3" t="s">
        <v>8115</v>
      </c>
      <c r="D196" s="6">
        <v>7200</v>
      </c>
      <c r="E196" s="8">
        <v>1742</v>
      </c>
      <c r="F196" t="s">
        <v>8220</v>
      </c>
      <c r="G196" t="s">
        <v>8223</v>
      </c>
      <c r="H196" t="s">
        <v>8245</v>
      </c>
      <c r="I196">
        <v>1414348166</v>
      </c>
      <c r="J196">
        <v>1412879366</v>
      </c>
      <c r="K196" t="b">
        <v>0</v>
      </c>
      <c r="L196">
        <v>38</v>
      </c>
      <c r="M196" t="b">
        <v>0</v>
      </c>
      <c r="N196" t="s">
        <v>8269</v>
      </c>
      <c r="O196">
        <v>24</v>
      </c>
      <c r="P196">
        <v>45.84</v>
      </c>
      <c r="Q196" s="10" t="s">
        <v>8315</v>
      </c>
      <c r="R196" t="s">
        <v>8316</v>
      </c>
      <c r="S196" s="15">
        <v>41921.770439814813</v>
      </c>
      <c r="T196" s="15">
        <v>41938.770439814813</v>
      </c>
    </row>
    <row r="197" spans="1:20" ht="90" x14ac:dyDescent="0.25">
      <c r="A197">
        <v>4013</v>
      </c>
      <c r="B197" s="3" t="s">
        <v>4009</v>
      </c>
      <c r="C197" s="3" t="s">
        <v>8118</v>
      </c>
      <c r="D197" s="6">
        <v>2000</v>
      </c>
      <c r="E197" s="8">
        <v>26</v>
      </c>
      <c r="F197" t="s">
        <v>8220</v>
      </c>
      <c r="G197" t="s">
        <v>8223</v>
      </c>
      <c r="H197" t="s">
        <v>8245</v>
      </c>
      <c r="I197">
        <v>1424070823</v>
      </c>
      <c r="J197">
        <v>1421478823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13</v>
      </c>
      <c r="Q197" s="10" t="s">
        <v>8315</v>
      </c>
      <c r="R197" t="s">
        <v>8316</v>
      </c>
      <c r="S197" s="15">
        <v>42021.301192129627</v>
      </c>
      <c r="T197" s="15">
        <v>42051.301192129627</v>
      </c>
    </row>
    <row r="198" spans="1:20" ht="90" x14ac:dyDescent="0.25">
      <c r="A198">
        <v>4014</v>
      </c>
      <c r="B198" s="3" t="s">
        <v>4010</v>
      </c>
      <c r="C198" s="3" t="s">
        <v>8119</v>
      </c>
      <c r="D198" s="6">
        <v>9000</v>
      </c>
      <c r="E198" s="8">
        <v>0</v>
      </c>
      <c r="F198" t="s">
        <v>8220</v>
      </c>
      <c r="G198" t="s">
        <v>8223</v>
      </c>
      <c r="H198" t="s">
        <v>8245</v>
      </c>
      <c r="I198">
        <v>1457157269</v>
      </c>
      <c r="J198">
        <v>1455861269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42419.246168981481</v>
      </c>
      <c r="T198" s="15">
        <v>42434.246168981481</v>
      </c>
    </row>
    <row r="199" spans="1:20" ht="90" x14ac:dyDescent="0.25">
      <c r="A199">
        <v>4015</v>
      </c>
      <c r="B199" s="3" t="s">
        <v>4011</v>
      </c>
      <c r="C199" s="3" t="s">
        <v>8120</v>
      </c>
      <c r="D199" s="6">
        <v>7000</v>
      </c>
      <c r="E199" s="8">
        <v>1</v>
      </c>
      <c r="F199" t="s">
        <v>8220</v>
      </c>
      <c r="G199" t="s">
        <v>8223</v>
      </c>
      <c r="H199" t="s">
        <v>8245</v>
      </c>
      <c r="I199">
        <v>1437331463</v>
      </c>
      <c r="J199">
        <v>1434739463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1</v>
      </c>
      <c r="Q199" s="10" t="s">
        <v>8315</v>
      </c>
      <c r="R199" t="s">
        <v>8316</v>
      </c>
      <c r="S199" s="15">
        <v>42174.780821759254</v>
      </c>
      <c r="T199" s="15">
        <v>42204.780821759254</v>
      </c>
    </row>
    <row r="200" spans="1:20" ht="90" x14ac:dyDescent="0.25">
      <c r="A200">
        <v>4017</v>
      </c>
      <c r="B200" s="3" t="s">
        <v>4013</v>
      </c>
      <c r="C200" s="3" t="s">
        <v>8122</v>
      </c>
      <c r="D200" s="6">
        <v>10000</v>
      </c>
      <c r="E200" s="8">
        <v>105</v>
      </c>
      <c r="F200" t="s">
        <v>8220</v>
      </c>
      <c r="G200" t="s">
        <v>8223</v>
      </c>
      <c r="H200" t="s">
        <v>8245</v>
      </c>
      <c r="I200">
        <v>1409846874</v>
      </c>
      <c r="J200">
        <v>1407254874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52.5</v>
      </c>
      <c r="Q200" s="10" t="s">
        <v>8315</v>
      </c>
      <c r="R200" t="s">
        <v>8316</v>
      </c>
      <c r="S200" s="15">
        <v>41856.672152777777</v>
      </c>
      <c r="T200" s="15">
        <v>41886.672152777777</v>
      </c>
    </row>
    <row r="201" spans="1:20" ht="90" x14ac:dyDescent="0.25">
      <c r="A201">
        <v>4019</v>
      </c>
      <c r="B201" s="3" t="s">
        <v>4015</v>
      </c>
      <c r="C201" s="3" t="s">
        <v>8124</v>
      </c>
      <c r="D201" s="6">
        <v>3500</v>
      </c>
      <c r="E201" s="8">
        <v>29</v>
      </c>
      <c r="F201" t="s">
        <v>8220</v>
      </c>
      <c r="G201" t="s">
        <v>8223</v>
      </c>
      <c r="H201" t="s">
        <v>8245</v>
      </c>
      <c r="I201">
        <v>1460737680</v>
      </c>
      <c r="J201">
        <v>1455725596</v>
      </c>
      <c r="K201" t="b">
        <v>0</v>
      </c>
      <c r="L201">
        <v>4</v>
      </c>
      <c r="M201" t="b">
        <v>0</v>
      </c>
      <c r="N201" t="s">
        <v>8269</v>
      </c>
      <c r="O201">
        <v>1</v>
      </c>
      <c r="P201">
        <v>7.25</v>
      </c>
      <c r="Q201" s="10" t="s">
        <v>8315</v>
      </c>
      <c r="R201" t="s">
        <v>8316</v>
      </c>
      <c r="S201" s="15">
        <v>42417.675879629634</v>
      </c>
      <c r="T201" s="15">
        <v>42475.686111111107</v>
      </c>
    </row>
    <row r="202" spans="1:20" ht="75" x14ac:dyDescent="0.25">
      <c r="A202">
        <v>4020</v>
      </c>
      <c r="B202" s="3" t="s">
        <v>4016</v>
      </c>
      <c r="C202" s="3" t="s">
        <v>8125</v>
      </c>
      <c r="D202" s="6">
        <v>600</v>
      </c>
      <c r="E202" s="8">
        <v>100</v>
      </c>
      <c r="F202" t="s">
        <v>8220</v>
      </c>
      <c r="G202" t="s">
        <v>8223</v>
      </c>
      <c r="H202" t="s">
        <v>8245</v>
      </c>
      <c r="I202">
        <v>1427168099</v>
      </c>
      <c r="J202">
        <v>1424579699</v>
      </c>
      <c r="K202" t="b">
        <v>0</v>
      </c>
      <c r="L202">
        <v>3</v>
      </c>
      <c r="M202" t="b">
        <v>0</v>
      </c>
      <c r="N202" t="s">
        <v>8269</v>
      </c>
      <c r="O202">
        <v>17</v>
      </c>
      <c r="P202">
        <v>33.33</v>
      </c>
      <c r="Q202" s="10" t="s">
        <v>8315</v>
      </c>
      <c r="R202" t="s">
        <v>8316</v>
      </c>
      <c r="S202" s="15">
        <v>42057.190960648149</v>
      </c>
      <c r="T202" s="15">
        <v>42087.149293981478</v>
      </c>
    </row>
    <row r="203" spans="1:20" ht="75" x14ac:dyDescent="0.25">
      <c r="A203">
        <v>4021</v>
      </c>
      <c r="B203" s="3" t="s">
        <v>4017</v>
      </c>
      <c r="C203" s="3" t="s">
        <v>8126</v>
      </c>
      <c r="D203" s="6">
        <v>15000</v>
      </c>
      <c r="E203" s="8">
        <v>125</v>
      </c>
      <c r="F203" t="s">
        <v>8220</v>
      </c>
      <c r="G203" t="s">
        <v>8223</v>
      </c>
      <c r="H203" t="s">
        <v>8245</v>
      </c>
      <c r="I203">
        <v>1414360358</v>
      </c>
      <c r="J203">
        <v>1409176358</v>
      </c>
      <c r="K203" t="b">
        <v>0</v>
      </c>
      <c r="L203">
        <v>2</v>
      </c>
      <c r="M203" t="b">
        <v>0</v>
      </c>
      <c r="N203" t="s">
        <v>8269</v>
      </c>
      <c r="O203">
        <v>1</v>
      </c>
      <c r="P203">
        <v>62.5</v>
      </c>
      <c r="Q203" s="10" t="s">
        <v>8315</v>
      </c>
      <c r="R203" t="s">
        <v>8316</v>
      </c>
      <c r="S203" s="15">
        <v>41878.911550925928</v>
      </c>
      <c r="T203" s="15">
        <v>41938.911550925928</v>
      </c>
    </row>
    <row r="204" spans="1:20" ht="60" x14ac:dyDescent="0.25">
      <c r="A204">
        <v>4022</v>
      </c>
      <c r="B204" s="3" t="s">
        <v>4018</v>
      </c>
      <c r="C204" s="3" t="s">
        <v>8127</v>
      </c>
      <c r="D204" s="6">
        <v>18000</v>
      </c>
      <c r="E204" s="8">
        <v>12521</v>
      </c>
      <c r="F204" t="s">
        <v>8220</v>
      </c>
      <c r="G204" t="s">
        <v>8223</v>
      </c>
      <c r="H204" t="s">
        <v>8245</v>
      </c>
      <c r="I204">
        <v>1422759240</v>
      </c>
      <c r="J204">
        <v>1418824867</v>
      </c>
      <c r="K204" t="b">
        <v>0</v>
      </c>
      <c r="L204">
        <v>197</v>
      </c>
      <c r="M204" t="b">
        <v>0</v>
      </c>
      <c r="N204" t="s">
        <v>8269</v>
      </c>
      <c r="O204">
        <v>70</v>
      </c>
      <c r="P204">
        <v>63.56</v>
      </c>
      <c r="Q204" s="10" t="s">
        <v>8315</v>
      </c>
      <c r="R204" t="s">
        <v>8316</v>
      </c>
      <c r="S204" s="15">
        <v>41990.584108796291</v>
      </c>
      <c r="T204" s="15">
        <v>42036.120833333334</v>
      </c>
    </row>
    <row r="205" spans="1:20" ht="75" x14ac:dyDescent="0.25">
      <c r="A205">
        <v>4023</v>
      </c>
      <c r="B205" s="3" t="s">
        <v>4019</v>
      </c>
      <c r="C205" s="3" t="s">
        <v>8128</v>
      </c>
      <c r="D205" s="6">
        <v>7000</v>
      </c>
      <c r="E205" s="8">
        <v>0</v>
      </c>
      <c r="F205" t="s">
        <v>8220</v>
      </c>
      <c r="G205" t="s">
        <v>8223</v>
      </c>
      <c r="H205" t="s">
        <v>8245</v>
      </c>
      <c r="I205">
        <v>1458860363</v>
      </c>
      <c r="J205">
        <v>1454975963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8315</v>
      </c>
      <c r="R205" t="s">
        <v>8316</v>
      </c>
      <c r="S205" s="15">
        <v>42408.999571759254</v>
      </c>
      <c r="T205" s="15">
        <v>42453.957905092597</v>
      </c>
    </row>
    <row r="206" spans="1:20" ht="90" x14ac:dyDescent="0.25">
      <c r="A206">
        <v>4024</v>
      </c>
      <c r="B206" s="3" t="s">
        <v>4020</v>
      </c>
      <c r="C206" s="3" t="s">
        <v>8129</v>
      </c>
      <c r="D206" s="6">
        <v>800</v>
      </c>
      <c r="E206" s="8">
        <v>10</v>
      </c>
      <c r="F206" t="s">
        <v>8220</v>
      </c>
      <c r="G206" t="s">
        <v>8223</v>
      </c>
      <c r="H206" t="s">
        <v>8245</v>
      </c>
      <c r="I206">
        <v>1441037097</v>
      </c>
      <c r="J206">
        <v>1438445097</v>
      </c>
      <c r="K206" t="b">
        <v>0</v>
      </c>
      <c r="L206">
        <v>1</v>
      </c>
      <c r="M206" t="b">
        <v>0</v>
      </c>
      <c r="N206" t="s">
        <v>8269</v>
      </c>
      <c r="O206">
        <v>1</v>
      </c>
      <c r="P206">
        <v>10</v>
      </c>
      <c r="Q206" s="10" t="s">
        <v>8315</v>
      </c>
      <c r="R206" t="s">
        <v>8316</v>
      </c>
      <c r="S206" s="15">
        <v>42217.670104166667</v>
      </c>
      <c r="T206" s="15">
        <v>42247.670104166667</v>
      </c>
    </row>
    <row r="207" spans="1:20" ht="75" x14ac:dyDescent="0.25">
      <c r="A207">
        <v>4026</v>
      </c>
      <c r="B207" s="3" t="s">
        <v>4022</v>
      </c>
      <c r="C207" s="3" t="s">
        <v>8131</v>
      </c>
      <c r="D207" s="6">
        <v>4000</v>
      </c>
      <c r="E207" s="8">
        <v>0</v>
      </c>
      <c r="F207" t="s">
        <v>8220</v>
      </c>
      <c r="G207" t="s">
        <v>8223</v>
      </c>
      <c r="H207" t="s">
        <v>8245</v>
      </c>
      <c r="I207">
        <v>1449247439</v>
      </c>
      <c r="J207">
        <v>1444059839</v>
      </c>
      <c r="K207" t="b">
        <v>0</v>
      </c>
      <c r="L207">
        <v>0</v>
      </c>
      <c r="M207" t="b">
        <v>0</v>
      </c>
      <c r="N207" t="s">
        <v>8269</v>
      </c>
      <c r="O207">
        <v>0</v>
      </c>
      <c r="P207">
        <v>0</v>
      </c>
      <c r="Q207" s="10" t="s">
        <v>8315</v>
      </c>
      <c r="R207" t="s">
        <v>8316</v>
      </c>
      <c r="S207" s="15">
        <v>42282.655543981484</v>
      </c>
      <c r="T207" s="15">
        <v>42342.697210648148</v>
      </c>
    </row>
    <row r="208" spans="1:20" ht="90" x14ac:dyDescent="0.25">
      <c r="A208">
        <v>4027</v>
      </c>
      <c r="B208" s="3" t="s">
        <v>4023</v>
      </c>
      <c r="C208" s="3" t="s">
        <v>8132</v>
      </c>
      <c r="D208" s="6">
        <v>3000</v>
      </c>
      <c r="E208" s="8">
        <v>215</v>
      </c>
      <c r="F208" t="s">
        <v>8220</v>
      </c>
      <c r="G208" t="s">
        <v>8223</v>
      </c>
      <c r="H208" t="s">
        <v>8245</v>
      </c>
      <c r="I208">
        <v>1487811600</v>
      </c>
      <c r="J208">
        <v>1486077481</v>
      </c>
      <c r="K208" t="b">
        <v>0</v>
      </c>
      <c r="L208">
        <v>7</v>
      </c>
      <c r="M208" t="b">
        <v>0</v>
      </c>
      <c r="N208" t="s">
        <v>8269</v>
      </c>
      <c r="O208">
        <v>7</v>
      </c>
      <c r="P208">
        <v>30.71</v>
      </c>
      <c r="Q208" s="10" t="s">
        <v>8315</v>
      </c>
      <c r="R208" t="s">
        <v>8316</v>
      </c>
      <c r="S208" s="15">
        <v>42768.97084490741</v>
      </c>
      <c r="T208" s="15">
        <v>42789.041666666672</v>
      </c>
    </row>
    <row r="209" spans="1:20" ht="75" x14ac:dyDescent="0.25">
      <c r="A209">
        <v>4028</v>
      </c>
      <c r="B209" s="3" t="s">
        <v>4024</v>
      </c>
      <c r="C209" s="3" t="s">
        <v>8133</v>
      </c>
      <c r="D209" s="6">
        <v>2000</v>
      </c>
      <c r="E209" s="8">
        <v>561</v>
      </c>
      <c r="F209" t="s">
        <v>8220</v>
      </c>
      <c r="G209" t="s">
        <v>8223</v>
      </c>
      <c r="H209" t="s">
        <v>8245</v>
      </c>
      <c r="I209">
        <v>1402007500</v>
      </c>
      <c r="J209">
        <v>1399415500</v>
      </c>
      <c r="K209" t="b">
        <v>0</v>
      </c>
      <c r="L209">
        <v>11</v>
      </c>
      <c r="M209" t="b">
        <v>0</v>
      </c>
      <c r="N209" t="s">
        <v>8269</v>
      </c>
      <c r="O209">
        <v>28</v>
      </c>
      <c r="P209">
        <v>51</v>
      </c>
      <c r="Q209" s="10" t="s">
        <v>8315</v>
      </c>
      <c r="R209" t="s">
        <v>8316</v>
      </c>
      <c r="S209" s="15">
        <v>41765.938657407409</v>
      </c>
      <c r="T209" s="15">
        <v>41795.938657407409</v>
      </c>
    </row>
    <row r="210" spans="1:20" ht="75" x14ac:dyDescent="0.25">
      <c r="A210">
        <v>4029</v>
      </c>
      <c r="B210" s="3" t="s">
        <v>4025</v>
      </c>
      <c r="C210" s="3" t="s">
        <v>8134</v>
      </c>
      <c r="D210" s="6">
        <v>20000</v>
      </c>
      <c r="E210" s="8">
        <v>0</v>
      </c>
      <c r="F210" t="s">
        <v>8220</v>
      </c>
      <c r="G210" t="s">
        <v>8223</v>
      </c>
      <c r="H210" t="s">
        <v>8245</v>
      </c>
      <c r="I210">
        <v>1450053370</v>
      </c>
      <c r="J210">
        <v>1447461370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0" t="s">
        <v>8315</v>
      </c>
      <c r="R210" t="s">
        <v>8316</v>
      </c>
      <c r="S210" s="15">
        <v>42322.025115740747</v>
      </c>
      <c r="T210" s="15">
        <v>42352.025115740747</v>
      </c>
    </row>
    <row r="211" spans="1:20" ht="75" x14ac:dyDescent="0.25">
      <c r="A211">
        <v>4030</v>
      </c>
      <c r="B211" s="3" t="s">
        <v>4026</v>
      </c>
      <c r="C211" s="3" t="s">
        <v>8135</v>
      </c>
      <c r="D211" s="6">
        <v>2500</v>
      </c>
      <c r="E211" s="8">
        <v>400</v>
      </c>
      <c r="F211" t="s">
        <v>8220</v>
      </c>
      <c r="G211" t="s">
        <v>8223</v>
      </c>
      <c r="H211" t="s">
        <v>8245</v>
      </c>
      <c r="I211">
        <v>1454525340</v>
      </c>
      <c r="J211">
        <v>1452008599</v>
      </c>
      <c r="K211" t="b">
        <v>0</v>
      </c>
      <c r="L211">
        <v>6</v>
      </c>
      <c r="M211" t="b">
        <v>0</v>
      </c>
      <c r="N211" t="s">
        <v>8269</v>
      </c>
      <c r="O211">
        <v>16</v>
      </c>
      <c r="P211">
        <v>66.67</v>
      </c>
      <c r="Q211" s="10" t="s">
        <v>8315</v>
      </c>
      <c r="R211" t="s">
        <v>8316</v>
      </c>
      <c r="S211" s="15">
        <v>42374.655081018514</v>
      </c>
      <c r="T211" s="15">
        <v>42403.784027777772</v>
      </c>
    </row>
    <row r="212" spans="1:20" ht="90" x14ac:dyDescent="0.25">
      <c r="A212">
        <v>4031</v>
      </c>
      <c r="B212" s="3" t="s">
        <v>4027</v>
      </c>
      <c r="C212" s="3" t="s">
        <v>8136</v>
      </c>
      <c r="D212" s="6">
        <v>5000</v>
      </c>
      <c r="E212" s="8">
        <v>0</v>
      </c>
      <c r="F212" t="s">
        <v>8220</v>
      </c>
      <c r="G212" t="s">
        <v>8223</v>
      </c>
      <c r="H212" t="s">
        <v>8245</v>
      </c>
      <c r="I212">
        <v>1418914964</v>
      </c>
      <c r="J212">
        <v>1414591364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5">
        <v>41941.585231481484</v>
      </c>
      <c r="T212" s="15">
        <v>41991.626898148148</v>
      </c>
    </row>
    <row r="213" spans="1:20" ht="90" x14ac:dyDescent="0.25">
      <c r="A213">
        <v>4032</v>
      </c>
      <c r="B213" s="3" t="s">
        <v>4028</v>
      </c>
      <c r="C213" s="3" t="s">
        <v>8137</v>
      </c>
      <c r="D213" s="6">
        <v>6048</v>
      </c>
      <c r="E213" s="8">
        <v>413</v>
      </c>
      <c r="F213" t="s">
        <v>8220</v>
      </c>
      <c r="G213" t="s">
        <v>8223</v>
      </c>
      <c r="H213" t="s">
        <v>8245</v>
      </c>
      <c r="I213">
        <v>1450211116</v>
      </c>
      <c r="J213">
        <v>1445023516</v>
      </c>
      <c r="K213" t="b">
        <v>0</v>
      </c>
      <c r="L213">
        <v>7</v>
      </c>
      <c r="M213" t="b">
        <v>0</v>
      </c>
      <c r="N213" t="s">
        <v>8269</v>
      </c>
      <c r="O213">
        <v>7</v>
      </c>
      <c r="P213">
        <v>59</v>
      </c>
      <c r="Q213" s="10" t="s">
        <v>8315</v>
      </c>
      <c r="R213" t="s">
        <v>8316</v>
      </c>
      <c r="S213" s="15">
        <v>42293.809212962966</v>
      </c>
      <c r="T213" s="15">
        <v>42353.85087962963</v>
      </c>
    </row>
    <row r="214" spans="1:20" ht="90" x14ac:dyDescent="0.25">
      <c r="A214">
        <v>4034</v>
      </c>
      <c r="B214" s="3" t="s">
        <v>4030</v>
      </c>
      <c r="C214" s="3" t="s">
        <v>8139</v>
      </c>
      <c r="D214" s="6">
        <v>13500</v>
      </c>
      <c r="E214" s="8">
        <v>200</v>
      </c>
      <c r="F214" t="s">
        <v>8220</v>
      </c>
      <c r="G214" t="s">
        <v>8223</v>
      </c>
      <c r="H214" t="s">
        <v>8245</v>
      </c>
      <c r="I214">
        <v>1428097450</v>
      </c>
      <c r="J214">
        <v>1425509050</v>
      </c>
      <c r="K214" t="b">
        <v>0</v>
      </c>
      <c r="L214">
        <v>2</v>
      </c>
      <c r="M214" t="b">
        <v>0</v>
      </c>
      <c r="N214" t="s">
        <v>8269</v>
      </c>
      <c r="O214">
        <v>1</v>
      </c>
      <c r="P214">
        <v>100</v>
      </c>
      <c r="Q214" s="10" t="s">
        <v>8315</v>
      </c>
      <c r="R214" t="s">
        <v>8316</v>
      </c>
      <c r="S214" s="15">
        <v>42067.947337962964</v>
      </c>
      <c r="T214" s="15">
        <v>42097.905671296292</v>
      </c>
    </row>
    <row r="215" spans="1:20" ht="60" x14ac:dyDescent="0.25">
      <c r="A215">
        <v>4035</v>
      </c>
      <c r="B215" s="3" t="s">
        <v>4031</v>
      </c>
      <c r="C215" s="3" t="s">
        <v>8140</v>
      </c>
      <c r="D215" s="6">
        <v>10000</v>
      </c>
      <c r="E215" s="8">
        <v>3685</v>
      </c>
      <c r="F215" t="s">
        <v>8220</v>
      </c>
      <c r="G215" t="s">
        <v>8223</v>
      </c>
      <c r="H215" t="s">
        <v>8245</v>
      </c>
      <c r="I215">
        <v>1413925887</v>
      </c>
      <c r="J215">
        <v>1411333887</v>
      </c>
      <c r="K215" t="b">
        <v>0</v>
      </c>
      <c r="L215">
        <v>25</v>
      </c>
      <c r="M215" t="b">
        <v>0</v>
      </c>
      <c r="N215" t="s">
        <v>8269</v>
      </c>
      <c r="O215">
        <v>37</v>
      </c>
      <c r="P215">
        <v>147.4</v>
      </c>
      <c r="Q215" s="10" t="s">
        <v>8315</v>
      </c>
      <c r="R215" t="s">
        <v>8316</v>
      </c>
      <c r="S215" s="15">
        <v>41903.882951388885</v>
      </c>
      <c r="T215" s="15">
        <v>41933.882951388885</v>
      </c>
    </row>
    <row r="216" spans="1:20" ht="90" x14ac:dyDescent="0.25">
      <c r="A216">
        <v>4036</v>
      </c>
      <c r="B216" s="3" t="s">
        <v>4032</v>
      </c>
      <c r="C216" s="3" t="s">
        <v>7438</v>
      </c>
      <c r="D216" s="6">
        <v>6000</v>
      </c>
      <c r="E216" s="8">
        <v>2823</v>
      </c>
      <c r="F216" t="s">
        <v>8220</v>
      </c>
      <c r="G216" t="s">
        <v>8223</v>
      </c>
      <c r="H216" t="s">
        <v>8245</v>
      </c>
      <c r="I216">
        <v>1404253800</v>
      </c>
      <c r="J216">
        <v>1402784964</v>
      </c>
      <c r="K216" t="b">
        <v>0</v>
      </c>
      <c r="L216">
        <v>17</v>
      </c>
      <c r="M216" t="b">
        <v>0</v>
      </c>
      <c r="N216" t="s">
        <v>8269</v>
      </c>
      <c r="O216">
        <v>47</v>
      </c>
      <c r="P216">
        <v>166.06</v>
      </c>
      <c r="Q216" s="10" t="s">
        <v>8315</v>
      </c>
      <c r="R216" t="s">
        <v>8316</v>
      </c>
      <c r="S216" s="15">
        <v>41804.937083333331</v>
      </c>
      <c r="T216" s="15">
        <v>41821.9375</v>
      </c>
    </row>
    <row r="217" spans="1:20" ht="90" x14ac:dyDescent="0.25">
      <c r="A217">
        <v>4037</v>
      </c>
      <c r="B217" s="3" t="s">
        <v>4033</v>
      </c>
      <c r="C217" s="3" t="s">
        <v>8141</v>
      </c>
      <c r="D217" s="6">
        <v>700</v>
      </c>
      <c r="E217" s="8">
        <v>80</v>
      </c>
      <c r="F217" t="s">
        <v>8220</v>
      </c>
      <c r="G217" t="s">
        <v>8223</v>
      </c>
      <c r="H217" t="s">
        <v>8245</v>
      </c>
      <c r="I217">
        <v>1464099900</v>
      </c>
      <c r="J217">
        <v>1462585315</v>
      </c>
      <c r="K217" t="b">
        <v>0</v>
      </c>
      <c r="L217">
        <v>2</v>
      </c>
      <c r="M217" t="b">
        <v>0</v>
      </c>
      <c r="N217" t="s">
        <v>8269</v>
      </c>
      <c r="O217">
        <v>11</v>
      </c>
      <c r="P217">
        <v>40</v>
      </c>
      <c r="Q217" s="10" t="s">
        <v>8315</v>
      </c>
      <c r="R217" t="s">
        <v>8316</v>
      </c>
      <c r="S217" s="15">
        <v>42497.070775462969</v>
      </c>
      <c r="T217" s="15">
        <v>42514.600694444445</v>
      </c>
    </row>
    <row r="218" spans="1:20" ht="90" x14ac:dyDescent="0.25">
      <c r="A218">
        <v>4038</v>
      </c>
      <c r="B218" s="3" t="s">
        <v>4034</v>
      </c>
      <c r="C218" s="3" t="s">
        <v>8142</v>
      </c>
      <c r="D218" s="6">
        <v>2500</v>
      </c>
      <c r="E218" s="8">
        <v>301</v>
      </c>
      <c r="F218" t="s">
        <v>8220</v>
      </c>
      <c r="G218" t="s">
        <v>8223</v>
      </c>
      <c r="H218" t="s">
        <v>8245</v>
      </c>
      <c r="I218">
        <v>1413573010</v>
      </c>
      <c r="J218">
        <v>1408389010</v>
      </c>
      <c r="K218" t="b">
        <v>0</v>
      </c>
      <c r="L218">
        <v>4</v>
      </c>
      <c r="M218" t="b">
        <v>0</v>
      </c>
      <c r="N218" t="s">
        <v>8269</v>
      </c>
      <c r="O218">
        <v>12</v>
      </c>
      <c r="P218">
        <v>75.25</v>
      </c>
      <c r="Q218" s="10" t="s">
        <v>8315</v>
      </c>
      <c r="R218" t="s">
        <v>8316</v>
      </c>
      <c r="S218" s="15">
        <v>41869.798726851855</v>
      </c>
      <c r="T218" s="15">
        <v>41929.798726851855</v>
      </c>
    </row>
    <row r="219" spans="1:20" ht="60" x14ac:dyDescent="0.25">
      <c r="A219">
        <v>4039</v>
      </c>
      <c r="B219" s="3" t="s">
        <v>4035</v>
      </c>
      <c r="C219" s="3" t="s">
        <v>8143</v>
      </c>
      <c r="D219" s="6">
        <v>500</v>
      </c>
      <c r="E219" s="8">
        <v>300</v>
      </c>
      <c r="F219" t="s">
        <v>8220</v>
      </c>
      <c r="G219" t="s">
        <v>8223</v>
      </c>
      <c r="H219" t="s">
        <v>8245</v>
      </c>
      <c r="I219">
        <v>1448949540</v>
      </c>
      <c r="J219">
        <v>1446048367</v>
      </c>
      <c r="K219" t="b">
        <v>0</v>
      </c>
      <c r="L219">
        <v>5</v>
      </c>
      <c r="M219" t="b">
        <v>0</v>
      </c>
      <c r="N219" t="s">
        <v>8269</v>
      </c>
      <c r="O219">
        <v>60</v>
      </c>
      <c r="P219">
        <v>60</v>
      </c>
      <c r="Q219" s="10" t="s">
        <v>8315</v>
      </c>
      <c r="R219" t="s">
        <v>8316</v>
      </c>
      <c r="S219" s="15">
        <v>42305.670914351853</v>
      </c>
      <c r="T219" s="15">
        <v>42339.249305555553</v>
      </c>
    </row>
    <row r="220" spans="1:20" ht="75" x14ac:dyDescent="0.25">
      <c r="A220">
        <v>4040</v>
      </c>
      <c r="B220" s="3" t="s">
        <v>4036</v>
      </c>
      <c r="C220" s="3" t="s">
        <v>8144</v>
      </c>
      <c r="D220" s="6">
        <v>8000</v>
      </c>
      <c r="E220" s="8">
        <v>2500</v>
      </c>
      <c r="F220" t="s">
        <v>8220</v>
      </c>
      <c r="G220" t="s">
        <v>8223</v>
      </c>
      <c r="H220" t="s">
        <v>8245</v>
      </c>
      <c r="I220">
        <v>1437188400</v>
      </c>
      <c r="J220">
        <v>1432100004</v>
      </c>
      <c r="K220" t="b">
        <v>0</v>
      </c>
      <c r="L220">
        <v>2</v>
      </c>
      <c r="M220" t="b">
        <v>0</v>
      </c>
      <c r="N220" t="s">
        <v>8269</v>
      </c>
      <c r="O220">
        <v>31</v>
      </c>
      <c r="P220">
        <v>1250</v>
      </c>
      <c r="Q220" s="10" t="s">
        <v>8315</v>
      </c>
      <c r="R220" t="s">
        <v>8316</v>
      </c>
      <c r="S220" s="15">
        <v>42144.231527777782</v>
      </c>
      <c r="T220" s="15">
        <v>42203.125</v>
      </c>
    </row>
    <row r="221" spans="1:20" ht="90" x14ac:dyDescent="0.25">
      <c r="A221">
        <v>4042</v>
      </c>
      <c r="B221" s="3" t="s">
        <v>4038</v>
      </c>
      <c r="C221" s="3" t="s">
        <v>8146</v>
      </c>
      <c r="D221" s="6">
        <v>10000</v>
      </c>
      <c r="E221" s="8">
        <v>21</v>
      </c>
      <c r="F221" t="s">
        <v>8220</v>
      </c>
      <c r="G221" t="s">
        <v>8223</v>
      </c>
      <c r="H221" t="s">
        <v>8245</v>
      </c>
      <c r="I221">
        <v>1421781360</v>
      </c>
      <c r="J221">
        <v>1419213664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7</v>
      </c>
      <c r="Q221" s="10" t="s">
        <v>8315</v>
      </c>
      <c r="R221" t="s">
        <v>8316</v>
      </c>
      <c r="S221" s="15">
        <v>41995.084074074075</v>
      </c>
      <c r="T221" s="15">
        <v>42024.802777777775</v>
      </c>
    </row>
    <row r="222" spans="1:20" ht="90" x14ac:dyDescent="0.25">
      <c r="A222">
        <v>4044</v>
      </c>
      <c r="B222" s="3" t="s">
        <v>4040</v>
      </c>
      <c r="C222" s="3" t="s">
        <v>8148</v>
      </c>
      <c r="D222" s="6">
        <v>600</v>
      </c>
      <c r="E222" s="8">
        <v>225</v>
      </c>
      <c r="F222" t="s">
        <v>8220</v>
      </c>
      <c r="G222" t="s">
        <v>8223</v>
      </c>
      <c r="H222" t="s">
        <v>8245</v>
      </c>
      <c r="I222">
        <v>1428642000</v>
      </c>
      <c r="J222">
        <v>1426050982</v>
      </c>
      <c r="K222" t="b">
        <v>0</v>
      </c>
      <c r="L222">
        <v>4</v>
      </c>
      <c r="M222" t="b">
        <v>0</v>
      </c>
      <c r="N222" t="s">
        <v>8269</v>
      </c>
      <c r="O222">
        <v>38</v>
      </c>
      <c r="P222">
        <v>56.25</v>
      </c>
      <c r="Q222" s="10" t="s">
        <v>8315</v>
      </c>
      <c r="R222" t="s">
        <v>8316</v>
      </c>
      <c r="S222" s="15">
        <v>42074.219699074078</v>
      </c>
      <c r="T222" s="15">
        <v>42104.208333333328</v>
      </c>
    </row>
    <row r="223" spans="1:20" ht="90" x14ac:dyDescent="0.25">
      <c r="A223">
        <v>4046</v>
      </c>
      <c r="B223" s="3" t="s">
        <v>4042</v>
      </c>
      <c r="C223" s="3" t="s">
        <v>8150</v>
      </c>
      <c r="D223" s="6">
        <v>5600</v>
      </c>
      <c r="E223" s="8">
        <v>460</v>
      </c>
      <c r="F223" t="s">
        <v>8220</v>
      </c>
      <c r="G223" t="s">
        <v>8223</v>
      </c>
      <c r="H223" t="s">
        <v>8245</v>
      </c>
      <c r="I223">
        <v>1413992210</v>
      </c>
      <c r="J223">
        <v>1411400210</v>
      </c>
      <c r="K223" t="b">
        <v>0</v>
      </c>
      <c r="L223">
        <v>12</v>
      </c>
      <c r="M223" t="b">
        <v>0</v>
      </c>
      <c r="N223" t="s">
        <v>8269</v>
      </c>
      <c r="O223">
        <v>8</v>
      </c>
      <c r="P223">
        <v>38.33</v>
      </c>
      <c r="Q223" s="10" t="s">
        <v>8315</v>
      </c>
      <c r="R223" t="s">
        <v>8316</v>
      </c>
      <c r="S223" s="15">
        <v>41904.650578703702</v>
      </c>
      <c r="T223" s="15">
        <v>41934.650578703702</v>
      </c>
    </row>
    <row r="224" spans="1:20" ht="90" x14ac:dyDescent="0.25">
      <c r="A224">
        <v>4047</v>
      </c>
      <c r="B224" s="3" t="s">
        <v>4043</v>
      </c>
      <c r="C224" s="3" t="s">
        <v>8151</v>
      </c>
      <c r="D224" s="6">
        <v>5000</v>
      </c>
      <c r="E224" s="8">
        <v>110</v>
      </c>
      <c r="F224" t="s">
        <v>8220</v>
      </c>
      <c r="G224" t="s">
        <v>8223</v>
      </c>
      <c r="H224" t="s">
        <v>8245</v>
      </c>
      <c r="I224">
        <v>1420938000</v>
      </c>
      <c r="J224">
        <v>1418862743</v>
      </c>
      <c r="K224" t="b">
        <v>0</v>
      </c>
      <c r="L224">
        <v>4</v>
      </c>
      <c r="M224" t="b">
        <v>0</v>
      </c>
      <c r="N224" t="s">
        <v>8269</v>
      </c>
      <c r="O224">
        <v>2</v>
      </c>
      <c r="P224">
        <v>27.5</v>
      </c>
      <c r="Q224" s="10" t="s">
        <v>8315</v>
      </c>
      <c r="R224" t="s">
        <v>8316</v>
      </c>
      <c r="S224" s="15">
        <v>41991.022488425922</v>
      </c>
      <c r="T224" s="15">
        <v>42015.041666666672</v>
      </c>
    </row>
    <row r="225" spans="1:20" ht="90" x14ac:dyDescent="0.25">
      <c r="A225">
        <v>4049</v>
      </c>
      <c r="B225" s="3" t="s">
        <v>4045</v>
      </c>
      <c r="C225" s="3" t="s">
        <v>8153</v>
      </c>
      <c r="D225" s="6">
        <v>20000</v>
      </c>
      <c r="E225" s="8">
        <v>16</v>
      </c>
      <c r="F225" t="s">
        <v>8220</v>
      </c>
      <c r="G225" t="s">
        <v>8223</v>
      </c>
      <c r="H225" t="s">
        <v>8245</v>
      </c>
      <c r="I225">
        <v>1436914815</v>
      </c>
      <c r="J225">
        <v>1434322815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16</v>
      </c>
      <c r="Q225" s="10" t="s">
        <v>8315</v>
      </c>
      <c r="R225" t="s">
        <v>8316</v>
      </c>
      <c r="S225" s="15">
        <v>42169.958506944444</v>
      </c>
      <c r="T225" s="15">
        <v>42199.958506944444</v>
      </c>
    </row>
    <row r="226" spans="1:20" ht="90" x14ac:dyDescent="0.25">
      <c r="A226">
        <v>4050</v>
      </c>
      <c r="B226" s="3" t="s">
        <v>4046</v>
      </c>
      <c r="C226" s="3" t="s">
        <v>8154</v>
      </c>
      <c r="D226" s="6">
        <v>1500</v>
      </c>
      <c r="E226" s="8">
        <v>1</v>
      </c>
      <c r="F226" t="s">
        <v>8220</v>
      </c>
      <c r="G226" t="s">
        <v>8223</v>
      </c>
      <c r="H226" t="s">
        <v>8245</v>
      </c>
      <c r="I226">
        <v>1414077391</v>
      </c>
      <c r="J226">
        <v>1411485391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0" t="s">
        <v>8315</v>
      </c>
      <c r="R226" t="s">
        <v>8316</v>
      </c>
      <c r="S226" s="15">
        <v>41905.636469907404</v>
      </c>
      <c r="T226" s="15">
        <v>41935.636469907404</v>
      </c>
    </row>
    <row r="227" spans="1:20" ht="75" x14ac:dyDescent="0.25">
      <c r="A227">
        <v>4051</v>
      </c>
      <c r="B227" s="3" t="s">
        <v>4047</v>
      </c>
      <c r="C227" s="3" t="s">
        <v>8155</v>
      </c>
      <c r="D227" s="6">
        <v>500</v>
      </c>
      <c r="E227" s="8">
        <v>0</v>
      </c>
      <c r="F227" t="s">
        <v>8220</v>
      </c>
      <c r="G227" t="s">
        <v>8223</v>
      </c>
      <c r="H227" t="s">
        <v>8245</v>
      </c>
      <c r="I227">
        <v>1399618380</v>
      </c>
      <c r="J227">
        <v>1399058797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41761.810150462967</v>
      </c>
      <c r="T227" s="15">
        <v>41768.286805555559</v>
      </c>
    </row>
    <row r="228" spans="1:20" ht="105" x14ac:dyDescent="0.25">
      <c r="A228">
        <v>4052</v>
      </c>
      <c r="B228" s="3" t="s">
        <v>4048</v>
      </c>
      <c r="C228" s="3" t="s">
        <v>8156</v>
      </c>
      <c r="D228" s="6">
        <v>3000</v>
      </c>
      <c r="E228" s="8">
        <v>1126</v>
      </c>
      <c r="F228" t="s">
        <v>8220</v>
      </c>
      <c r="G228" t="s">
        <v>8223</v>
      </c>
      <c r="H228" t="s">
        <v>8245</v>
      </c>
      <c r="I228">
        <v>1413234316</v>
      </c>
      <c r="J228">
        <v>1408050316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86.62</v>
      </c>
      <c r="Q228" s="10" t="s">
        <v>8315</v>
      </c>
      <c r="R228" t="s">
        <v>8316</v>
      </c>
      <c r="S228" s="15">
        <v>41865.878657407404</v>
      </c>
      <c r="T228" s="15">
        <v>41925.878657407404</v>
      </c>
    </row>
    <row r="229" spans="1:20" ht="90" x14ac:dyDescent="0.25">
      <c r="A229">
        <v>4054</v>
      </c>
      <c r="B229" s="3" t="s">
        <v>4050</v>
      </c>
      <c r="C229" s="3" t="s">
        <v>8158</v>
      </c>
      <c r="D229" s="6">
        <v>8880</v>
      </c>
      <c r="E229" s="8">
        <v>0</v>
      </c>
      <c r="F229" t="s">
        <v>8220</v>
      </c>
      <c r="G229" t="s">
        <v>8223</v>
      </c>
      <c r="H229" t="s">
        <v>8245</v>
      </c>
      <c r="I229">
        <v>1475294400</v>
      </c>
      <c r="J229">
        <v>1472674285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42613.841261574074</v>
      </c>
      <c r="T229" s="15">
        <v>42644.166666666672</v>
      </c>
    </row>
    <row r="230" spans="1:20" ht="90" x14ac:dyDescent="0.25">
      <c r="A230">
        <v>4056</v>
      </c>
      <c r="B230" s="3" t="s">
        <v>4052</v>
      </c>
      <c r="C230" s="3" t="s">
        <v>8160</v>
      </c>
      <c r="D230" s="6">
        <v>1500</v>
      </c>
      <c r="E230" s="8">
        <v>795</v>
      </c>
      <c r="F230" t="s">
        <v>8220</v>
      </c>
      <c r="G230" t="s">
        <v>8223</v>
      </c>
      <c r="H230" t="s">
        <v>8245</v>
      </c>
      <c r="I230">
        <v>1467575940</v>
      </c>
      <c r="J230">
        <v>1465856639</v>
      </c>
      <c r="K230" t="b">
        <v>0</v>
      </c>
      <c r="L230">
        <v>9</v>
      </c>
      <c r="M230" t="b">
        <v>0</v>
      </c>
      <c r="N230" t="s">
        <v>8269</v>
      </c>
      <c r="O230">
        <v>53</v>
      </c>
      <c r="P230">
        <v>88.33</v>
      </c>
      <c r="Q230" s="10" t="s">
        <v>8315</v>
      </c>
      <c r="R230" t="s">
        <v>8316</v>
      </c>
      <c r="S230" s="15">
        <v>42534.933321759265</v>
      </c>
      <c r="T230" s="15">
        <v>42554.832638888889</v>
      </c>
    </row>
    <row r="231" spans="1:20" ht="90" x14ac:dyDescent="0.25">
      <c r="A231">
        <v>4058</v>
      </c>
      <c r="B231" s="3" t="s">
        <v>4054</v>
      </c>
      <c r="C231" s="3" t="s">
        <v>8162</v>
      </c>
      <c r="D231" s="6">
        <v>3750</v>
      </c>
      <c r="E231" s="8">
        <v>95</v>
      </c>
      <c r="F231" t="s">
        <v>8220</v>
      </c>
      <c r="G231" t="s">
        <v>8223</v>
      </c>
      <c r="H231" t="s">
        <v>8245</v>
      </c>
      <c r="I231">
        <v>1459483140</v>
      </c>
      <c r="J231">
        <v>1458178044</v>
      </c>
      <c r="K231" t="b">
        <v>0</v>
      </c>
      <c r="L231">
        <v>4</v>
      </c>
      <c r="M231" t="b">
        <v>0</v>
      </c>
      <c r="N231" t="s">
        <v>8269</v>
      </c>
      <c r="O231">
        <v>3</v>
      </c>
      <c r="P231">
        <v>23.75</v>
      </c>
      <c r="Q231" s="10" t="s">
        <v>8315</v>
      </c>
      <c r="R231" t="s">
        <v>8316</v>
      </c>
      <c r="S231" s="15">
        <v>42446.060694444444</v>
      </c>
      <c r="T231" s="15">
        <v>42461.165972222225</v>
      </c>
    </row>
    <row r="232" spans="1:20" ht="60" x14ac:dyDescent="0.25">
      <c r="A232">
        <v>4061</v>
      </c>
      <c r="B232" s="3" t="s">
        <v>4057</v>
      </c>
      <c r="C232" s="3" t="s">
        <v>8165</v>
      </c>
      <c r="D232" s="6">
        <v>525</v>
      </c>
      <c r="E232" s="8">
        <v>0</v>
      </c>
      <c r="F232" t="s">
        <v>8220</v>
      </c>
      <c r="G232" t="s">
        <v>8223</v>
      </c>
      <c r="H232" t="s">
        <v>8245</v>
      </c>
      <c r="I232">
        <v>1461205423</v>
      </c>
      <c r="J232">
        <v>1456025023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42421.141469907408</v>
      </c>
      <c r="T232" s="15">
        <v>42481.099803240737</v>
      </c>
    </row>
    <row r="233" spans="1:20" ht="90" x14ac:dyDescent="0.25">
      <c r="A233">
        <v>4062</v>
      </c>
      <c r="B233" s="3" t="s">
        <v>4058</v>
      </c>
      <c r="C233" s="3" t="s">
        <v>8166</v>
      </c>
      <c r="D233" s="6">
        <v>20000</v>
      </c>
      <c r="E233" s="8">
        <v>490</v>
      </c>
      <c r="F233" t="s">
        <v>8220</v>
      </c>
      <c r="G233" t="s">
        <v>8223</v>
      </c>
      <c r="H233" t="s">
        <v>8245</v>
      </c>
      <c r="I233">
        <v>1467481468</v>
      </c>
      <c r="J233">
        <v>1464889468</v>
      </c>
      <c r="K233" t="b">
        <v>0</v>
      </c>
      <c r="L233">
        <v>3</v>
      </c>
      <c r="M233" t="b">
        <v>0</v>
      </c>
      <c r="N233" t="s">
        <v>8269</v>
      </c>
      <c r="O233">
        <v>2</v>
      </c>
      <c r="P233">
        <v>163.33000000000001</v>
      </c>
      <c r="Q233" s="10" t="s">
        <v>8315</v>
      </c>
      <c r="R233" t="s">
        <v>8316</v>
      </c>
      <c r="S233" s="15">
        <v>42523.739212962959</v>
      </c>
      <c r="T233" s="15">
        <v>42553.739212962959</v>
      </c>
    </row>
    <row r="234" spans="1:20" ht="60" x14ac:dyDescent="0.25">
      <c r="A234">
        <v>4065</v>
      </c>
      <c r="B234" s="3" t="s">
        <v>4061</v>
      </c>
      <c r="C234" s="3" t="s">
        <v>8169</v>
      </c>
      <c r="D234" s="6">
        <v>4000</v>
      </c>
      <c r="E234" s="8">
        <v>27</v>
      </c>
      <c r="F234" t="s">
        <v>8220</v>
      </c>
      <c r="G234" t="s">
        <v>8223</v>
      </c>
      <c r="H234" t="s">
        <v>8245</v>
      </c>
      <c r="I234">
        <v>1407883811</v>
      </c>
      <c r="J234">
        <v>1405291811</v>
      </c>
      <c r="K234" t="b">
        <v>0</v>
      </c>
      <c r="L234">
        <v>4</v>
      </c>
      <c r="M234" t="b">
        <v>0</v>
      </c>
      <c r="N234" t="s">
        <v>8269</v>
      </c>
      <c r="O234">
        <v>1</v>
      </c>
      <c r="P234">
        <v>6.75</v>
      </c>
      <c r="Q234" s="10" t="s">
        <v>8315</v>
      </c>
      <c r="R234" t="s">
        <v>8316</v>
      </c>
      <c r="S234" s="15">
        <v>41833.951516203706</v>
      </c>
      <c r="T234" s="15">
        <v>41863.951516203706</v>
      </c>
    </row>
    <row r="235" spans="1:20" ht="90" x14ac:dyDescent="0.25">
      <c r="A235">
        <v>4066</v>
      </c>
      <c r="B235" s="3" t="s">
        <v>4062</v>
      </c>
      <c r="C235" s="3" t="s">
        <v>8170</v>
      </c>
      <c r="D235" s="6">
        <v>15000</v>
      </c>
      <c r="E235" s="8">
        <v>25</v>
      </c>
      <c r="F235" t="s">
        <v>8220</v>
      </c>
      <c r="G235" t="s">
        <v>8223</v>
      </c>
      <c r="H235" t="s">
        <v>8245</v>
      </c>
      <c r="I235">
        <v>1463619388</v>
      </c>
      <c r="J235">
        <v>1461027388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25</v>
      </c>
      <c r="Q235" s="10" t="s">
        <v>8315</v>
      </c>
      <c r="R235" t="s">
        <v>8316</v>
      </c>
      <c r="S235" s="15">
        <v>42479.039212962962</v>
      </c>
      <c r="T235" s="15">
        <v>42509.039212962962</v>
      </c>
    </row>
    <row r="236" spans="1:20" ht="90" x14ac:dyDescent="0.25">
      <c r="A236">
        <v>4067</v>
      </c>
      <c r="B236" s="3" t="s">
        <v>4063</v>
      </c>
      <c r="C236" s="3" t="s">
        <v>7998</v>
      </c>
      <c r="D236" s="6">
        <v>5000</v>
      </c>
      <c r="E236" s="8">
        <v>3045</v>
      </c>
      <c r="F236" t="s">
        <v>8220</v>
      </c>
      <c r="G236" t="s">
        <v>8223</v>
      </c>
      <c r="H236" t="s">
        <v>8245</v>
      </c>
      <c r="I236">
        <v>1443408550</v>
      </c>
      <c r="J236">
        <v>1439952550</v>
      </c>
      <c r="K236" t="b">
        <v>0</v>
      </c>
      <c r="L236">
        <v>17</v>
      </c>
      <c r="M236" t="b">
        <v>0</v>
      </c>
      <c r="N236" t="s">
        <v>8269</v>
      </c>
      <c r="O236">
        <v>61</v>
      </c>
      <c r="P236">
        <v>179.12</v>
      </c>
      <c r="Q236" s="10" t="s">
        <v>8315</v>
      </c>
      <c r="R236" t="s">
        <v>8316</v>
      </c>
      <c r="S236" s="15">
        <v>42235.117476851854</v>
      </c>
      <c r="T236" s="15">
        <v>42275.117476851854</v>
      </c>
    </row>
    <row r="237" spans="1:20" ht="60" x14ac:dyDescent="0.25">
      <c r="A237">
        <v>4068</v>
      </c>
      <c r="B237" s="3" t="s">
        <v>4064</v>
      </c>
      <c r="C237" s="3" t="s">
        <v>8171</v>
      </c>
      <c r="D237" s="6">
        <v>3495</v>
      </c>
      <c r="E237" s="8">
        <v>34.950000000000003</v>
      </c>
      <c r="F237" t="s">
        <v>8220</v>
      </c>
      <c r="G237" t="s">
        <v>8223</v>
      </c>
      <c r="H237" t="s">
        <v>8245</v>
      </c>
      <c r="I237">
        <v>1484348700</v>
      </c>
      <c r="J237">
        <v>1481756855</v>
      </c>
      <c r="K237" t="b">
        <v>0</v>
      </c>
      <c r="L237">
        <v>1</v>
      </c>
      <c r="M237" t="b">
        <v>0</v>
      </c>
      <c r="N237" t="s">
        <v>8269</v>
      </c>
      <c r="O237">
        <v>1</v>
      </c>
      <c r="P237">
        <v>34.950000000000003</v>
      </c>
      <c r="Q237" s="10" t="s">
        <v>8315</v>
      </c>
      <c r="R237" t="s">
        <v>8316</v>
      </c>
      <c r="S237" s="15">
        <v>42718.963599537034</v>
      </c>
      <c r="T237" s="15">
        <v>42748.961805555555</v>
      </c>
    </row>
    <row r="238" spans="1:20" ht="75" x14ac:dyDescent="0.25">
      <c r="A238">
        <v>4070</v>
      </c>
      <c r="B238" s="3" t="s">
        <v>4066</v>
      </c>
      <c r="C238" s="3" t="s">
        <v>8173</v>
      </c>
      <c r="D238" s="6">
        <v>1000</v>
      </c>
      <c r="E238" s="8">
        <v>165</v>
      </c>
      <c r="F238" t="s">
        <v>8220</v>
      </c>
      <c r="G238" t="s">
        <v>8223</v>
      </c>
      <c r="H238" t="s">
        <v>8245</v>
      </c>
      <c r="I238">
        <v>1425178800</v>
      </c>
      <c r="J238">
        <v>1422374420</v>
      </c>
      <c r="K238" t="b">
        <v>0</v>
      </c>
      <c r="L238">
        <v>6</v>
      </c>
      <c r="M238" t="b">
        <v>0</v>
      </c>
      <c r="N238" t="s">
        <v>8269</v>
      </c>
      <c r="O238">
        <v>17</v>
      </c>
      <c r="P238">
        <v>27.5</v>
      </c>
      <c r="Q238" s="10" t="s">
        <v>8315</v>
      </c>
      <c r="R238" t="s">
        <v>8316</v>
      </c>
      <c r="S238" s="15">
        <v>42031.666898148149</v>
      </c>
      <c r="T238" s="15">
        <v>42064.125</v>
      </c>
    </row>
    <row r="239" spans="1:20" ht="90" x14ac:dyDescent="0.25">
      <c r="A239">
        <v>4073</v>
      </c>
      <c r="B239" s="3" t="s">
        <v>4069</v>
      </c>
      <c r="C239" s="3" t="s">
        <v>8176</v>
      </c>
      <c r="D239" s="6">
        <v>3500</v>
      </c>
      <c r="E239" s="8">
        <v>37</v>
      </c>
      <c r="F239" t="s">
        <v>8220</v>
      </c>
      <c r="G239" t="s">
        <v>8223</v>
      </c>
      <c r="H239" t="s">
        <v>8245</v>
      </c>
      <c r="I239">
        <v>1431144000</v>
      </c>
      <c r="J239">
        <v>1426407426</v>
      </c>
      <c r="K239" t="b">
        <v>0</v>
      </c>
      <c r="L239">
        <v>2</v>
      </c>
      <c r="M239" t="b">
        <v>0</v>
      </c>
      <c r="N239" t="s">
        <v>8269</v>
      </c>
      <c r="O239">
        <v>1</v>
      </c>
      <c r="P239">
        <v>18.5</v>
      </c>
      <c r="Q239" s="10" t="s">
        <v>8315</v>
      </c>
      <c r="R239" t="s">
        <v>8316</v>
      </c>
      <c r="S239" s="15">
        <v>42078.34520833334</v>
      </c>
      <c r="T239" s="15">
        <v>42133.166666666672</v>
      </c>
    </row>
    <row r="240" spans="1:20" ht="75" x14ac:dyDescent="0.25">
      <c r="A240">
        <v>4076</v>
      </c>
      <c r="B240" s="3" t="s">
        <v>4072</v>
      </c>
      <c r="C240" s="3" t="s">
        <v>8179</v>
      </c>
      <c r="D240" s="6">
        <v>700</v>
      </c>
      <c r="E240" s="8">
        <v>0</v>
      </c>
      <c r="F240" t="s">
        <v>8220</v>
      </c>
      <c r="G240" t="s">
        <v>8223</v>
      </c>
      <c r="H240" t="s">
        <v>8245</v>
      </c>
      <c r="I240">
        <v>1413921060</v>
      </c>
      <c r="J240">
        <v>1411499149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41905.795706018522</v>
      </c>
      <c r="T240" s="15">
        <v>41933.82708333333</v>
      </c>
    </row>
    <row r="241" spans="1:20" ht="90" x14ac:dyDescent="0.25">
      <c r="A241">
        <v>4077</v>
      </c>
      <c r="B241" s="3" t="s">
        <v>4073</v>
      </c>
      <c r="C241" s="3" t="s">
        <v>8180</v>
      </c>
      <c r="D241" s="6">
        <v>15000</v>
      </c>
      <c r="E241" s="8">
        <v>1335</v>
      </c>
      <c r="F241" t="s">
        <v>8220</v>
      </c>
      <c r="G241" t="s">
        <v>8223</v>
      </c>
      <c r="H241" t="s">
        <v>8245</v>
      </c>
      <c r="I241">
        <v>1482339794</v>
      </c>
      <c r="J241">
        <v>1479747794</v>
      </c>
      <c r="K241" t="b">
        <v>0</v>
      </c>
      <c r="L241">
        <v>6</v>
      </c>
      <c r="M241" t="b">
        <v>0</v>
      </c>
      <c r="N241" t="s">
        <v>8269</v>
      </c>
      <c r="O241">
        <v>9</v>
      </c>
      <c r="P241">
        <v>222.5</v>
      </c>
      <c r="Q241" s="10" t="s">
        <v>8315</v>
      </c>
      <c r="R241" t="s">
        <v>8316</v>
      </c>
      <c r="S241" s="15">
        <v>42695.7105787037</v>
      </c>
      <c r="T241" s="15">
        <v>42725.7105787037</v>
      </c>
    </row>
    <row r="242" spans="1:20" ht="90" x14ac:dyDescent="0.25">
      <c r="A242">
        <v>4079</v>
      </c>
      <c r="B242" s="3" t="s">
        <v>4075</v>
      </c>
      <c r="C242" s="3" t="s">
        <v>8182</v>
      </c>
      <c r="D242" s="6">
        <v>3000</v>
      </c>
      <c r="E242" s="8">
        <v>5</v>
      </c>
      <c r="F242" t="s">
        <v>8220</v>
      </c>
      <c r="G242" t="s">
        <v>8223</v>
      </c>
      <c r="H242" t="s">
        <v>8245</v>
      </c>
      <c r="I242">
        <v>1466375521</v>
      </c>
      <c r="J242">
        <v>1463783521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5</v>
      </c>
      <c r="Q242" s="10" t="s">
        <v>8315</v>
      </c>
      <c r="R242" t="s">
        <v>8316</v>
      </c>
      <c r="S242" s="15">
        <v>42510.938900462963</v>
      </c>
      <c r="T242" s="15">
        <v>42540.938900462963</v>
      </c>
    </row>
    <row r="243" spans="1:20" ht="90" x14ac:dyDescent="0.25">
      <c r="A243">
        <v>4080</v>
      </c>
      <c r="B243" s="3" t="s">
        <v>4076</v>
      </c>
      <c r="C243" s="3" t="s">
        <v>8183</v>
      </c>
      <c r="D243" s="6">
        <v>3000</v>
      </c>
      <c r="E243" s="8">
        <v>0</v>
      </c>
      <c r="F243" t="s">
        <v>8220</v>
      </c>
      <c r="G243" t="s">
        <v>8223</v>
      </c>
      <c r="H243" t="s">
        <v>8245</v>
      </c>
      <c r="I243">
        <v>1465930440</v>
      </c>
      <c r="J243">
        <v>1463849116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42511.698101851856</v>
      </c>
      <c r="T243" s="15">
        <v>42535.787500000006</v>
      </c>
    </row>
    <row r="244" spans="1:20" ht="90" x14ac:dyDescent="0.25">
      <c r="A244">
        <v>4081</v>
      </c>
      <c r="B244" s="3" t="s">
        <v>4077</v>
      </c>
      <c r="C244" s="3" t="s">
        <v>8184</v>
      </c>
      <c r="D244" s="6">
        <v>2224</v>
      </c>
      <c r="E244" s="8">
        <v>350</v>
      </c>
      <c r="F244" t="s">
        <v>8220</v>
      </c>
      <c r="G244" t="s">
        <v>8223</v>
      </c>
      <c r="H244" t="s">
        <v>8245</v>
      </c>
      <c r="I244">
        <v>1425819425</v>
      </c>
      <c r="J244">
        <v>1423231025</v>
      </c>
      <c r="K244" t="b">
        <v>0</v>
      </c>
      <c r="L244">
        <v>12</v>
      </c>
      <c r="M244" t="b">
        <v>0</v>
      </c>
      <c r="N244" t="s">
        <v>8269</v>
      </c>
      <c r="O244">
        <v>16</v>
      </c>
      <c r="P244">
        <v>29.17</v>
      </c>
      <c r="Q244" s="10" t="s">
        <v>8315</v>
      </c>
      <c r="R244" t="s">
        <v>8316</v>
      </c>
      <c r="S244" s="15">
        <v>42041.581307870365</v>
      </c>
      <c r="T244" s="15">
        <v>42071.539641203708</v>
      </c>
    </row>
    <row r="245" spans="1:20" ht="90" x14ac:dyDescent="0.25">
      <c r="A245">
        <v>4082</v>
      </c>
      <c r="B245" s="3" t="s">
        <v>4078</v>
      </c>
      <c r="C245" s="3" t="s">
        <v>8185</v>
      </c>
      <c r="D245" s="6">
        <v>150</v>
      </c>
      <c r="E245" s="8">
        <v>3</v>
      </c>
      <c r="F245" t="s">
        <v>8220</v>
      </c>
      <c r="G245" t="s">
        <v>8223</v>
      </c>
      <c r="H245" t="s">
        <v>8245</v>
      </c>
      <c r="I245">
        <v>1447542000</v>
      </c>
      <c r="J245">
        <v>1446179553</v>
      </c>
      <c r="K245" t="b">
        <v>0</v>
      </c>
      <c r="L245">
        <v>2</v>
      </c>
      <c r="M245" t="b">
        <v>0</v>
      </c>
      <c r="N245" t="s">
        <v>8269</v>
      </c>
      <c r="O245">
        <v>2</v>
      </c>
      <c r="P245">
        <v>1.5</v>
      </c>
      <c r="Q245" s="10" t="s">
        <v>8315</v>
      </c>
      <c r="R245" t="s">
        <v>8316</v>
      </c>
      <c r="S245" s="15">
        <v>42307.189270833333</v>
      </c>
      <c r="T245" s="15">
        <v>42322.958333333328</v>
      </c>
    </row>
    <row r="246" spans="1:20" ht="90" x14ac:dyDescent="0.25">
      <c r="A246">
        <v>4083</v>
      </c>
      <c r="B246" s="3" t="s">
        <v>4079</v>
      </c>
      <c r="C246" s="3" t="s">
        <v>8186</v>
      </c>
      <c r="D246" s="6">
        <v>3500</v>
      </c>
      <c r="E246" s="8">
        <v>759</v>
      </c>
      <c r="F246" t="s">
        <v>8220</v>
      </c>
      <c r="G246" t="s">
        <v>8223</v>
      </c>
      <c r="H246" t="s">
        <v>8245</v>
      </c>
      <c r="I246">
        <v>1452795416</v>
      </c>
      <c r="J246">
        <v>1450203416</v>
      </c>
      <c r="K246" t="b">
        <v>0</v>
      </c>
      <c r="L246">
        <v>6</v>
      </c>
      <c r="M246" t="b">
        <v>0</v>
      </c>
      <c r="N246" t="s">
        <v>8269</v>
      </c>
      <c r="O246">
        <v>22</v>
      </c>
      <c r="P246">
        <v>126.5</v>
      </c>
      <c r="Q246" s="10" t="s">
        <v>8315</v>
      </c>
      <c r="R246" t="s">
        <v>8316</v>
      </c>
      <c r="S246" s="15">
        <v>42353.761759259258</v>
      </c>
      <c r="T246" s="15">
        <v>42383.761759259258</v>
      </c>
    </row>
    <row r="247" spans="1:20" ht="90" x14ac:dyDescent="0.25">
      <c r="A247">
        <v>4085</v>
      </c>
      <c r="B247" s="3" t="s">
        <v>4081</v>
      </c>
      <c r="C247" s="3" t="s">
        <v>8188</v>
      </c>
      <c r="D247" s="6">
        <v>3500</v>
      </c>
      <c r="E247" s="8">
        <v>10</v>
      </c>
      <c r="F247" t="s">
        <v>8220</v>
      </c>
      <c r="G247" t="s">
        <v>8223</v>
      </c>
      <c r="H247" t="s">
        <v>8245</v>
      </c>
      <c r="I247">
        <v>1427169540</v>
      </c>
      <c r="J247">
        <v>1424701775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10</v>
      </c>
      <c r="Q247" s="10" t="s">
        <v>8315</v>
      </c>
      <c r="R247" t="s">
        <v>8316</v>
      </c>
      <c r="S247" s="15">
        <v>42058.603877314818</v>
      </c>
      <c r="T247" s="15">
        <v>42087.165972222225</v>
      </c>
    </row>
    <row r="248" spans="1:20" ht="90" x14ac:dyDescent="0.25">
      <c r="A248">
        <v>4086</v>
      </c>
      <c r="B248" s="3" t="s">
        <v>4082</v>
      </c>
      <c r="C248" s="3" t="s">
        <v>8189</v>
      </c>
      <c r="D248" s="6">
        <v>1000</v>
      </c>
      <c r="E248" s="8">
        <v>47</v>
      </c>
      <c r="F248" t="s">
        <v>8220</v>
      </c>
      <c r="G248" t="s">
        <v>8223</v>
      </c>
      <c r="H248" t="s">
        <v>8245</v>
      </c>
      <c r="I248">
        <v>1448078400</v>
      </c>
      <c r="J248">
        <v>1445985299</v>
      </c>
      <c r="K248" t="b">
        <v>0</v>
      </c>
      <c r="L248">
        <v>5</v>
      </c>
      <c r="M248" t="b">
        <v>0</v>
      </c>
      <c r="N248" t="s">
        <v>8269</v>
      </c>
      <c r="O248">
        <v>5</v>
      </c>
      <c r="P248">
        <v>9.4</v>
      </c>
      <c r="Q248" s="10" t="s">
        <v>8315</v>
      </c>
      <c r="R248" t="s">
        <v>8316</v>
      </c>
      <c r="S248" s="15">
        <v>42304.940960648149</v>
      </c>
      <c r="T248" s="15">
        <v>42329.166666666672</v>
      </c>
    </row>
    <row r="249" spans="1:20" ht="30" x14ac:dyDescent="0.25">
      <c r="A249">
        <v>4087</v>
      </c>
      <c r="B249" s="3" t="s">
        <v>4083</v>
      </c>
      <c r="C249" s="3" t="s">
        <v>8190</v>
      </c>
      <c r="D249" s="6">
        <v>9600</v>
      </c>
      <c r="E249" s="8">
        <v>0</v>
      </c>
      <c r="F249" t="s">
        <v>8220</v>
      </c>
      <c r="G249" t="s">
        <v>8223</v>
      </c>
      <c r="H249" t="s">
        <v>8245</v>
      </c>
      <c r="I249">
        <v>1468777786</v>
      </c>
      <c r="J249">
        <v>1466185786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42538.742893518516</v>
      </c>
      <c r="T249" s="15">
        <v>42568.742893518516</v>
      </c>
    </row>
    <row r="250" spans="1:20" ht="90" x14ac:dyDescent="0.25">
      <c r="A250">
        <v>4089</v>
      </c>
      <c r="B250" s="3" t="s">
        <v>4085</v>
      </c>
      <c r="C250" s="3" t="s">
        <v>8192</v>
      </c>
      <c r="D250" s="6">
        <v>5000</v>
      </c>
      <c r="E250" s="8">
        <v>240</v>
      </c>
      <c r="F250" t="s">
        <v>8220</v>
      </c>
      <c r="G250" t="s">
        <v>8223</v>
      </c>
      <c r="H250" t="s">
        <v>8245</v>
      </c>
      <c r="I250">
        <v>1433093700</v>
      </c>
      <c r="J250">
        <v>1430242488</v>
      </c>
      <c r="K250" t="b">
        <v>0</v>
      </c>
      <c r="L250">
        <v>8</v>
      </c>
      <c r="M250" t="b">
        <v>0</v>
      </c>
      <c r="N250" t="s">
        <v>8269</v>
      </c>
      <c r="O250">
        <v>5</v>
      </c>
      <c r="P250">
        <v>30</v>
      </c>
      <c r="Q250" s="10" t="s">
        <v>8315</v>
      </c>
      <c r="R250" t="s">
        <v>8316</v>
      </c>
      <c r="S250" s="15">
        <v>42122.732499999998</v>
      </c>
      <c r="T250" s="15">
        <v>42155.732638888891</v>
      </c>
    </row>
    <row r="251" spans="1:20" ht="75" x14ac:dyDescent="0.25">
      <c r="A251">
        <v>4090</v>
      </c>
      <c r="B251" s="3" t="s">
        <v>4086</v>
      </c>
      <c r="C251" s="3" t="s">
        <v>8193</v>
      </c>
      <c r="D251" s="6">
        <v>1000</v>
      </c>
      <c r="E251" s="8">
        <v>32</v>
      </c>
      <c r="F251" t="s">
        <v>8220</v>
      </c>
      <c r="G251" t="s">
        <v>8223</v>
      </c>
      <c r="H251" t="s">
        <v>8245</v>
      </c>
      <c r="I251">
        <v>1438959600</v>
      </c>
      <c r="J251">
        <v>1437754137</v>
      </c>
      <c r="K251" t="b">
        <v>0</v>
      </c>
      <c r="L251">
        <v>3</v>
      </c>
      <c r="M251" t="b">
        <v>0</v>
      </c>
      <c r="N251" t="s">
        <v>8269</v>
      </c>
      <c r="O251">
        <v>3</v>
      </c>
      <c r="P251">
        <v>10.67</v>
      </c>
      <c r="Q251" s="10" t="s">
        <v>8315</v>
      </c>
      <c r="R251" t="s">
        <v>8316</v>
      </c>
      <c r="S251" s="15">
        <v>42209.67288194444</v>
      </c>
      <c r="T251" s="15">
        <v>42223.625</v>
      </c>
    </row>
    <row r="252" spans="1:20" ht="90" x14ac:dyDescent="0.25">
      <c r="A252">
        <v>4091</v>
      </c>
      <c r="B252" s="3" t="s">
        <v>4087</v>
      </c>
      <c r="C252" s="3" t="s">
        <v>8194</v>
      </c>
      <c r="D252" s="6">
        <v>1600</v>
      </c>
      <c r="E252" s="8">
        <v>204</v>
      </c>
      <c r="F252" t="s">
        <v>8220</v>
      </c>
      <c r="G252" t="s">
        <v>8223</v>
      </c>
      <c r="H252" t="s">
        <v>8245</v>
      </c>
      <c r="I252">
        <v>1421410151</v>
      </c>
      <c r="J252">
        <v>1418818151</v>
      </c>
      <c r="K252" t="b">
        <v>0</v>
      </c>
      <c r="L252">
        <v>8</v>
      </c>
      <c r="M252" t="b">
        <v>0</v>
      </c>
      <c r="N252" t="s">
        <v>8269</v>
      </c>
      <c r="O252">
        <v>13</v>
      </c>
      <c r="P252">
        <v>25.5</v>
      </c>
      <c r="Q252" s="10" t="s">
        <v>8315</v>
      </c>
      <c r="R252" t="s">
        <v>8316</v>
      </c>
      <c r="S252" s="15">
        <v>41990.506377314814</v>
      </c>
      <c r="T252" s="15">
        <v>42020.506377314814</v>
      </c>
    </row>
    <row r="253" spans="1:20" ht="90" x14ac:dyDescent="0.25">
      <c r="A253">
        <v>4092</v>
      </c>
      <c r="B253" s="3" t="s">
        <v>4088</v>
      </c>
      <c r="C253" s="3" t="s">
        <v>8195</v>
      </c>
      <c r="D253" s="6">
        <v>110000</v>
      </c>
      <c r="E253" s="8">
        <v>20</v>
      </c>
      <c r="F253" t="s">
        <v>8220</v>
      </c>
      <c r="G253" t="s">
        <v>8223</v>
      </c>
      <c r="H253" t="s">
        <v>8245</v>
      </c>
      <c r="I253">
        <v>1428205247</v>
      </c>
      <c r="J253">
        <v>1423024847</v>
      </c>
      <c r="K253" t="b">
        <v>0</v>
      </c>
      <c r="L253">
        <v>1</v>
      </c>
      <c r="M253" t="b">
        <v>0</v>
      </c>
      <c r="N253" t="s">
        <v>8269</v>
      </c>
      <c r="O253">
        <v>0</v>
      </c>
      <c r="P253">
        <v>20</v>
      </c>
      <c r="Q253" s="10" t="s">
        <v>8315</v>
      </c>
      <c r="R253" t="s">
        <v>8316</v>
      </c>
      <c r="S253" s="15">
        <v>42039.194988425923</v>
      </c>
      <c r="T253" s="15">
        <v>42099.153321759266</v>
      </c>
    </row>
    <row r="254" spans="1:20" ht="75" x14ac:dyDescent="0.25">
      <c r="A254">
        <v>4094</v>
      </c>
      <c r="B254" s="3" t="s">
        <v>4090</v>
      </c>
      <c r="C254" s="3" t="s">
        <v>8197</v>
      </c>
      <c r="D254" s="6">
        <v>2000</v>
      </c>
      <c r="E254" s="8">
        <v>730</v>
      </c>
      <c r="F254" t="s">
        <v>8220</v>
      </c>
      <c r="G254" t="s">
        <v>8223</v>
      </c>
      <c r="H254" t="s">
        <v>8245</v>
      </c>
      <c r="I254">
        <v>1413953940</v>
      </c>
      <c r="J254">
        <v>1410141900</v>
      </c>
      <c r="K254" t="b">
        <v>0</v>
      </c>
      <c r="L254">
        <v>8</v>
      </c>
      <c r="M254" t="b">
        <v>0</v>
      </c>
      <c r="N254" t="s">
        <v>8269</v>
      </c>
      <c r="O254">
        <v>37</v>
      </c>
      <c r="P254">
        <v>91.25</v>
      </c>
      <c r="Q254" s="10" t="s">
        <v>8315</v>
      </c>
      <c r="R254" t="s">
        <v>8316</v>
      </c>
      <c r="S254" s="15">
        <v>41890.086805555555</v>
      </c>
      <c r="T254" s="15">
        <v>41934.207638888889</v>
      </c>
    </row>
    <row r="255" spans="1:20" ht="75" x14ac:dyDescent="0.25">
      <c r="A255">
        <v>4098</v>
      </c>
      <c r="B255" s="3" t="s">
        <v>4094</v>
      </c>
      <c r="C255" s="3" t="s">
        <v>8201</v>
      </c>
      <c r="D255" s="6">
        <v>75000</v>
      </c>
      <c r="E255" s="8">
        <v>0</v>
      </c>
      <c r="F255" t="s">
        <v>8220</v>
      </c>
      <c r="G255" t="s">
        <v>8223</v>
      </c>
      <c r="H255" t="s">
        <v>8245</v>
      </c>
      <c r="I255">
        <v>1465060797</v>
      </c>
      <c r="J255">
        <v>1462468797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0" t="s">
        <v>8315</v>
      </c>
      <c r="R255" t="s">
        <v>8316</v>
      </c>
      <c r="S255" s="15">
        <v>42495.722187499996</v>
      </c>
      <c r="T255" s="15">
        <v>42525.722187499996</v>
      </c>
    </row>
    <row r="256" spans="1:20" ht="90" x14ac:dyDescent="0.25">
      <c r="A256">
        <v>4099</v>
      </c>
      <c r="B256" s="3" t="s">
        <v>4095</v>
      </c>
      <c r="C256" s="3" t="s">
        <v>8202</v>
      </c>
      <c r="D256" s="6">
        <v>4500</v>
      </c>
      <c r="E256" s="8">
        <v>50</v>
      </c>
      <c r="F256" t="s">
        <v>8220</v>
      </c>
      <c r="G256" t="s">
        <v>8223</v>
      </c>
      <c r="H256" t="s">
        <v>8245</v>
      </c>
      <c r="I256">
        <v>1472847873</v>
      </c>
      <c r="J256">
        <v>1468959873</v>
      </c>
      <c r="K256" t="b">
        <v>0</v>
      </c>
      <c r="L256">
        <v>1</v>
      </c>
      <c r="M256" t="b">
        <v>0</v>
      </c>
      <c r="N256" t="s">
        <v>8269</v>
      </c>
      <c r="O256">
        <v>1</v>
      </c>
      <c r="P256">
        <v>50</v>
      </c>
      <c r="Q256" s="10" t="s">
        <v>8315</v>
      </c>
      <c r="R256" t="s">
        <v>8316</v>
      </c>
      <c r="S256" s="15">
        <v>42570.850381944445</v>
      </c>
      <c r="T256" s="15">
        <v>42615.850381944445</v>
      </c>
    </row>
    <row r="257" spans="1:20" ht="60" x14ac:dyDescent="0.25">
      <c r="A257">
        <v>4100</v>
      </c>
      <c r="B257" s="3" t="s">
        <v>4096</v>
      </c>
      <c r="C257" s="3" t="s">
        <v>8203</v>
      </c>
      <c r="D257" s="6">
        <v>270</v>
      </c>
      <c r="E257" s="8">
        <v>0</v>
      </c>
      <c r="F257" t="s">
        <v>8220</v>
      </c>
      <c r="G257" t="s">
        <v>8223</v>
      </c>
      <c r="H257" t="s">
        <v>8245</v>
      </c>
      <c r="I257">
        <v>1414205990</v>
      </c>
      <c r="J257">
        <v>1413341990</v>
      </c>
      <c r="K257" t="b">
        <v>0</v>
      </c>
      <c r="L257">
        <v>0</v>
      </c>
      <c r="M257" t="b">
        <v>0</v>
      </c>
      <c r="N257" t="s">
        <v>8269</v>
      </c>
      <c r="O257">
        <v>0</v>
      </c>
      <c r="P257">
        <v>0</v>
      </c>
      <c r="Q257" s="10" t="s">
        <v>8315</v>
      </c>
      <c r="R257" t="s">
        <v>8316</v>
      </c>
      <c r="S257" s="15">
        <v>41927.124884259261</v>
      </c>
      <c r="T257" s="15">
        <v>41937.124884259261</v>
      </c>
    </row>
    <row r="258" spans="1:20" ht="90" x14ac:dyDescent="0.25">
      <c r="A258">
        <v>4101</v>
      </c>
      <c r="B258" s="3" t="s">
        <v>4097</v>
      </c>
      <c r="C258" s="3" t="s">
        <v>8204</v>
      </c>
      <c r="D258" s="6">
        <v>600</v>
      </c>
      <c r="E258" s="8">
        <v>0</v>
      </c>
      <c r="F258" t="s">
        <v>8220</v>
      </c>
      <c r="G258" t="s">
        <v>8223</v>
      </c>
      <c r="H258" t="s">
        <v>8245</v>
      </c>
      <c r="I258">
        <v>1485380482</v>
      </c>
      <c r="J258">
        <v>1482788482</v>
      </c>
      <c r="K258" t="b">
        <v>0</v>
      </c>
      <c r="L258">
        <v>0</v>
      </c>
      <c r="M258" t="b">
        <v>0</v>
      </c>
      <c r="N258" t="s">
        <v>8269</v>
      </c>
      <c r="O258">
        <v>0</v>
      </c>
      <c r="P258">
        <v>0</v>
      </c>
      <c r="Q258" s="10" t="s">
        <v>8315</v>
      </c>
      <c r="R258" t="s">
        <v>8316</v>
      </c>
      <c r="S258" s="15">
        <v>42730.903726851851</v>
      </c>
      <c r="T258" s="15">
        <v>42760.903726851851</v>
      </c>
    </row>
    <row r="259" spans="1:20" ht="75" x14ac:dyDescent="0.25">
      <c r="A259">
        <v>4102</v>
      </c>
      <c r="B259" s="3" t="s">
        <v>4098</v>
      </c>
      <c r="C259" s="3" t="s">
        <v>8205</v>
      </c>
      <c r="D259" s="6">
        <v>500</v>
      </c>
      <c r="E259" s="8">
        <v>137</v>
      </c>
      <c r="F259" t="s">
        <v>8220</v>
      </c>
      <c r="G259" t="s">
        <v>8223</v>
      </c>
      <c r="H259" t="s">
        <v>8245</v>
      </c>
      <c r="I259">
        <v>1463343673</v>
      </c>
      <c r="J259">
        <v>1460751673</v>
      </c>
      <c r="K259" t="b">
        <v>0</v>
      </c>
      <c r="L259">
        <v>6</v>
      </c>
      <c r="M259" t="b">
        <v>0</v>
      </c>
      <c r="N259" t="s">
        <v>8269</v>
      </c>
      <c r="O259">
        <v>27</v>
      </c>
      <c r="P259">
        <v>22.83</v>
      </c>
      <c r="Q259" s="10" t="s">
        <v>8315</v>
      </c>
      <c r="R259" t="s">
        <v>8316</v>
      </c>
      <c r="S259" s="15">
        <v>42475.848067129627</v>
      </c>
      <c r="T259" s="15">
        <v>42505.848067129627</v>
      </c>
    </row>
    <row r="260" spans="1:20" ht="90" x14ac:dyDescent="0.25">
      <c r="A260">
        <v>4103</v>
      </c>
      <c r="B260" s="3" t="s">
        <v>4099</v>
      </c>
      <c r="C260" s="3" t="s">
        <v>8206</v>
      </c>
      <c r="D260" s="6">
        <v>1000</v>
      </c>
      <c r="E260" s="8">
        <v>100</v>
      </c>
      <c r="F260" t="s">
        <v>8220</v>
      </c>
      <c r="G260" t="s">
        <v>8223</v>
      </c>
      <c r="H260" t="s">
        <v>8245</v>
      </c>
      <c r="I260">
        <v>1440613920</v>
      </c>
      <c r="J260">
        <v>1435953566</v>
      </c>
      <c r="K260" t="b">
        <v>0</v>
      </c>
      <c r="L260">
        <v>6</v>
      </c>
      <c r="M260" t="b">
        <v>0</v>
      </c>
      <c r="N260" t="s">
        <v>8269</v>
      </c>
      <c r="O260">
        <v>10</v>
      </c>
      <c r="P260">
        <v>16.670000000000002</v>
      </c>
      <c r="Q260" s="10" t="s">
        <v>8315</v>
      </c>
      <c r="R260" t="s">
        <v>8316</v>
      </c>
      <c r="S260" s="15">
        <v>42188.83293981482</v>
      </c>
      <c r="T260" s="15">
        <v>42242.772222222222</v>
      </c>
    </row>
    <row r="261" spans="1:20" ht="90" x14ac:dyDescent="0.25">
      <c r="A261">
        <v>4106</v>
      </c>
      <c r="B261" s="3" t="s">
        <v>4102</v>
      </c>
      <c r="C261" s="3" t="s">
        <v>8209</v>
      </c>
      <c r="D261" s="6">
        <v>5000</v>
      </c>
      <c r="E261" s="8">
        <v>3530</v>
      </c>
      <c r="F261" t="s">
        <v>8220</v>
      </c>
      <c r="G261" t="s">
        <v>8223</v>
      </c>
      <c r="H261" t="s">
        <v>8245</v>
      </c>
      <c r="I261">
        <v>1427936400</v>
      </c>
      <c r="J261">
        <v>1424221866</v>
      </c>
      <c r="K261" t="b">
        <v>0</v>
      </c>
      <c r="L261">
        <v>33</v>
      </c>
      <c r="M261" t="b">
        <v>0</v>
      </c>
      <c r="N261" t="s">
        <v>8269</v>
      </c>
      <c r="O261">
        <v>71</v>
      </c>
      <c r="P261">
        <v>106.97</v>
      </c>
      <c r="Q261" s="10" t="s">
        <v>8315</v>
      </c>
      <c r="R261" t="s">
        <v>8316</v>
      </c>
      <c r="S261" s="15">
        <v>42053.049375000002</v>
      </c>
      <c r="T261" s="15">
        <v>42096.041666666672</v>
      </c>
    </row>
    <row r="262" spans="1:20" ht="90" x14ac:dyDescent="0.25">
      <c r="A262">
        <v>4107</v>
      </c>
      <c r="B262" s="3" t="s">
        <v>4103</v>
      </c>
      <c r="C262" s="3" t="s">
        <v>8210</v>
      </c>
      <c r="D262" s="6">
        <v>2000</v>
      </c>
      <c r="E262" s="8">
        <v>41</v>
      </c>
      <c r="F262" t="s">
        <v>8220</v>
      </c>
      <c r="G262" t="s">
        <v>8223</v>
      </c>
      <c r="H262" t="s">
        <v>8245</v>
      </c>
      <c r="I262">
        <v>1411596001</v>
      </c>
      <c r="J262">
        <v>1409608801</v>
      </c>
      <c r="K262" t="b">
        <v>0</v>
      </c>
      <c r="L262">
        <v>4</v>
      </c>
      <c r="M262" t="b">
        <v>0</v>
      </c>
      <c r="N262" t="s">
        <v>8269</v>
      </c>
      <c r="O262">
        <v>2</v>
      </c>
      <c r="P262">
        <v>10.25</v>
      </c>
      <c r="Q262" s="10" t="s">
        <v>8315</v>
      </c>
      <c r="R262" t="s">
        <v>8316</v>
      </c>
      <c r="S262" s="15">
        <v>41883.916678240741</v>
      </c>
      <c r="T262" s="15">
        <v>41906.916678240741</v>
      </c>
    </row>
    <row r="263" spans="1:20" ht="75" x14ac:dyDescent="0.25">
      <c r="A263">
        <v>4108</v>
      </c>
      <c r="B263" s="3" t="s">
        <v>4104</v>
      </c>
      <c r="C263" s="3" t="s">
        <v>8211</v>
      </c>
      <c r="D263" s="6">
        <v>3000</v>
      </c>
      <c r="E263" s="8">
        <v>59</v>
      </c>
      <c r="F263" t="s">
        <v>8220</v>
      </c>
      <c r="G263" t="s">
        <v>8223</v>
      </c>
      <c r="H263" t="s">
        <v>8245</v>
      </c>
      <c r="I263">
        <v>1488517200</v>
      </c>
      <c r="J263">
        <v>1485909937</v>
      </c>
      <c r="K263" t="b">
        <v>0</v>
      </c>
      <c r="L263">
        <v>1</v>
      </c>
      <c r="M263" t="b">
        <v>0</v>
      </c>
      <c r="N263" t="s">
        <v>8269</v>
      </c>
      <c r="O263">
        <v>2</v>
      </c>
      <c r="P263">
        <v>59</v>
      </c>
      <c r="Q263" s="10" t="s">
        <v>8315</v>
      </c>
      <c r="R263" t="s">
        <v>8316</v>
      </c>
      <c r="S263" s="15">
        <v>42767.031678240746</v>
      </c>
      <c r="T263" s="15">
        <v>42797.208333333328</v>
      </c>
    </row>
    <row r="264" spans="1:20" ht="75" x14ac:dyDescent="0.25">
      <c r="A264">
        <v>4111</v>
      </c>
      <c r="B264" s="3" t="s">
        <v>4107</v>
      </c>
      <c r="C264" s="3" t="s">
        <v>8214</v>
      </c>
      <c r="D264" s="6">
        <v>3000</v>
      </c>
      <c r="E264" s="8">
        <v>94</v>
      </c>
      <c r="F264" t="s">
        <v>8220</v>
      </c>
      <c r="G264" t="s">
        <v>8223</v>
      </c>
      <c r="H264" t="s">
        <v>8245</v>
      </c>
      <c r="I264">
        <v>1424747740</v>
      </c>
      <c r="J264">
        <v>1422155740</v>
      </c>
      <c r="K264" t="b">
        <v>0</v>
      </c>
      <c r="L264">
        <v>6</v>
      </c>
      <c r="M264" t="b">
        <v>0</v>
      </c>
      <c r="N264" t="s">
        <v>8269</v>
      </c>
      <c r="O264">
        <v>3</v>
      </c>
      <c r="P264">
        <v>15.67</v>
      </c>
      <c r="Q264" s="10" t="s">
        <v>8315</v>
      </c>
      <c r="R264" t="s">
        <v>8316</v>
      </c>
      <c r="S264" s="15">
        <v>42029.135879629626</v>
      </c>
      <c r="T264" s="15">
        <v>42059.135879629626</v>
      </c>
    </row>
    <row r="265" spans="1:20" ht="90" x14ac:dyDescent="0.25">
      <c r="A265">
        <v>4113</v>
      </c>
      <c r="B265" s="3" t="s">
        <v>4109</v>
      </c>
      <c r="C265" s="3" t="s">
        <v>8215</v>
      </c>
      <c r="D265" s="6">
        <v>1500</v>
      </c>
      <c r="E265" s="8">
        <v>3</v>
      </c>
      <c r="F265" t="s">
        <v>8220</v>
      </c>
      <c r="G265" t="s">
        <v>8223</v>
      </c>
      <c r="H265" t="s">
        <v>8245</v>
      </c>
      <c r="I265">
        <v>1452234840</v>
      </c>
      <c r="J265">
        <v>1450619123</v>
      </c>
      <c r="K265" t="b">
        <v>0</v>
      </c>
      <c r="L265">
        <v>3</v>
      </c>
      <c r="M265" t="b">
        <v>0</v>
      </c>
      <c r="N265" t="s">
        <v>8269</v>
      </c>
      <c r="O265">
        <v>0</v>
      </c>
      <c r="P265">
        <v>1</v>
      </c>
      <c r="Q265" s="10" t="s">
        <v>8315</v>
      </c>
      <c r="R265" t="s">
        <v>8316</v>
      </c>
      <c r="S265" s="15">
        <v>42358.573182870372</v>
      </c>
      <c r="T265" s="15">
        <v>42377.273611111115</v>
      </c>
    </row>
  </sheetData>
  <conditionalFormatting sqref="F1:F26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P26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233D-9669-4C4F-84E6-998A2266C88D}">
  <dimension ref="A1:T46"/>
  <sheetViews>
    <sheetView topLeftCell="A42" workbookViewId="0">
      <selection activeCell="D2" sqref="D2:D46"/>
    </sheetView>
  </sheetViews>
  <sheetFormatPr defaultRowHeight="15" x14ac:dyDescent="0.25"/>
  <cols>
    <col min="1" max="1" width="5" bestFit="1" customWidth="1"/>
    <col min="2" max="3" width="24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5">
        <v>41877.886620370373</v>
      </c>
      <c r="T2" s="15">
        <v>41907.886620370373</v>
      </c>
    </row>
    <row r="3" spans="1:20" ht="7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8315</v>
      </c>
      <c r="R3" t="s">
        <v>8357</v>
      </c>
      <c r="S3" s="15">
        <v>42013.15253472222</v>
      </c>
      <c r="T3" s="15">
        <v>42028.125</v>
      </c>
    </row>
    <row r="4" spans="1:20" ht="9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8315</v>
      </c>
      <c r="R4" t="s">
        <v>8357</v>
      </c>
      <c r="S4" s="15">
        <v>42103.556828703702</v>
      </c>
      <c r="T4" s="15">
        <v>42133.165972222225</v>
      </c>
    </row>
    <row r="5" spans="1:20" ht="90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8315</v>
      </c>
      <c r="R5" t="s">
        <v>8357</v>
      </c>
      <c r="S5" s="15">
        <v>41863.584120370368</v>
      </c>
      <c r="T5" s="15">
        <v>41893.584120370368</v>
      </c>
    </row>
    <row r="6" spans="1:20" ht="9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8315</v>
      </c>
      <c r="R6" t="s">
        <v>8357</v>
      </c>
      <c r="S6" s="15">
        <v>42044.765960648147</v>
      </c>
      <c r="T6" s="15">
        <v>42058.765960648147</v>
      </c>
    </row>
    <row r="7" spans="1:20" ht="9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8315</v>
      </c>
      <c r="R7" t="s">
        <v>8357</v>
      </c>
      <c r="S7" s="15">
        <v>41806.669317129628</v>
      </c>
      <c r="T7" s="15">
        <v>41835.208333333336</v>
      </c>
    </row>
    <row r="8" spans="1:20" ht="45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8315</v>
      </c>
      <c r="R8" t="s">
        <v>8357</v>
      </c>
      <c r="S8" s="15">
        <v>42403.998217592598</v>
      </c>
      <c r="T8" s="15">
        <v>42433.998217592598</v>
      </c>
    </row>
    <row r="9" spans="1:20" ht="90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8315</v>
      </c>
      <c r="R9" t="s">
        <v>8357</v>
      </c>
      <c r="S9" s="15">
        <v>41754.564328703702</v>
      </c>
      <c r="T9" s="15">
        <v>41784.564328703702</v>
      </c>
    </row>
    <row r="10" spans="1:20" ht="90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8315</v>
      </c>
      <c r="R10" t="s">
        <v>8357</v>
      </c>
      <c r="S10" s="15">
        <v>42495.956631944442</v>
      </c>
      <c r="T10" s="15">
        <v>42525.956631944442</v>
      </c>
    </row>
    <row r="11" spans="1:20" ht="75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8315</v>
      </c>
      <c r="R11" t="s">
        <v>8357</v>
      </c>
      <c r="S11" s="15">
        <v>42553.583425925928</v>
      </c>
      <c r="T11" s="15">
        <v>42611.708333333328</v>
      </c>
    </row>
    <row r="12" spans="1:20" ht="9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8315</v>
      </c>
      <c r="R12" t="s">
        <v>8357</v>
      </c>
      <c r="S12" s="15">
        <v>41912.650729166664</v>
      </c>
      <c r="T12" s="15">
        <v>41925.207638888889</v>
      </c>
    </row>
    <row r="13" spans="1:20" ht="90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8315</v>
      </c>
      <c r="R13" t="s">
        <v>8357</v>
      </c>
      <c r="S13" s="15">
        <v>42004.703865740739</v>
      </c>
      <c r="T13" s="15">
        <v>42034.703865740739</v>
      </c>
    </row>
    <row r="14" spans="1:20" ht="105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8315</v>
      </c>
      <c r="R14" t="s">
        <v>8357</v>
      </c>
      <c r="S14" s="15">
        <v>41845.809166666666</v>
      </c>
      <c r="T14" s="15">
        <v>41879.041666666664</v>
      </c>
    </row>
    <row r="15" spans="1:20" ht="75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8315</v>
      </c>
      <c r="R15" t="s">
        <v>8357</v>
      </c>
      <c r="S15" s="15">
        <v>41982.773356481484</v>
      </c>
      <c r="T15" s="15">
        <v>42022.773356481484</v>
      </c>
    </row>
    <row r="16" spans="1:20" ht="9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8315</v>
      </c>
      <c r="R16" t="s">
        <v>8357</v>
      </c>
      <c r="S16" s="15">
        <v>42395.706435185188</v>
      </c>
      <c r="T16" s="15">
        <v>42416.249305555553</v>
      </c>
    </row>
    <row r="17" spans="1:20" ht="9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8315</v>
      </c>
      <c r="R17" t="s">
        <v>8357</v>
      </c>
      <c r="S17" s="15">
        <v>42458.127175925925</v>
      </c>
      <c r="T17" s="15">
        <v>42489.165972222225</v>
      </c>
    </row>
    <row r="18" spans="1:20" ht="120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8315</v>
      </c>
      <c r="R18" t="s">
        <v>8357</v>
      </c>
      <c r="S18" s="15">
        <v>42016.981574074074</v>
      </c>
      <c r="T18" s="15">
        <v>42045.332638888889</v>
      </c>
    </row>
    <row r="19" spans="1:20" ht="7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8315</v>
      </c>
      <c r="R19" t="s">
        <v>8357</v>
      </c>
      <c r="S19" s="15">
        <v>42403.035567129627</v>
      </c>
      <c r="T19" s="15">
        <v>42462.993900462956</v>
      </c>
    </row>
    <row r="20" spans="1:20" ht="9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8315</v>
      </c>
      <c r="R20" t="s">
        <v>8357</v>
      </c>
      <c r="S20" s="15">
        <v>42128.824074074073</v>
      </c>
      <c r="T20" s="15">
        <v>42158</v>
      </c>
    </row>
    <row r="21" spans="1:20" ht="7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8315</v>
      </c>
      <c r="R21" t="s">
        <v>8357</v>
      </c>
      <c r="S21" s="15">
        <v>41808.881215277775</v>
      </c>
      <c r="T21" s="15">
        <v>41846.207638888889</v>
      </c>
    </row>
    <row r="22" spans="1:20" ht="90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8315</v>
      </c>
      <c r="R22" t="s">
        <v>8357</v>
      </c>
      <c r="S22" s="15">
        <v>41771.814791666664</v>
      </c>
      <c r="T22" s="15">
        <v>41801.814791666664</v>
      </c>
    </row>
    <row r="23" spans="1:20" ht="75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8315</v>
      </c>
      <c r="R23" t="s">
        <v>8357</v>
      </c>
      <c r="S23" s="15">
        <v>41954.850868055553</v>
      </c>
      <c r="T23" s="15">
        <v>41974.850868055553</v>
      </c>
    </row>
    <row r="24" spans="1:20" ht="45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8315</v>
      </c>
      <c r="R24" t="s">
        <v>8357</v>
      </c>
      <c r="S24" s="15">
        <v>41747.471504629626</v>
      </c>
      <c r="T24" s="15">
        <v>41778.208333333336</v>
      </c>
    </row>
    <row r="25" spans="1:20" ht="4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8315</v>
      </c>
      <c r="R25" t="s">
        <v>8357</v>
      </c>
      <c r="S25" s="15">
        <v>42182.108252314814</v>
      </c>
      <c r="T25" s="15">
        <v>42242.108252314814</v>
      </c>
    </row>
    <row r="26" spans="1:20" ht="90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8315</v>
      </c>
      <c r="R26" t="s">
        <v>8357</v>
      </c>
      <c r="S26" s="15">
        <v>41739.525300925925</v>
      </c>
      <c r="T26" s="15">
        <v>41764.525300925925</v>
      </c>
    </row>
    <row r="27" spans="1:20" ht="6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8315</v>
      </c>
      <c r="R27" t="s">
        <v>8357</v>
      </c>
      <c r="S27" s="15">
        <v>42065.750300925924</v>
      </c>
      <c r="T27" s="15">
        <v>42095.708634259259</v>
      </c>
    </row>
    <row r="28" spans="1:20" ht="7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8315</v>
      </c>
      <c r="R28" t="s">
        <v>8357</v>
      </c>
      <c r="S28" s="15">
        <v>42499.842962962968</v>
      </c>
      <c r="T28" s="15">
        <v>42519.024999999994</v>
      </c>
    </row>
    <row r="29" spans="1:20" ht="10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8315</v>
      </c>
      <c r="R29" t="s">
        <v>8357</v>
      </c>
      <c r="S29" s="15">
        <v>41820.776412037041</v>
      </c>
      <c r="T29" s="15">
        <v>41850.776412037041</v>
      </c>
    </row>
    <row r="30" spans="1:20" ht="6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8315</v>
      </c>
      <c r="R30" t="s">
        <v>8357</v>
      </c>
      <c r="S30" s="15">
        <v>41788.167187500003</v>
      </c>
      <c r="T30" s="15">
        <v>41823.167187500003</v>
      </c>
    </row>
    <row r="31" spans="1:20" ht="90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8315</v>
      </c>
      <c r="R31" t="s">
        <v>8357</v>
      </c>
      <c r="S31" s="15">
        <v>42050.019641203704</v>
      </c>
      <c r="T31" s="15">
        <v>42064.207638888889</v>
      </c>
    </row>
    <row r="32" spans="1:20" ht="9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8315</v>
      </c>
      <c r="R32" t="s">
        <v>8357</v>
      </c>
      <c r="S32" s="15">
        <v>41772.727893518517</v>
      </c>
      <c r="T32" s="15">
        <v>41802.727893518517</v>
      </c>
    </row>
    <row r="33" spans="1:20" ht="90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8315</v>
      </c>
      <c r="R33" t="s">
        <v>8357</v>
      </c>
      <c r="S33" s="15">
        <v>42445.598136574074</v>
      </c>
      <c r="T33" s="15">
        <v>42475.598136574074</v>
      </c>
    </row>
    <row r="34" spans="1:20" ht="6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8315</v>
      </c>
      <c r="R34" t="s">
        <v>8357</v>
      </c>
      <c r="S34" s="15">
        <v>42493.857083333336</v>
      </c>
      <c r="T34" s="15">
        <v>42508</v>
      </c>
    </row>
    <row r="35" spans="1:20" ht="75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8315</v>
      </c>
      <c r="R35" t="s">
        <v>8357</v>
      </c>
      <c r="S35" s="15">
        <v>42682.616967592592</v>
      </c>
      <c r="T35" s="15">
        <v>42703.25</v>
      </c>
    </row>
    <row r="36" spans="1:20" ht="6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8315</v>
      </c>
      <c r="R36" t="s">
        <v>8357</v>
      </c>
      <c r="S36" s="15">
        <v>42656.005173611105</v>
      </c>
      <c r="T36" s="15">
        <v>42689.088888888888</v>
      </c>
    </row>
    <row r="37" spans="1:20" ht="90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8315</v>
      </c>
      <c r="R37" t="s">
        <v>8357</v>
      </c>
      <c r="S37" s="15">
        <v>42075.942627314813</v>
      </c>
      <c r="T37" s="15">
        <v>42103.166666666672</v>
      </c>
    </row>
    <row r="38" spans="1:20" ht="105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8315</v>
      </c>
      <c r="R38" t="s">
        <v>8357</v>
      </c>
      <c r="S38" s="15">
        <v>41814.367800925924</v>
      </c>
      <c r="T38" s="15">
        <v>41852.041666666664</v>
      </c>
    </row>
    <row r="39" spans="1:20" ht="9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8315</v>
      </c>
      <c r="R39" t="s">
        <v>8357</v>
      </c>
      <c r="S39" s="15">
        <v>41887.111354166671</v>
      </c>
      <c r="T39" s="15">
        <v>41909.166666666664</v>
      </c>
    </row>
    <row r="40" spans="1:20" ht="6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8315</v>
      </c>
      <c r="R40" t="s">
        <v>8357</v>
      </c>
      <c r="S40" s="15">
        <v>41989.819212962961</v>
      </c>
      <c r="T40" s="15">
        <v>42049.819212962961</v>
      </c>
    </row>
    <row r="41" spans="1:20" ht="45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8315</v>
      </c>
      <c r="R41" t="s">
        <v>8357</v>
      </c>
      <c r="S41" s="15">
        <v>42425.735416666663</v>
      </c>
      <c r="T41" s="15">
        <v>42455.693750000006</v>
      </c>
    </row>
    <row r="42" spans="1:20" ht="7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8315</v>
      </c>
      <c r="R42" t="s">
        <v>8357</v>
      </c>
      <c r="S42" s="15">
        <v>42166.219733796301</v>
      </c>
      <c r="T42" s="15">
        <v>42198.837499999994</v>
      </c>
    </row>
    <row r="43" spans="1:20" ht="10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8315</v>
      </c>
      <c r="R43" t="s">
        <v>8357</v>
      </c>
      <c r="S43" s="15">
        <v>41865.882928240739</v>
      </c>
      <c r="T43" s="15">
        <v>41890.882928240739</v>
      </c>
    </row>
    <row r="44" spans="1:20" ht="7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8315</v>
      </c>
      <c r="R44" t="s">
        <v>8357</v>
      </c>
      <c r="S44" s="15">
        <v>42420.140277777777</v>
      </c>
      <c r="T44" s="15">
        <v>42444.666666666672</v>
      </c>
    </row>
    <row r="45" spans="1:20" ht="90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8315</v>
      </c>
      <c r="R45" t="s">
        <v>8357</v>
      </c>
      <c r="S45" s="15">
        <v>42487.037905092591</v>
      </c>
      <c r="T45" s="15">
        <v>42517.037905092591</v>
      </c>
    </row>
    <row r="46" spans="1:20" ht="9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8315</v>
      </c>
      <c r="R46" t="s">
        <v>8357</v>
      </c>
      <c r="S46" s="15">
        <v>42167.534791666665</v>
      </c>
      <c r="T46" s="15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P4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3860-EAD7-4AFC-B8FC-A53FBA2374A7}">
  <dimension ref="A1:T41"/>
  <sheetViews>
    <sheetView topLeftCell="A34" workbookViewId="0">
      <selection activeCell="D2" sqref="D2:D41"/>
    </sheetView>
  </sheetViews>
  <sheetFormatPr defaultRowHeight="15" x14ac:dyDescent="0.25"/>
  <cols>
    <col min="1" max="1" width="5" bestFit="1" customWidth="1"/>
    <col min="2" max="3" width="33.7109375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8315</v>
      </c>
      <c r="R2" t="s">
        <v>8357</v>
      </c>
      <c r="S2" s="15">
        <v>42538.755428240736</v>
      </c>
      <c r="T2" s="15">
        <v>42598.755428240736</v>
      </c>
    </row>
    <row r="3" spans="1:20" ht="6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8315</v>
      </c>
      <c r="R3" t="s">
        <v>8357</v>
      </c>
      <c r="S3" s="15">
        <v>42182.062476851846</v>
      </c>
      <c r="T3" s="15">
        <v>42212.062476851846</v>
      </c>
    </row>
    <row r="4" spans="1:20" ht="60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8315</v>
      </c>
      <c r="R4" t="s">
        <v>8357</v>
      </c>
      <c r="S4" s="15">
        <v>42017.594236111108</v>
      </c>
      <c r="T4" s="15">
        <v>42047.594236111108</v>
      </c>
    </row>
    <row r="5" spans="1:20" ht="6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8315</v>
      </c>
      <c r="R5" t="s">
        <v>8357</v>
      </c>
      <c r="S5" s="15">
        <v>42157.598090277781</v>
      </c>
      <c r="T5" s="15">
        <v>42217.583333333328</v>
      </c>
    </row>
    <row r="6" spans="1:20" ht="6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8315</v>
      </c>
      <c r="R6" t="s">
        <v>8357</v>
      </c>
      <c r="S6" s="15">
        <v>41858.761782407404</v>
      </c>
      <c r="T6" s="15">
        <v>41888.875</v>
      </c>
    </row>
    <row r="7" spans="1:20" ht="6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8315</v>
      </c>
      <c r="R7" t="s">
        <v>8357</v>
      </c>
      <c r="S7" s="15">
        <v>42460.320613425924</v>
      </c>
      <c r="T7" s="15">
        <v>42490.231944444444</v>
      </c>
    </row>
    <row r="8" spans="1:20" ht="60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8315</v>
      </c>
      <c r="R8" t="s">
        <v>8357</v>
      </c>
      <c r="S8" s="15">
        <v>42293.853541666671</v>
      </c>
      <c r="T8" s="15">
        <v>42352.249305555553</v>
      </c>
    </row>
    <row r="9" spans="1:20" ht="45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8315</v>
      </c>
      <c r="R9" t="s">
        <v>8357</v>
      </c>
      <c r="S9" s="15">
        <v>42242.988680555558</v>
      </c>
      <c r="T9" s="15">
        <v>42272.988680555558</v>
      </c>
    </row>
    <row r="10" spans="1:20" ht="60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8315</v>
      </c>
      <c r="R10" t="s">
        <v>8357</v>
      </c>
      <c r="S10" s="15">
        <v>42172.686099537037</v>
      </c>
      <c r="T10" s="15">
        <v>42202.676388888889</v>
      </c>
    </row>
    <row r="11" spans="1:20" ht="6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8315</v>
      </c>
      <c r="R11" t="s">
        <v>8357</v>
      </c>
      <c r="S11" s="15">
        <v>42236.276053240741</v>
      </c>
      <c r="T11" s="15">
        <v>42266.276053240741</v>
      </c>
    </row>
    <row r="12" spans="1:20" ht="60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8315</v>
      </c>
      <c r="R12" t="s">
        <v>8357</v>
      </c>
      <c r="S12" s="15">
        <v>42057.277858796297</v>
      </c>
      <c r="T12" s="15">
        <v>42117.236192129625</v>
      </c>
    </row>
    <row r="13" spans="1:20" ht="75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8315</v>
      </c>
      <c r="R13" t="s">
        <v>8357</v>
      </c>
      <c r="S13" s="15">
        <v>42291.833287037036</v>
      </c>
      <c r="T13" s="15">
        <v>42351.874953703707</v>
      </c>
    </row>
    <row r="14" spans="1:20" ht="75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8315</v>
      </c>
      <c r="R14" t="s">
        <v>8357</v>
      </c>
      <c r="S14" s="15">
        <v>42437.094490740739</v>
      </c>
      <c r="T14" s="15">
        <v>42495.708333333328</v>
      </c>
    </row>
    <row r="15" spans="1:20" ht="7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8315</v>
      </c>
      <c r="R15" t="s">
        <v>8357</v>
      </c>
      <c r="S15" s="15">
        <v>41880.753437499996</v>
      </c>
      <c r="T15" s="15">
        <v>41905.165972222225</v>
      </c>
    </row>
    <row r="16" spans="1:20" ht="6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8315</v>
      </c>
      <c r="R16" t="s">
        <v>8357</v>
      </c>
      <c r="S16" s="15">
        <v>42649.623460648145</v>
      </c>
      <c r="T16" s="15">
        <v>42693.041666666672</v>
      </c>
    </row>
    <row r="17" spans="1:20" ht="4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8315</v>
      </c>
      <c r="R17" t="s">
        <v>8357</v>
      </c>
      <c r="S17" s="15">
        <v>42450.88282407407</v>
      </c>
      <c r="T17" s="15">
        <v>42480.88282407407</v>
      </c>
    </row>
    <row r="18" spans="1:20" ht="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8315</v>
      </c>
      <c r="R18" t="s">
        <v>8357</v>
      </c>
      <c r="S18" s="15">
        <v>42226.694780092599</v>
      </c>
      <c r="T18" s="15">
        <v>42261.694780092599</v>
      </c>
    </row>
    <row r="19" spans="1:20" ht="7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8315</v>
      </c>
      <c r="R19" t="s">
        <v>8357</v>
      </c>
      <c r="S19" s="15">
        <v>41975.700636574074</v>
      </c>
      <c r="T19" s="15">
        <v>42005.700636574074</v>
      </c>
    </row>
    <row r="20" spans="1:20" ht="60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8315</v>
      </c>
      <c r="R20" t="s">
        <v>8357</v>
      </c>
      <c r="S20" s="15">
        <v>42590.677152777775</v>
      </c>
      <c r="T20" s="15">
        <v>42650.632638888885</v>
      </c>
    </row>
    <row r="21" spans="1:20" ht="7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8315</v>
      </c>
      <c r="R21" t="s">
        <v>8357</v>
      </c>
      <c r="S21" s="15">
        <v>42104.781597222223</v>
      </c>
      <c r="T21" s="15">
        <v>42134.781597222223</v>
      </c>
    </row>
    <row r="22" spans="1:20" ht="60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8315</v>
      </c>
      <c r="R22" t="s">
        <v>8357</v>
      </c>
      <c r="S22" s="15">
        <v>41899.627071759263</v>
      </c>
      <c r="T22" s="15">
        <v>41917.208333333336</v>
      </c>
    </row>
    <row r="23" spans="1:20" ht="6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8315</v>
      </c>
      <c r="R23" t="s">
        <v>8357</v>
      </c>
      <c r="S23" s="15">
        <v>42285.143969907411</v>
      </c>
      <c r="T23" s="15">
        <v>42325.185636574075</v>
      </c>
    </row>
    <row r="24" spans="1:20" ht="4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8315</v>
      </c>
      <c r="R24" t="s">
        <v>8357</v>
      </c>
      <c r="S24" s="15">
        <v>42409.241747685184</v>
      </c>
      <c r="T24" s="15">
        <v>42437.207638888889</v>
      </c>
    </row>
    <row r="25" spans="1:20" ht="60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8315</v>
      </c>
      <c r="R25" t="s">
        <v>8357</v>
      </c>
      <c r="S25" s="15">
        <v>42140.421319444446</v>
      </c>
      <c r="T25" s="15">
        <v>42171.979166666672</v>
      </c>
    </row>
    <row r="26" spans="1:20" ht="7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8315</v>
      </c>
      <c r="R26" t="s">
        <v>8357</v>
      </c>
      <c r="S26" s="15">
        <v>42333.695821759262</v>
      </c>
      <c r="T26" s="15">
        <v>42361.679166666669</v>
      </c>
    </row>
    <row r="27" spans="1:20" ht="60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8315</v>
      </c>
      <c r="R27" t="s">
        <v>8357</v>
      </c>
      <c r="S27" s="15">
        <v>42666.666932870372</v>
      </c>
      <c r="T27" s="15">
        <v>42696.708599537036</v>
      </c>
    </row>
    <row r="28" spans="1:20" ht="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8315</v>
      </c>
      <c r="R28" t="s">
        <v>8357</v>
      </c>
      <c r="S28" s="15">
        <v>41766.692037037035</v>
      </c>
      <c r="T28" s="15">
        <v>41826.692037037035</v>
      </c>
    </row>
    <row r="29" spans="1:20" ht="4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8315</v>
      </c>
      <c r="R29" t="s">
        <v>8357</v>
      </c>
      <c r="S29" s="15">
        <v>42170.447013888886</v>
      </c>
      <c r="T29" s="15">
        <v>42200.447013888886</v>
      </c>
    </row>
    <row r="30" spans="1:20" ht="60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8315</v>
      </c>
      <c r="R30" t="s">
        <v>8357</v>
      </c>
      <c r="S30" s="15">
        <v>41968.938993055555</v>
      </c>
      <c r="T30" s="15">
        <v>41989.938993055555</v>
      </c>
    </row>
    <row r="31" spans="1:20" ht="60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8315</v>
      </c>
      <c r="R31" t="s">
        <v>8357</v>
      </c>
      <c r="S31" s="15">
        <v>42689.029583333337</v>
      </c>
      <c r="T31" s="15">
        <v>42749.029583333337</v>
      </c>
    </row>
    <row r="32" spans="1:20" ht="75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8315</v>
      </c>
      <c r="R32" t="s">
        <v>8357</v>
      </c>
      <c r="S32" s="15">
        <v>42084.881539351853</v>
      </c>
      <c r="T32" s="15">
        <v>42114.881539351853</v>
      </c>
    </row>
    <row r="33" spans="1:20" ht="6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8315</v>
      </c>
      <c r="R33" t="s">
        <v>8357</v>
      </c>
      <c r="S33" s="15">
        <v>41831.722777777781</v>
      </c>
      <c r="T33" s="15">
        <v>41861.722777777781</v>
      </c>
    </row>
    <row r="34" spans="1:20" ht="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8315</v>
      </c>
      <c r="R34" t="s">
        <v>8357</v>
      </c>
      <c r="S34" s="15">
        <v>42410.93105324074</v>
      </c>
      <c r="T34" s="15">
        <v>42440.93105324074</v>
      </c>
    </row>
    <row r="35" spans="1:20" ht="6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8315</v>
      </c>
      <c r="R35" t="s">
        <v>8357</v>
      </c>
      <c r="S35" s="15">
        <v>41982.737071759257</v>
      </c>
      <c r="T35" s="15">
        <v>42015.207638888889</v>
      </c>
    </row>
    <row r="36" spans="1:20" ht="6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8315</v>
      </c>
      <c r="R36" t="s">
        <v>8357</v>
      </c>
      <c r="S36" s="15">
        <v>41975.676111111112</v>
      </c>
      <c r="T36" s="15">
        <v>42006.676111111112</v>
      </c>
    </row>
    <row r="37" spans="1:20" ht="6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8315</v>
      </c>
      <c r="R37" t="s">
        <v>8357</v>
      </c>
      <c r="S37" s="15">
        <v>42269.126226851848</v>
      </c>
      <c r="T37" s="15">
        <v>42299.126226851848</v>
      </c>
    </row>
    <row r="38" spans="1:20" ht="30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8315</v>
      </c>
      <c r="R38" t="s">
        <v>8357</v>
      </c>
      <c r="S38" s="15">
        <v>42403.971851851849</v>
      </c>
      <c r="T38" s="15">
        <v>42433.971851851849</v>
      </c>
    </row>
    <row r="39" spans="1:20" ht="60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8315</v>
      </c>
      <c r="R39" t="s">
        <v>8357</v>
      </c>
      <c r="S39" s="15">
        <v>42527.00953703704</v>
      </c>
      <c r="T39" s="15">
        <v>42582.291666666672</v>
      </c>
    </row>
    <row r="40" spans="1:20" ht="4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8315</v>
      </c>
      <c r="R40" t="s">
        <v>8357</v>
      </c>
      <c r="S40" s="15">
        <v>41849.887037037035</v>
      </c>
      <c r="T40" s="15">
        <v>41909.887037037035</v>
      </c>
    </row>
    <row r="41" spans="1:20" ht="60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8315</v>
      </c>
      <c r="R41" t="s">
        <v>8357</v>
      </c>
      <c r="S41" s="15">
        <v>42090.909016203703</v>
      </c>
      <c r="T41" s="15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P4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9384-5A2E-4BFD-B8C0-12D9FEF87BB8}">
  <dimension ref="A1:C32"/>
  <sheetViews>
    <sheetView workbookViewId="0">
      <selection activeCell="G13" sqref="G13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0" bestFit="1" customWidth="1"/>
  </cols>
  <sheetData>
    <row r="1" spans="1:3" x14ac:dyDescent="0.25">
      <c r="A1" s="20" t="s">
        <v>8388</v>
      </c>
      <c r="B1" t="s">
        <v>8382</v>
      </c>
      <c r="C1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9" spans="1:3" x14ac:dyDescent="0.25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  <row r="15" spans="1:3" x14ac:dyDescent="0.25">
      <c r="B15" s="18"/>
      <c r="C15" s="18"/>
    </row>
    <row r="19" spans="1:3" x14ac:dyDescent="0.25">
      <c r="A19" s="20" t="s">
        <v>8351</v>
      </c>
      <c r="B19" t="s">
        <v>8382</v>
      </c>
      <c r="C19" t="s">
        <v>8383</v>
      </c>
    </row>
    <row r="20" spans="1:3" x14ac:dyDescent="0.25">
      <c r="A20" t="s">
        <v>8384</v>
      </c>
      <c r="B20" s="19">
        <f>AVERAGE('Successful US Kickstarters 2'!D:D)</f>
        <v>5048.8786407766993</v>
      </c>
      <c r="C20" s="19">
        <f>AVERAGE('Failed US Kickstarters 2'!D:D)</f>
        <v>12153.609848484848</v>
      </c>
    </row>
    <row r="21" spans="1:3" x14ac:dyDescent="0.25">
      <c r="A21" t="s">
        <v>8385</v>
      </c>
      <c r="B21" s="19">
        <f>MEDIAN('Successful US Kickstarters 2'!D:D)</f>
        <v>3000</v>
      </c>
      <c r="C21" s="19">
        <f>MEDIAN('Failed US Kickstarters 2'!D:D)</f>
        <v>5000</v>
      </c>
    </row>
    <row r="23" spans="1:3" x14ac:dyDescent="0.25">
      <c r="A23" t="s">
        <v>8386</v>
      </c>
      <c r="B23" s="18">
        <f>AVERAGE('Successful US Kickstarters 2'!E:E)</f>
        <v>5601.5458009708727</v>
      </c>
      <c r="C23" s="18">
        <f>AVERAGE('Failed US Kickstarters 2'!E:E)</f>
        <v>534.2034469696971</v>
      </c>
    </row>
    <row r="24" spans="1:3" x14ac:dyDescent="0.25">
      <c r="A24" t="s">
        <v>8387</v>
      </c>
      <c r="B24" s="18">
        <f>MEDIAN('Successful US Kickstarters 2'!E:E)</f>
        <v>3167.5</v>
      </c>
      <c r="C24" s="18">
        <f>MEDIAN('Failed US Kickstarters 2'!E:E)</f>
        <v>100</v>
      </c>
    </row>
    <row r="27" spans="1:3" x14ac:dyDescent="0.25">
      <c r="A27" s="20" t="s">
        <v>8357</v>
      </c>
      <c r="B27" t="s">
        <v>8382</v>
      </c>
      <c r="C27" t="s">
        <v>8383</v>
      </c>
    </row>
    <row r="28" spans="1:3" x14ac:dyDescent="0.25">
      <c r="A28" t="s">
        <v>8384</v>
      </c>
      <c r="B28" s="19">
        <f>AVERAGE('Successful US Kickstarters 3'!D:D)</f>
        <v>5105.5555555555557</v>
      </c>
      <c r="C28" s="19">
        <f>AVERAGE('Failed US Kickstarters 3'!D:D)</f>
        <v>121471.25</v>
      </c>
    </row>
    <row r="29" spans="1:3" x14ac:dyDescent="0.25">
      <c r="A29" t="s">
        <v>8385</v>
      </c>
      <c r="B29" s="19">
        <f>MEDIAN('Successful US Kickstarters 3'!D:D)</f>
        <v>3500</v>
      </c>
      <c r="C29" s="19">
        <f>MEDIAN('Failed US Kickstarters 3'!D:D)</f>
        <v>7500</v>
      </c>
    </row>
    <row r="31" spans="1:3" x14ac:dyDescent="0.25">
      <c r="A31" t="s">
        <v>8386</v>
      </c>
      <c r="B31" s="18">
        <f>AVERAGE('Successful US Kickstarters 3'!D:D)</f>
        <v>5105.5555555555557</v>
      </c>
      <c r="C31" s="18">
        <f>AVERAGE('Failed US Kickstarters 3'!D:D)</f>
        <v>121471.25</v>
      </c>
    </row>
    <row r="32" spans="1:3" x14ac:dyDescent="0.25">
      <c r="A32" t="s">
        <v>8387</v>
      </c>
      <c r="B32" s="18">
        <f>MEDIAN('Successful US Kickstarters 3'!E:E)</f>
        <v>3750</v>
      </c>
      <c r="C32" s="18">
        <f>MEDIAN('Failed US Kickstarters 3'!E:E)</f>
        <v>326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DA52B-C700-40FB-9BAB-028C8C9B5723}">
  <dimension ref="A1:E18"/>
  <sheetViews>
    <sheetView topLeftCell="A16"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8398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1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1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1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1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1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1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1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1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1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1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1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1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C91EA-D3F9-4BC9-B66F-FA46A87E01BB}">
  <dimension ref="A1:H13"/>
  <sheetViews>
    <sheetView tabSelected="1" workbookViewId="0">
      <selection activeCell="M5" sqref="M5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12.140625" bestFit="1" customWidth="1"/>
    <col min="7" max="7" width="8.42578125" bestFit="1" customWidth="1"/>
    <col min="8" max="8" width="11.140625" bestFit="1" customWidth="1"/>
  </cols>
  <sheetData>
    <row r="1" spans="1:8" x14ac:dyDescent="0.25">
      <c r="A1" t="s">
        <v>8399</v>
      </c>
      <c r="B1" t="s">
        <v>8400</v>
      </c>
      <c r="C1" t="s">
        <v>8401</v>
      </c>
      <c r="D1" t="s">
        <v>8418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COUNTIFS(Kickstarter!F:F, "successful", Kickstarter!D:D, "&lt;1000", Kickstarter!R:R, "plays")</f>
        <v>141</v>
      </c>
      <c r="C2">
        <f>COUNTIFS(Kickstarter!F:F, "failed", Kickstarter!D:D, "&lt;=1000", Kickstarter!R:R, "plays")</f>
        <v>63</v>
      </c>
      <c r="D2">
        <f>COUNTIFS(Kickstarter!$F:$F, "canceled", Kickstarter!D:D, "&lt;=1000", Kickstarter!R:R, "plays")</f>
        <v>0</v>
      </c>
      <c r="E2">
        <f>SUM(B2:D2)</f>
        <v>204</v>
      </c>
      <c r="F2" s="22">
        <f>(B2/E2)</f>
        <v>0.69117647058823528</v>
      </c>
      <c r="G2" s="22">
        <f>(C2/E2)</f>
        <v>0.30882352941176472</v>
      </c>
      <c r="H2" s="22">
        <f>(D2/E2)</f>
        <v>0</v>
      </c>
    </row>
    <row r="3" spans="1:8" x14ac:dyDescent="0.25">
      <c r="A3" t="s">
        <v>8407</v>
      </c>
      <c r="B3">
        <f>COUNTIFS(Kickstarter!F:F, "successful", Kickstarter!D:D, "&gt;=1000",Kickstarter!D:D, "&lt;=4999", Kickstarter!R:R, "plays")</f>
        <v>388</v>
      </c>
      <c r="C3">
        <f>COUNTIFS(Kickstarter!F:F, "failed", Kickstarter!D:D, "&gt;=1000",Kickstarter!D:D, "&lt;=4999", Kickstarter!R:R, "plays")</f>
        <v>146</v>
      </c>
      <c r="D3">
        <f>COUNTIFS(Kickstarter!F:F, "cancled", Kickstarter!D:D, "&gt;=1000",Kickstarter!D:D, "&lt;=4999", Kickstarter!R:R, "plays")</f>
        <v>0</v>
      </c>
      <c r="E3">
        <f t="shared" ref="E3:E13" si="0">SUM(B3:D3)</f>
        <v>534</v>
      </c>
      <c r="F3" s="22">
        <f t="shared" ref="F3:F13" si="1">(B3/E3)</f>
        <v>0.72659176029962547</v>
      </c>
      <c r="G3" s="22">
        <f t="shared" ref="G3:G13" si="2">(C3/E3)</f>
        <v>0.27340823970037453</v>
      </c>
      <c r="H3" s="22">
        <f t="shared" ref="H3:H13" si="3">(D3/E3)</f>
        <v>0</v>
      </c>
    </row>
    <row r="4" spans="1:8" x14ac:dyDescent="0.25">
      <c r="A4" t="s">
        <v>8408</v>
      </c>
      <c r="B4">
        <f>COUNTIFS(Kickstarter!$F:$F, "successful", Kickstarter!$D:$D, "&gt;=5000",Kickstarter!$D:$D, "&lt;=9999", Kickstarter!$R:$R, "plays")</f>
        <v>93</v>
      </c>
      <c r="C4">
        <f>COUNTIFS(Kickstarter!$F:$F, "FAILED", Kickstarter!$D:$D, "&gt;=5000",Kickstarter!$D:$D, "&lt;=9999", Kickstarter!$R:$R, "plays")</f>
        <v>76</v>
      </c>
      <c r="D4">
        <f>COUNTIFS(Kickstarter!$F:$F, "canceled", Kickstarter!$D:$D, "&gt;=5000",Kickstarter!$D:$D, "&lt;=9999",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8409</v>
      </c>
      <c r="B5">
        <f>COUNTIFS(Kickstarter!F:F, "successful", Kickstarter!D:D, "&gt;=10000",Kickstarter!D:D, "&lt;=14999", Kickstarter!R:R, "plays")</f>
        <v>39</v>
      </c>
      <c r="C5">
        <f>COUNTIFS(Kickstarter!$F:$F, "FAILED", Kickstarter!$D:$D, "&gt;=10000",Kickstarter!$D:$D, "&lt;=14999", Kickstarter!$R:$R, "plays")</f>
        <v>33</v>
      </c>
      <c r="D5">
        <f>COUNTIFS(Kickstarter!$F:$F, "cancel", Kickstarter!$D:$D, "&gt;=10000",Kickstarter!$D:$D, "&lt;=14999",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8410</v>
      </c>
      <c r="B6">
        <f>COUNTIFS(Kickstarter!F:F, "successful", Kickstarter!D:D, "&gt;=15000",Kickstarter!D:D, "&lt;=19999", Kickstarter!R:R, "plays")</f>
        <v>12</v>
      </c>
      <c r="C6">
        <f>COUNTIFS(Kickstarter!$F:$F, "FAILED", Kickstarter!$D:$D, "&gt;=15000",Kickstarter!$D:$D, "&lt;=19999", Kickstarter!$R:$R, "plays")</f>
        <v>12</v>
      </c>
      <c r="D6">
        <f>COUNTIFS(Kickstarter!$F:$F, "canceled", Kickstarter!$D:$D, "&gt;=15000",Kickstarter!$D:$D, "&lt;=19999",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8411</v>
      </c>
      <c r="B7">
        <f>COUNTIFS(Kickstarter!F:F, "successful", Kickstarter!D:D, "&gt;=20000",Kickstarter!D:D, "&lt;=24999", Kickstarter!R:R, "plays")</f>
        <v>9</v>
      </c>
      <c r="C7">
        <f>COUNTIFS(Kickstarter!$F:$F, "FAILED", Kickstarter!$D:$D, "&gt;=20000",Kickstarter!$D:$D, "&lt;=24999", Kickstarter!$R:$R, "plays")</f>
        <v>11</v>
      </c>
      <c r="D7">
        <f>COUNTIFS(Kickstarter!$F:$F, "canceled", Kickstarter!$D:$D, "&gt;=20000",Kickstarter!$D:$D, "&lt;=24999",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8412</v>
      </c>
      <c r="B8">
        <f>COUNTIFS(Kickstarter!F:F, "successful", Kickstarter!D:D, "&gt;=25000",Kickstarter!D:D, "&lt;=29999", Kickstarter!R:R, "plays")</f>
        <v>1</v>
      </c>
      <c r="C8">
        <f>COUNTIFS(Kickstarter!$F:$F, "FAILED", Kickstarter!$D:$D, "&gt;=25000",Kickstarter!$D:$D, "&lt;=29999", Kickstarter!$R:$R, "plays")</f>
        <v>4</v>
      </c>
      <c r="D8">
        <f>COUNTIFS(Kickstarter!$F:$F, "canceled", Kickstarter!$D:$D, "&gt;=25000",Kickstarter!$D:$D, "&lt;=29999",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8413</v>
      </c>
      <c r="B9">
        <f>COUNTIFS(Kickstarter!F:F, "successful", Kickstarter!D:D, "&gt;=30000",Kickstarter!D:D, "&lt;=34999", Kickstarter!R:R, "plays")</f>
        <v>3</v>
      </c>
      <c r="C9">
        <f>COUNTIFS(Kickstarter!$F:$F, "FAILED", Kickstarter!$D:$D, "&gt;=30000",Kickstarter!$D:$D, "&lt;=34999", Kickstarter!$R:$R, "plays")</f>
        <v>8</v>
      </c>
      <c r="D9">
        <f>COUNTIFS(Kickstarter!$F:$F, "canceled", Kickstarter!$D:$D, "&gt;=30000",Kickstarter!$D:$D, "&lt;=34999",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8414</v>
      </c>
      <c r="B10">
        <f>COUNTIFS(Kickstarter!F:F, "successful", Kickstarter!D:D, "&gt;=35000",Kickstarter!D:D, "&lt;=39999", Kickstarter!R:R, "plays")</f>
        <v>4</v>
      </c>
      <c r="C10">
        <f>COUNTIFS(Kickstarter!$F:$F, "FAILED", Kickstarter!$D:$D, "&gt;=35000",Kickstarter!$D:$D, "&lt;=39999", Kickstarter!$R:$R, "plays")</f>
        <v>2</v>
      </c>
      <c r="D10">
        <f>COUNTIFS(Kickstarter!$F:$F, "canceled", Kickstarter!$D:$D, "&gt;=35000",Kickstarter!$D:$D, "&lt;=39999",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8415</v>
      </c>
      <c r="B11">
        <f>COUNTIFS(Kickstarter!F:F, "successful", Kickstarter!D:D, "&gt;=40000",Kickstarter!D:D, "&lt;=44999", Kickstarter!R:R, "plays")</f>
        <v>2</v>
      </c>
      <c r="C11">
        <f>COUNTIFS(Kickstarter!$F:$F, "FAILED", Kickstarter!$D:$D, "&gt;=40000",Kickstarter!$D:$D, "&lt;=44999", Kickstarter!$R:$R, "plays")</f>
        <v>1</v>
      </c>
      <c r="D11">
        <f>COUNTIFS(Kickstarter!$F:$F, "canceled", Kickstarter!$D:$D, "&gt;=40000",Kickstarter!$D:$D, "&lt;=44999",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8417</v>
      </c>
      <c r="B12">
        <f>COUNTIFS(Kickstarter!F:F, "successful", Kickstarter!D:D, "&gt;=45000",Kickstarter!D:D, "&lt;=49999", Kickstarter!R:R, "plays")</f>
        <v>0</v>
      </c>
      <c r="C12">
        <f>COUNTIFS(Kickstarter!$F:$F, "FAILED", Kickstarter!$D:$D, "&gt;=45000",Kickstarter!$D:$D, "&lt;=49999", Kickstarter!$R:$R, "plays")</f>
        <v>1</v>
      </c>
      <c r="D12">
        <f>COUNTIFS(Kickstarter!$F:$F, "canceled", Kickstarter!$D:$D, "&gt;=45000",Kickstarter!$D:$D, "&lt;=49999",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8416</v>
      </c>
      <c r="B13">
        <f>COUNTIFS(Kickstarter!F:F, "successful", Kickstarter!D:D, "&gt;=50000", Kickstarter!R:R,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2</vt:lpstr>
      <vt:lpstr>Failed US Kickstarters 2</vt:lpstr>
      <vt:lpstr>Successful US Kickstarters 3</vt:lpstr>
      <vt:lpstr>Failed US Kickstarters 3</vt:lpstr>
      <vt:lpstr>Descriptive Statistics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Daddario</cp:lastModifiedBy>
  <dcterms:created xsi:type="dcterms:W3CDTF">2017-04-20T15:17:24Z</dcterms:created>
  <dcterms:modified xsi:type="dcterms:W3CDTF">2021-10-17T16:12:09Z</dcterms:modified>
</cp:coreProperties>
</file>