
<file path=[Content_Types].xml><?xml version="1.0" encoding="utf-8"?>
<Types xmlns="http://schemas.openxmlformats.org/package/2006/content-types"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2"/>
  </bookViews>
  <sheets>
    <sheet name="Fannkuch-redux" sheetId="1" r:id="rId1"/>
    <sheet name="Fannkuch-redux-opt" sheetId="4" r:id="rId2"/>
    <sheet name="Fannkuch-redux-opt-Array_nos" sheetId="5" r:id="rId3"/>
    <sheet name="Global comparison" sheetId="2" r:id="rId4"/>
  </sheets>
  <calcPr calcId="125725"/>
</workbook>
</file>

<file path=xl/calcChain.xml><?xml version="1.0" encoding="utf-8"?>
<calcChain xmlns="http://schemas.openxmlformats.org/spreadsheetml/2006/main">
  <c r="F76" i="5"/>
  <c r="F77"/>
  <c r="F78"/>
  <c r="G76"/>
  <c r="H76"/>
  <c r="G77"/>
  <c r="H77"/>
  <c r="G78"/>
  <c r="H78"/>
  <c r="G82"/>
  <c r="H82"/>
  <c r="G83"/>
  <c r="H83"/>
  <c r="G84"/>
  <c r="H84"/>
  <c r="F83"/>
  <c r="F84"/>
  <c r="F82"/>
  <c r="G25"/>
  <c r="G26"/>
  <c r="H25"/>
  <c r="H26"/>
  <c r="G24"/>
  <c r="H24"/>
  <c r="F25"/>
  <c r="F26"/>
  <c r="F24"/>
  <c r="G23"/>
  <c r="H23"/>
  <c r="F23"/>
  <c r="E26"/>
  <c r="E25"/>
  <c r="E24"/>
  <c r="N47" i="2"/>
  <c r="N46"/>
  <c r="N45"/>
  <c r="M47"/>
  <c r="M46"/>
  <c r="M45"/>
  <c r="L47"/>
  <c r="L46"/>
  <c r="L45"/>
  <c r="I49"/>
  <c r="H49"/>
  <c r="G49"/>
  <c r="G46"/>
  <c r="H46"/>
  <c r="I46"/>
  <c r="G47"/>
  <c r="H47"/>
  <c r="I47"/>
  <c r="I45"/>
  <c r="H45"/>
  <c r="G45"/>
  <c r="J8" i="5"/>
  <c r="O8" s="1"/>
  <c r="F8"/>
  <c r="O5" i="1"/>
  <c r="O6"/>
  <c r="I6"/>
  <c r="E6"/>
  <c r="J6" i="5"/>
  <c r="I6"/>
  <c r="K9" i="2" s="1"/>
  <c r="F6" i="5"/>
  <c r="F4" i="2" s="1"/>
  <c r="E6" i="5"/>
  <c r="E6" i="4"/>
  <c r="O3"/>
  <c r="I6"/>
  <c r="E4" i="2"/>
  <c r="O6" i="5"/>
  <c r="O3" i="1"/>
  <c r="F7" i="5"/>
  <c r="J7"/>
  <c r="O8" i="4"/>
  <c r="O7" i="1"/>
  <c r="O4"/>
  <c r="O7" i="4"/>
  <c r="O6"/>
  <c r="O5"/>
  <c r="O4"/>
  <c r="O5" i="5"/>
  <c r="O4"/>
  <c r="O3"/>
  <c r="O7"/>
  <c r="E7"/>
  <c r="E7" i="4"/>
  <c r="E7" i="1"/>
  <c r="I7" i="5"/>
  <c r="I7" i="4"/>
  <c r="I7" i="1"/>
  <c r="J9" i="2"/>
  <c r="K10"/>
  <c r="J10"/>
  <c r="K11"/>
  <c r="J11"/>
  <c r="I11"/>
  <c r="I6"/>
  <c r="K5"/>
  <c r="J5"/>
  <c r="J4"/>
  <c r="F6"/>
  <c r="E6"/>
  <c r="D6"/>
  <c r="F5"/>
  <c r="E5"/>
  <c r="I8" i="5"/>
  <c r="N8" s="1"/>
  <c r="E8"/>
  <c r="N5" s="1"/>
  <c r="F18"/>
  <c r="E18"/>
  <c r="D18"/>
  <c r="C18"/>
  <c r="F17"/>
  <c r="E17"/>
  <c r="D17"/>
  <c r="C17"/>
  <c r="F16"/>
  <c r="E16"/>
  <c r="C16"/>
  <c r="F15"/>
  <c r="E15"/>
  <c r="C15"/>
  <c r="F14"/>
  <c r="E14"/>
  <c r="D14"/>
  <c r="C14"/>
  <c r="F13"/>
  <c r="E13"/>
  <c r="D13"/>
  <c r="C13"/>
  <c r="F12"/>
  <c r="E12"/>
  <c r="D12"/>
  <c r="M8"/>
  <c r="N7"/>
  <c r="M7"/>
  <c r="M6"/>
  <c r="D16"/>
  <c r="D15"/>
  <c r="M5"/>
  <c r="N4"/>
  <c r="M4"/>
  <c r="N3"/>
  <c r="M3"/>
  <c r="D16" i="4"/>
  <c r="N3"/>
  <c r="E8"/>
  <c r="N5" s="1"/>
  <c r="I8"/>
  <c r="F16" s="1"/>
  <c r="D14"/>
  <c r="F14"/>
  <c r="F18"/>
  <c r="E18"/>
  <c r="D18"/>
  <c r="C18"/>
  <c r="F17"/>
  <c r="E17"/>
  <c r="D17"/>
  <c r="C17"/>
  <c r="E16"/>
  <c r="C16"/>
  <c r="E15"/>
  <c r="C15"/>
  <c r="E14"/>
  <c r="C14"/>
  <c r="F13"/>
  <c r="E13"/>
  <c r="D13"/>
  <c r="C13"/>
  <c r="F12"/>
  <c r="E12"/>
  <c r="D12"/>
  <c r="M8"/>
  <c r="N8"/>
  <c r="N7"/>
  <c r="M7"/>
  <c r="M6"/>
  <c r="M5"/>
  <c r="N4"/>
  <c r="M4"/>
  <c r="M3"/>
  <c r="I8" i="1"/>
  <c r="N8" s="1"/>
  <c r="E8"/>
  <c r="N5" s="1"/>
  <c r="N4"/>
  <c r="M5"/>
  <c r="N7"/>
  <c r="M8"/>
  <c r="M7"/>
  <c r="M6"/>
  <c r="M4"/>
  <c r="M3"/>
  <c r="F16"/>
  <c r="D16"/>
  <c r="D15"/>
  <c r="C18"/>
  <c r="C17"/>
  <c r="C16"/>
  <c r="C15"/>
  <c r="C14"/>
  <c r="C13"/>
  <c r="F12"/>
  <c r="E12"/>
  <c r="D12"/>
  <c r="F14"/>
  <c r="E18"/>
  <c r="E16"/>
  <c r="E14"/>
  <c r="D18"/>
  <c r="D14"/>
  <c r="F13"/>
  <c r="E17"/>
  <c r="E15"/>
  <c r="E13"/>
  <c r="D17"/>
  <c r="D13"/>
  <c r="F17" l="1"/>
  <c r="K4" i="2"/>
  <c r="K6"/>
  <c r="J6"/>
  <c r="I4"/>
  <c r="D5"/>
  <c r="N6" i="1"/>
  <c r="D4" i="2"/>
  <c r="I9"/>
  <c r="N3" i="1"/>
  <c r="I5" i="2"/>
  <c r="O8" i="1"/>
  <c r="I10" i="2"/>
  <c r="F18" i="1"/>
  <c r="N6" i="5"/>
  <c r="D15" i="4"/>
  <c r="F15"/>
  <c r="N6"/>
  <c r="F15" i="1"/>
</calcChain>
</file>

<file path=xl/sharedStrings.xml><?xml version="1.0" encoding="utf-8"?>
<sst xmlns="http://schemas.openxmlformats.org/spreadsheetml/2006/main" count="110" uniqueCount="36">
  <si>
    <t>LINUX</t>
  </si>
  <si>
    <t>ANDROID</t>
  </si>
  <si>
    <t>WIN32 DEBUG</t>
  </si>
  <si>
    <t>WIN32 RELEASE</t>
  </si>
  <si>
    <t>LINUX DEBUG</t>
  </si>
  <si>
    <t>LINUX RELEASE</t>
  </si>
  <si>
    <t>ANDROID DEBUG</t>
  </si>
  <si>
    <t>ANDROID RELEASE</t>
  </si>
  <si>
    <t>FANNKUCH-REDUX</t>
  </si>
  <si>
    <t>C++ TRANSLATED</t>
  </si>
  <si>
    <t>C# ORIGINAL</t>
  </si>
  <si>
    <t>C++ ORIGINAL</t>
  </si>
  <si>
    <t>WIN32</t>
  </si>
  <si>
    <t>C# ORIGINAL R</t>
  </si>
  <si>
    <t>C++ ORIGINAL R</t>
  </si>
  <si>
    <t>C++ TRANSLATED R</t>
  </si>
  <si>
    <t>C# ORIGINAL D</t>
  </si>
  <si>
    <t>C++ ORIGINAL D</t>
  </si>
  <si>
    <t>C++ TRANSLATED D</t>
  </si>
  <si>
    <t>Test1</t>
  </si>
  <si>
    <t>Test1 Array opt</t>
  </si>
  <si>
    <t>Test1 Array opt non secure</t>
  </si>
  <si>
    <t>Average C#</t>
  </si>
  <si>
    <t>Average C++ original</t>
  </si>
  <si>
    <t>DEBUG</t>
  </si>
  <si>
    <t>RELEASE</t>
  </si>
  <si>
    <t>TOTAL</t>
  </si>
  <si>
    <t>C++ ALTERNATIVE</t>
  </si>
  <si>
    <t>C++ ALTERNATIVE R</t>
  </si>
  <si>
    <t>C++ ALTERNATIVE D</t>
  </si>
  <si>
    <t>Average C++ alternative</t>
  </si>
  <si>
    <t>NOTE: ONLY COMPARED TEST ARRAY OPT NON SECURE:</t>
  </si>
  <si>
    <t>THE OTHER TESTS ARE NOT EXECUTED IN ANDROID</t>
  </si>
  <si>
    <t>Combined</t>
  </si>
  <si>
    <t>AVERAGE</t>
  </si>
  <si>
    <t>maxims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</si>
</sst>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2" borderId="1" xfId="1" applyFont="1"/>
    <xf numFmtId="0" fontId="1" fillId="2" borderId="1" xfId="1" applyFont="1"/>
    <xf numFmtId="0" fontId="0" fillId="0" borderId="0" xfId="0" applyFont="1"/>
  </cellXfs>
  <cellStyles count="2">
    <cellStyle name="Cálculo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'Fannkuch-redux'!$C$6</c:f>
              <c:strCache>
                <c:ptCount val="1"/>
                <c:pt idx="0">
                  <c:v>C# ORIGINAL</c:v>
                </c:pt>
              </c:strCache>
            </c:strRef>
          </c:tx>
          <c:cat>
            <c:strRef>
              <c:f>'Fannkuch-redux'!$D$5:$J$5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'Fannkuch-redux'!$D$6:$J$6</c:f>
              <c:numCache>
                <c:formatCode>General</c:formatCode>
                <c:ptCount val="7"/>
                <c:pt idx="0">
                  <c:v>234640</c:v>
                </c:pt>
                <c:pt idx="1">
                  <c:v>198876</c:v>
                </c:pt>
                <c:pt idx="4">
                  <c:v>44763</c:v>
                </c:pt>
                <c:pt idx="5">
                  <c:v>206136</c:v>
                </c:pt>
              </c:numCache>
            </c:numRef>
          </c:val>
        </c:ser>
        <c:ser>
          <c:idx val="1"/>
          <c:order val="1"/>
          <c:tx>
            <c:strRef>
              <c:f>'Fannkuch-redux'!$C$7</c:f>
              <c:strCache>
                <c:ptCount val="1"/>
                <c:pt idx="0">
                  <c:v>C++ ORIGINAL</c:v>
                </c:pt>
              </c:strCache>
            </c:strRef>
          </c:tx>
          <c:cat>
            <c:strRef>
              <c:f>'Fannkuch-redux'!$D$5:$J$5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'Fannkuch-redux'!$D$7:$J$7</c:f>
              <c:numCache>
                <c:formatCode>General</c:formatCode>
                <c:ptCount val="7"/>
                <c:pt idx="0">
                  <c:v>142510</c:v>
                </c:pt>
                <c:pt idx="1">
                  <c:v>153624</c:v>
                </c:pt>
                <c:pt idx="4">
                  <c:v>49047</c:v>
                </c:pt>
                <c:pt idx="5">
                  <c:v>63356</c:v>
                </c:pt>
              </c:numCache>
            </c:numRef>
          </c:val>
        </c:ser>
        <c:ser>
          <c:idx val="2"/>
          <c:order val="2"/>
          <c:tx>
            <c:strRef>
              <c:f>'Fannkuch-redux'!$C$8</c:f>
              <c:strCache>
                <c:ptCount val="1"/>
                <c:pt idx="0">
                  <c:v>C++ ALTERNATIVE</c:v>
                </c:pt>
              </c:strCache>
            </c:strRef>
          </c:tx>
          <c:cat>
            <c:strRef>
              <c:f>'Fannkuch-redux'!$D$5:$J$5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'Fannkuch-redux'!$D$8:$J$8</c:f>
              <c:numCache>
                <c:formatCode>General</c:formatCode>
                <c:ptCount val="7"/>
                <c:pt idx="0">
                  <c:v>1035902</c:v>
                </c:pt>
                <c:pt idx="1">
                  <c:v>94412</c:v>
                </c:pt>
                <c:pt idx="4">
                  <c:v>129211</c:v>
                </c:pt>
                <c:pt idx="5">
                  <c:v>91765</c:v>
                </c:pt>
              </c:numCache>
            </c:numRef>
          </c:val>
        </c:ser>
        <c:axId val="88144512"/>
        <c:axId val="90001792"/>
      </c:barChart>
      <c:catAx>
        <c:axId val="88144512"/>
        <c:scaling>
          <c:orientation val="minMax"/>
        </c:scaling>
        <c:axPos val="b"/>
        <c:tickLblPos val="nextTo"/>
        <c:crossAx val="90001792"/>
        <c:crosses val="autoZero"/>
        <c:auto val="1"/>
        <c:lblAlgn val="ctr"/>
        <c:lblOffset val="100"/>
      </c:catAx>
      <c:valAx>
        <c:axId val="90001792"/>
        <c:scaling>
          <c:orientation val="minMax"/>
        </c:scaling>
        <c:axPos val="l"/>
        <c:majorGridlines/>
        <c:numFmt formatCode="General" sourceLinked="1"/>
        <c:tickLblPos val="nextTo"/>
        <c:crossAx val="8814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Target vs Language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'Fannkuch-redux-opt-Array_nos'!$E$76</c:f>
              <c:strCache>
                <c:ptCount val="1"/>
                <c:pt idx="0">
                  <c:v>C# ORIGINAL</c:v>
                </c:pt>
              </c:strCache>
            </c:strRef>
          </c:tx>
          <c:dLbls>
            <c:numFmt formatCode="0%" sourceLinked="0"/>
            <c:showVal val="1"/>
          </c:dLbls>
          <c:cat>
            <c:strRef>
              <c:f>'Fannkuch-redux-opt-Array_nos'!$F$75:$H$75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'Fannkuch-redux-opt-Array_nos'!$F$76:$H$76</c:f>
              <c:numCache>
                <c:formatCode>General</c:formatCode>
                <c:ptCount val="3"/>
                <c:pt idx="0">
                  <c:v>0.91265520826961899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'Fannkuch-redux-opt-Array_nos'!$E$77</c:f>
              <c:strCache>
                <c:ptCount val="1"/>
                <c:pt idx="0">
                  <c:v>C++ ORIGINAL</c:v>
                </c:pt>
              </c:strCache>
            </c:strRef>
          </c:tx>
          <c:dLbls>
            <c:numFmt formatCode="0%" sourceLinked="0"/>
            <c:showVal val="1"/>
          </c:dLbls>
          <c:cat>
            <c:strRef>
              <c:f>'Fannkuch-redux-opt-Array_nos'!$F$75:$H$75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'Fannkuch-redux-opt-Array_nos'!$F$77:$H$77</c:f>
              <c:numCache>
                <c:formatCode>General</c:formatCode>
                <c:ptCount val="3"/>
                <c:pt idx="0">
                  <c:v>1</c:v>
                </c:pt>
                <c:pt idx="1">
                  <c:v>0.30735048705708851</c:v>
                </c:pt>
                <c:pt idx="2">
                  <c:v>0.22215180848872765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'Fannkuch-redux-opt-Array_nos'!$E$78</c:f>
              <c:strCache>
                <c:ptCount val="1"/>
                <c:pt idx="0">
                  <c:v>C++ ALTERNATIVE</c:v>
                </c:pt>
              </c:strCache>
            </c:strRef>
          </c:tx>
          <c:dLbls>
            <c:numFmt formatCode="0%" sourceLinked="0"/>
            <c:showVal val="1"/>
          </c:dLbls>
          <c:cat>
            <c:strRef>
              <c:f>'Fannkuch-redux-opt-Array_nos'!$F$75:$H$75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'Fannkuch-redux-opt-Array_nos'!$F$78:$H$78</c:f>
              <c:numCache>
                <c:formatCode>General</c:formatCode>
                <c:ptCount val="3"/>
                <c:pt idx="0">
                  <c:v>0.8670458947540115</c:v>
                </c:pt>
                <c:pt idx="1">
                  <c:v>0.35118077385803548</c:v>
                </c:pt>
                <c:pt idx="2">
                  <c:v>0.2417813970436794</c:v>
                </c:pt>
              </c:numCache>
            </c:numRef>
          </c:val>
        </c:ser>
        <c:axId val="44205952"/>
        <c:axId val="44374656"/>
      </c:barChart>
      <c:catAx>
        <c:axId val="4420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</c:title>
        <c:tickLblPos val="nextTo"/>
        <c:crossAx val="44374656"/>
        <c:crosses val="autoZero"/>
        <c:auto val="1"/>
        <c:lblAlgn val="ctr"/>
        <c:lblOffset val="100"/>
      </c:catAx>
      <c:valAx>
        <c:axId val="4437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0"/>
        <c:tickLblPos val="nextTo"/>
        <c:crossAx val="4420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Language vs Target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'Fannkuch-redux-opt-Array_nos'!$F$81</c:f>
              <c:strCache>
                <c:ptCount val="1"/>
                <c:pt idx="0">
                  <c:v>WIN32</c:v>
                </c:pt>
              </c:strCache>
            </c:strRef>
          </c:tx>
          <c:cat>
            <c:strRef>
              <c:f>'Fannkuch-redux-opt-Array_nos'!$E$82:$E$84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'Fannkuch-redux-opt-Array_nos'!$F$82:$F$84</c:f>
              <c:numCache>
                <c:formatCode>General</c:formatCode>
                <c:ptCount val="3"/>
                <c:pt idx="0">
                  <c:v>7.0918423929403188E-2</c:v>
                </c:pt>
                <c:pt idx="1">
                  <c:v>0.34978605049208389</c:v>
                </c:pt>
                <c:pt idx="2">
                  <c:v>0.27865801716794442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'Fannkuch-redux-opt-Array_nos'!$G$81</c:f>
              <c:strCache>
                <c:ptCount val="1"/>
                <c:pt idx="0">
                  <c:v>LINUX</c:v>
                </c:pt>
              </c:strCache>
            </c:strRef>
          </c:tx>
          <c:cat>
            <c:strRef>
              <c:f>'Fannkuch-redux-opt-Array_nos'!$E$82:$E$84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'Fannkuch-redux-opt-Array_nos'!$G$82:$G$84</c:f>
              <c:numCache>
                <c:formatCode>General</c:formatCode>
                <c:ptCount val="3"/>
                <c:pt idx="0">
                  <c:v>0.32658312077187535</c:v>
                </c:pt>
                <c:pt idx="1">
                  <c:v>0.45183283411781489</c:v>
                </c:pt>
                <c:pt idx="2">
                  <c:v>0.47435292575846932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'Fannkuch-redux-opt-Array_nos'!$H$81</c:f>
              <c:strCache>
                <c:ptCount val="1"/>
                <c:pt idx="0">
                  <c:v>ANDROID</c:v>
                </c:pt>
              </c:strCache>
            </c:strRef>
          </c:tx>
          <c:cat>
            <c:strRef>
              <c:f>'Fannkuch-redux-opt-Array_nos'!$E$82:$E$84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'Fannkuch-redux-opt-Array_nos'!$H$82:$H$84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axId val="104289792"/>
        <c:axId val="104449152"/>
      </c:barChart>
      <c:catAx>
        <c:axId val="10428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</c:title>
        <c:tickLblPos val="nextTo"/>
        <c:crossAx val="104449152"/>
        <c:crosses val="autoZero"/>
        <c:auto val="1"/>
        <c:lblAlgn val="ctr"/>
        <c:lblOffset val="100"/>
      </c:catAx>
      <c:valAx>
        <c:axId val="104449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0"/>
        <c:tickLblPos val="nextTo"/>
        <c:crossAx val="104289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'Global comparison'!$C$4</c:f>
              <c:strCache>
                <c:ptCount val="1"/>
                <c:pt idx="0">
                  <c:v>Average C#</c:v>
                </c:pt>
              </c:strCache>
            </c:strRef>
          </c:tx>
          <c:cat>
            <c:strRef>
              <c:f>'Global comparison'!$F$3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comparison'!$F$4</c:f>
              <c:numCache>
                <c:formatCode>General</c:formatCode>
                <c:ptCount val="1"/>
                <c:pt idx="0">
                  <c:v>324825.83333333331</c:v>
                </c:pt>
              </c:numCache>
            </c:numRef>
          </c:val>
        </c:ser>
        <c:ser>
          <c:idx val="1"/>
          <c:order val="1"/>
          <c:tx>
            <c:strRef>
              <c:f>'Global comparison'!$C$5</c:f>
              <c:strCache>
                <c:ptCount val="1"/>
                <c:pt idx="0">
                  <c:v>Average C++ alternative</c:v>
                </c:pt>
              </c:strCache>
            </c:strRef>
          </c:tx>
          <c:cat>
            <c:strRef>
              <c:f>'Global comparison'!$F$3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comparison'!$F$5</c:f>
              <c:numCache>
                <c:formatCode>General</c:formatCode>
                <c:ptCount val="1"/>
                <c:pt idx="0">
                  <c:v>191725.66666666666</c:v>
                </c:pt>
              </c:numCache>
            </c:numRef>
          </c:val>
        </c:ser>
        <c:ser>
          <c:idx val="2"/>
          <c:order val="2"/>
          <c:tx>
            <c:strRef>
              <c:f>'Global comparison'!$C$6</c:f>
              <c:strCache>
                <c:ptCount val="1"/>
                <c:pt idx="0">
                  <c:v>Average C++ original</c:v>
                </c:pt>
              </c:strCache>
            </c:strRef>
          </c:tx>
          <c:cat>
            <c:strRef>
              <c:f>'Global comparison'!$F$3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comparison'!$F$6</c:f>
              <c:numCache>
                <c:formatCode>General</c:formatCode>
                <c:ptCount val="1"/>
                <c:pt idx="0">
                  <c:v>125416.16666666667</c:v>
                </c:pt>
              </c:numCache>
            </c:numRef>
          </c:val>
        </c:ser>
        <c:axId val="91767552"/>
        <c:axId val="91769088"/>
      </c:barChart>
      <c:catAx>
        <c:axId val="91767552"/>
        <c:scaling>
          <c:orientation val="minMax"/>
        </c:scaling>
        <c:axPos val="b"/>
        <c:tickLblPos val="nextTo"/>
        <c:crossAx val="91769088"/>
        <c:crosses val="autoZero"/>
        <c:auto val="1"/>
        <c:lblAlgn val="ctr"/>
        <c:lblOffset val="100"/>
      </c:catAx>
      <c:valAx>
        <c:axId val="9176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9176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DEBUG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'Global comparison'!$H$4</c:f>
              <c:strCache>
                <c:ptCount val="1"/>
                <c:pt idx="0">
                  <c:v>Average C#</c:v>
                </c:pt>
              </c:strCache>
            </c:strRef>
          </c:tx>
          <c:cat>
            <c:strRef>
              <c:f>'Global comparison'!$K$3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comparison'!$K$4</c:f>
              <c:numCache>
                <c:formatCode>General</c:formatCode>
                <c:ptCount val="1"/>
                <c:pt idx="0">
                  <c:v>355622</c:v>
                </c:pt>
              </c:numCache>
            </c:numRef>
          </c:val>
        </c:ser>
        <c:ser>
          <c:idx val="1"/>
          <c:order val="1"/>
          <c:tx>
            <c:strRef>
              <c:f>'Global comparison'!$H$5</c:f>
              <c:strCache>
                <c:ptCount val="1"/>
                <c:pt idx="0">
                  <c:v>Average C++ alternative</c:v>
                </c:pt>
              </c:strCache>
            </c:strRef>
          </c:tx>
          <c:cat>
            <c:strRef>
              <c:f>'Global comparison'!$K$3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comparison'!$K$5</c:f>
              <c:numCache>
                <c:formatCode>General</c:formatCode>
                <c:ptCount val="1"/>
                <c:pt idx="0">
                  <c:v>294275.66666666669</c:v>
                </c:pt>
              </c:numCache>
            </c:numRef>
          </c:val>
        </c:ser>
        <c:ser>
          <c:idx val="2"/>
          <c:order val="2"/>
          <c:tx>
            <c:strRef>
              <c:f>'Global comparison'!$H$6</c:f>
              <c:strCache>
                <c:ptCount val="1"/>
                <c:pt idx="0">
                  <c:v>Average C++ original</c:v>
                </c:pt>
              </c:strCache>
            </c:strRef>
          </c:tx>
          <c:cat>
            <c:strRef>
              <c:f>'Global comparison'!$K$3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comparison'!$K$6</c:f>
              <c:numCache>
                <c:formatCode>General</c:formatCode>
                <c:ptCount val="1"/>
                <c:pt idx="0">
                  <c:v>166624.66666666666</c:v>
                </c:pt>
              </c:numCache>
            </c:numRef>
          </c:val>
        </c:ser>
        <c:axId val="91803648"/>
        <c:axId val="91805184"/>
      </c:barChart>
      <c:catAx>
        <c:axId val="91803648"/>
        <c:scaling>
          <c:orientation val="minMax"/>
        </c:scaling>
        <c:axPos val="b"/>
        <c:tickLblPos val="nextTo"/>
        <c:crossAx val="91805184"/>
        <c:crosses val="autoZero"/>
        <c:auto val="1"/>
        <c:lblAlgn val="ctr"/>
        <c:lblOffset val="100"/>
      </c:catAx>
      <c:valAx>
        <c:axId val="9180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9180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RELEASE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'Global comparison'!$H$9</c:f>
              <c:strCache>
                <c:ptCount val="1"/>
                <c:pt idx="0">
                  <c:v>Average C#</c:v>
                </c:pt>
              </c:strCache>
            </c:strRef>
          </c:tx>
          <c:cat>
            <c:strRef>
              <c:f>'Global comparison'!$K$8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comparison'!$K$9</c:f>
              <c:numCache>
                <c:formatCode>General</c:formatCode>
                <c:ptCount val="1"/>
                <c:pt idx="0">
                  <c:v>294029.66666666669</c:v>
                </c:pt>
              </c:numCache>
            </c:numRef>
          </c:val>
        </c:ser>
        <c:ser>
          <c:idx val="1"/>
          <c:order val="1"/>
          <c:tx>
            <c:strRef>
              <c:f>'Global comparison'!$H$10</c:f>
              <c:strCache>
                <c:ptCount val="1"/>
                <c:pt idx="0">
                  <c:v>Average C++ alternative</c:v>
                </c:pt>
              </c:strCache>
            </c:strRef>
          </c:tx>
          <c:cat>
            <c:strRef>
              <c:f>'Global comparison'!$K$8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comparison'!$K$10</c:f>
              <c:numCache>
                <c:formatCode>General</c:formatCode>
                <c:ptCount val="1"/>
                <c:pt idx="0">
                  <c:v>89175.666666666672</c:v>
                </c:pt>
              </c:numCache>
            </c:numRef>
          </c:val>
        </c:ser>
        <c:ser>
          <c:idx val="2"/>
          <c:order val="2"/>
          <c:tx>
            <c:strRef>
              <c:f>'Global comparison'!$H$11</c:f>
              <c:strCache>
                <c:ptCount val="1"/>
                <c:pt idx="0">
                  <c:v>Average C++ original</c:v>
                </c:pt>
              </c:strCache>
            </c:strRef>
          </c:tx>
          <c:cat>
            <c:strRef>
              <c:f>'Global comparison'!$K$8</c:f>
              <c:strCache>
                <c:ptCount val="1"/>
                <c:pt idx="0">
                  <c:v>Test1 Array opt non secure</c:v>
                </c:pt>
              </c:strCache>
            </c:strRef>
          </c:cat>
          <c:val>
            <c:numRef>
              <c:f>'Global comparison'!$K$11</c:f>
              <c:numCache>
                <c:formatCode>General</c:formatCode>
                <c:ptCount val="1"/>
                <c:pt idx="0">
                  <c:v>84207.666666666672</c:v>
                </c:pt>
              </c:numCache>
            </c:numRef>
          </c:val>
        </c:ser>
        <c:axId val="91831296"/>
        <c:axId val="91853568"/>
      </c:barChart>
      <c:catAx>
        <c:axId val="91831296"/>
        <c:scaling>
          <c:orientation val="minMax"/>
        </c:scaling>
        <c:axPos val="b"/>
        <c:tickLblPos val="nextTo"/>
        <c:crossAx val="91853568"/>
        <c:crosses val="autoZero"/>
        <c:auto val="1"/>
        <c:lblAlgn val="ctr"/>
        <c:lblOffset val="100"/>
      </c:catAx>
      <c:valAx>
        <c:axId val="91853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#,##0;\-#,##0" sourceLinked="0"/>
        <c:tickLblPos val="nextTo"/>
        <c:crossAx val="9183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Global measures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'Global comparison'!$F$45</c:f>
              <c:strCache>
                <c:ptCount val="1"/>
                <c:pt idx="0">
                  <c:v>Average C#</c:v>
                </c:pt>
              </c:strCache>
            </c:strRef>
          </c:tx>
          <c:dLbls>
            <c:numFmt formatCode="#,##0;\-#,##0" sourceLinked="0"/>
            <c:showVal val="1"/>
          </c:dLbls>
          <c:cat>
            <c:strRef>
              <c:f>'Global comparison'!$G$44:$I$44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comparison'!$G$45:$I$45</c:f>
              <c:numCache>
                <c:formatCode>General</c:formatCode>
                <c:ptCount val="3"/>
                <c:pt idx="0">
                  <c:v>355622</c:v>
                </c:pt>
                <c:pt idx="1">
                  <c:v>294029.66666666669</c:v>
                </c:pt>
                <c:pt idx="2">
                  <c:v>324825.83333333331</c:v>
                </c:pt>
              </c:numCache>
            </c:numRef>
          </c:val>
        </c:ser>
        <c:ser>
          <c:idx val="1"/>
          <c:order val="1"/>
          <c:tx>
            <c:strRef>
              <c:f>'Global comparison'!$F$46</c:f>
              <c:strCache>
                <c:ptCount val="1"/>
                <c:pt idx="0">
                  <c:v>Average C++ alternative</c:v>
                </c:pt>
              </c:strCache>
            </c:strRef>
          </c:tx>
          <c:dLbls>
            <c:numFmt formatCode="#,##0;\-#,##0" sourceLinked="0"/>
            <c:showVal val="1"/>
          </c:dLbls>
          <c:cat>
            <c:strRef>
              <c:f>'Global comparison'!$G$44:$I$44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comparison'!$G$46:$I$46</c:f>
              <c:numCache>
                <c:formatCode>General</c:formatCode>
                <c:ptCount val="3"/>
                <c:pt idx="0">
                  <c:v>294275.66666666669</c:v>
                </c:pt>
                <c:pt idx="1">
                  <c:v>89175.666666666672</c:v>
                </c:pt>
                <c:pt idx="2">
                  <c:v>191725.66666666666</c:v>
                </c:pt>
              </c:numCache>
            </c:numRef>
          </c:val>
        </c:ser>
        <c:ser>
          <c:idx val="2"/>
          <c:order val="2"/>
          <c:tx>
            <c:strRef>
              <c:f>'Global comparison'!$F$47</c:f>
              <c:strCache>
                <c:ptCount val="1"/>
                <c:pt idx="0">
                  <c:v>Average C++ original</c:v>
                </c:pt>
              </c:strCache>
            </c:strRef>
          </c:tx>
          <c:dLbls>
            <c:numFmt formatCode="#,##0;\-#,##0" sourceLinked="0"/>
            <c:showVal val="1"/>
          </c:dLbls>
          <c:cat>
            <c:strRef>
              <c:f>'Global comparison'!$G$44:$I$44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comparison'!$G$47:$I$47</c:f>
              <c:numCache>
                <c:formatCode>General</c:formatCode>
                <c:ptCount val="3"/>
                <c:pt idx="0">
                  <c:v>166624.66666666666</c:v>
                </c:pt>
                <c:pt idx="1">
                  <c:v>84207.666666666672</c:v>
                </c:pt>
                <c:pt idx="2">
                  <c:v>125416.16666666667</c:v>
                </c:pt>
              </c:numCache>
            </c:numRef>
          </c:val>
        </c:ser>
        <c:axId val="91894528"/>
        <c:axId val="91896448"/>
      </c:barChart>
      <c:catAx>
        <c:axId val="9189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Compilation</a:t>
                </a:r>
              </a:p>
            </c:rich>
          </c:tx>
          <c:layout/>
        </c:title>
        <c:tickLblPos val="nextTo"/>
        <c:crossAx val="91896448"/>
        <c:crosses val="autoZero"/>
        <c:auto val="1"/>
        <c:lblAlgn val="ctr"/>
        <c:lblOffset val="100"/>
      </c:catAx>
      <c:valAx>
        <c:axId val="91896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#,##0;\-#,##0" sourceLinked="0"/>
        <c:tickLblPos val="nextTo"/>
        <c:crossAx val="9189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1950965520865"/>
          <c:y val="0.27859419340755293"/>
          <c:w val="0.14752477445170206"/>
          <c:h val="0.21783182003221296"/>
        </c:manualLayout>
      </c:layout>
      <c:spPr>
        <a:noFill/>
      </c:spPr>
      <c:txPr>
        <a:bodyPr/>
        <a:lstStyle/>
        <a:p>
          <a:pPr>
            <a:defRPr sz="1050"/>
          </a:pPr>
          <a:endParaRPr lang="es-E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'Global comparison'!$K$45</c:f>
              <c:strCache>
                <c:ptCount val="1"/>
                <c:pt idx="0">
                  <c:v>Average C#</c:v>
                </c:pt>
              </c:strCache>
            </c:strRef>
          </c:tx>
          <c:dLbls>
            <c:numFmt formatCode="0.0%" sourceLinked="0"/>
            <c:showVal val="1"/>
          </c:dLbls>
          <c:cat>
            <c:strRef>
              <c:f>'Global comparison'!$L$44:$N$44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comparison'!$L$45:$N$45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'Global comparison'!$K$46</c:f>
              <c:strCache>
                <c:ptCount val="1"/>
                <c:pt idx="0">
                  <c:v>Average C++ alternative</c:v>
                </c:pt>
              </c:strCache>
            </c:strRef>
          </c:tx>
          <c:dLbls>
            <c:numFmt formatCode="0.0%" sourceLinked="0"/>
            <c:showVal val="1"/>
          </c:dLbls>
          <c:cat>
            <c:strRef>
              <c:f>'Global comparison'!$L$44:$N$44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comparison'!$L$46:$N$46</c:f>
              <c:numCache>
                <c:formatCode>General</c:formatCode>
                <c:ptCount val="3"/>
                <c:pt idx="0">
                  <c:v>0.82749567424587533</c:v>
                </c:pt>
                <c:pt idx="1">
                  <c:v>0.30328799021413938</c:v>
                </c:pt>
                <c:pt idx="2">
                  <c:v>0.59024143707781862</c:v>
                </c:pt>
              </c:numCache>
            </c:numRef>
          </c:val>
        </c:ser>
        <c:ser>
          <c:idx val="2"/>
          <c:order val="2"/>
          <c:tx>
            <c:strRef>
              <c:f>'Global comparison'!$K$47</c:f>
              <c:strCache>
                <c:ptCount val="1"/>
                <c:pt idx="0">
                  <c:v>Average C++ original</c:v>
                </c:pt>
              </c:strCache>
            </c:strRef>
          </c:tx>
          <c:dLbls>
            <c:numFmt formatCode="0.0%" sourceLinked="0"/>
            <c:showVal val="1"/>
          </c:dLbls>
          <c:cat>
            <c:strRef>
              <c:f>'Global comparison'!$L$44:$N$44</c:f>
              <c:strCache>
                <c:ptCount val="3"/>
                <c:pt idx="0">
                  <c:v>DEBUG</c:v>
                </c:pt>
                <c:pt idx="1">
                  <c:v>RELEASE</c:v>
                </c:pt>
                <c:pt idx="2">
                  <c:v>AVERAGE</c:v>
                </c:pt>
              </c:strCache>
            </c:strRef>
          </c:cat>
          <c:val>
            <c:numRef>
              <c:f>'Global comparison'!$L$47:$N$47</c:f>
              <c:numCache>
                <c:formatCode>General</c:formatCode>
                <c:ptCount val="3"/>
                <c:pt idx="0">
                  <c:v>0.46854431578098837</c:v>
                </c:pt>
                <c:pt idx="1">
                  <c:v>0.28639173598128986</c:v>
                </c:pt>
                <c:pt idx="2">
                  <c:v>0.38610280894120186</c:v>
                </c:pt>
              </c:numCache>
            </c:numRef>
          </c:val>
        </c:ser>
        <c:axId val="43387136"/>
        <c:axId val="43419904"/>
      </c:barChart>
      <c:catAx>
        <c:axId val="43387136"/>
        <c:scaling>
          <c:orientation val="minMax"/>
        </c:scaling>
        <c:axPos val="b"/>
        <c:tickLblPos val="nextTo"/>
        <c:crossAx val="43419904"/>
        <c:crosses val="autoZero"/>
        <c:auto val="1"/>
        <c:lblAlgn val="ctr"/>
        <c:lblOffset val="100"/>
      </c:catAx>
      <c:valAx>
        <c:axId val="43419904"/>
        <c:scaling>
          <c:orientation val="minMax"/>
        </c:scaling>
        <c:axPos val="l"/>
        <c:majorGridlines/>
        <c:numFmt formatCode="General" sourceLinked="1"/>
        <c:tickLblPos val="nextTo"/>
        <c:crossAx val="43387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'Fannkuch-redux'!$C$13</c:f>
              <c:strCache>
                <c:ptCount val="1"/>
                <c:pt idx="0">
                  <c:v>WIN32 DEBUG</c:v>
                </c:pt>
              </c:strCache>
            </c:strRef>
          </c:tx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'Fannkuch-redux'!$D$13:$F$13</c:f>
              <c:numCache>
                <c:formatCode>General</c:formatCode>
                <c:ptCount val="3"/>
                <c:pt idx="0">
                  <c:v>234640</c:v>
                </c:pt>
                <c:pt idx="1">
                  <c:v>142510</c:v>
                </c:pt>
                <c:pt idx="2">
                  <c:v>1035902</c:v>
                </c:pt>
              </c:numCache>
            </c:numRef>
          </c:val>
        </c:ser>
        <c:ser>
          <c:idx val="1"/>
          <c:order val="1"/>
          <c:tx>
            <c:strRef>
              <c:f>'Fannkuch-redux'!$C$14</c:f>
              <c:strCache>
                <c:ptCount val="1"/>
                <c:pt idx="0">
                  <c:v>WIN32 RELEASE</c:v>
                </c:pt>
              </c:strCache>
            </c:strRef>
          </c:tx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'Fannkuch-redux'!$D$14:$F$14</c:f>
              <c:numCache>
                <c:formatCode>General</c:formatCode>
                <c:ptCount val="3"/>
                <c:pt idx="0">
                  <c:v>44763</c:v>
                </c:pt>
                <c:pt idx="1">
                  <c:v>49047</c:v>
                </c:pt>
                <c:pt idx="2">
                  <c:v>129211</c:v>
                </c:pt>
              </c:numCache>
            </c:numRef>
          </c:val>
        </c:ser>
        <c:ser>
          <c:idx val="2"/>
          <c:order val="2"/>
          <c:tx>
            <c:strRef>
              <c:f>'Fannkuch-redux'!$C$15</c:f>
              <c:strCache>
                <c:ptCount val="1"/>
                <c:pt idx="0">
                  <c:v>LINUX DEBUG</c:v>
                </c:pt>
              </c:strCache>
            </c:strRef>
          </c:tx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'Fannkuch-redux'!$D$15:$F$15</c:f>
              <c:numCache>
                <c:formatCode>General</c:formatCode>
                <c:ptCount val="3"/>
                <c:pt idx="0">
                  <c:v>198876</c:v>
                </c:pt>
                <c:pt idx="1">
                  <c:v>153624</c:v>
                </c:pt>
                <c:pt idx="2">
                  <c:v>94412</c:v>
                </c:pt>
              </c:numCache>
            </c:numRef>
          </c:val>
        </c:ser>
        <c:ser>
          <c:idx val="3"/>
          <c:order val="3"/>
          <c:tx>
            <c:strRef>
              <c:f>'Fannkuch-redux'!$C$16</c:f>
              <c:strCache>
                <c:ptCount val="1"/>
                <c:pt idx="0">
                  <c:v>LINUX RELEASE</c:v>
                </c:pt>
              </c:strCache>
            </c:strRef>
          </c:tx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'Fannkuch-redux'!$D$16:$F$16</c:f>
              <c:numCache>
                <c:formatCode>General</c:formatCode>
                <c:ptCount val="3"/>
                <c:pt idx="0">
                  <c:v>206136</c:v>
                </c:pt>
                <c:pt idx="1">
                  <c:v>63356</c:v>
                </c:pt>
                <c:pt idx="2">
                  <c:v>91765</c:v>
                </c:pt>
              </c:numCache>
            </c:numRef>
          </c:val>
        </c:ser>
        <c:ser>
          <c:idx val="4"/>
          <c:order val="4"/>
          <c:tx>
            <c:strRef>
              <c:f>'Fannkuch-redux'!$C$17</c:f>
              <c:strCache>
                <c:ptCount val="1"/>
                <c:pt idx="0">
                  <c:v>ANDROID DEBUG</c:v>
                </c:pt>
              </c:strCache>
            </c:strRef>
          </c:tx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'Fannkuch-redux'!$D$17:$F$17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'Fannkuch-redux'!$C$18</c:f>
              <c:strCache>
                <c:ptCount val="1"/>
                <c:pt idx="0">
                  <c:v>ANDROID RELEASE</c:v>
                </c:pt>
              </c:strCache>
            </c:strRef>
          </c:tx>
          <c:cat>
            <c:strRef>
              <c:f>'Fannkuch-redux'!$D$12:$F$12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'Fannkuch-redux'!$D$18:$F$18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90037632"/>
        <c:axId val="90571904"/>
      </c:barChart>
      <c:catAx>
        <c:axId val="90037632"/>
        <c:scaling>
          <c:orientation val="minMax"/>
        </c:scaling>
        <c:axPos val="b"/>
        <c:tickLblPos val="nextTo"/>
        <c:crossAx val="90571904"/>
        <c:crosses val="autoZero"/>
        <c:auto val="1"/>
        <c:lblAlgn val="ctr"/>
        <c:lblOffset val="100"/>
      </c:catAx>
      <c:valAx>
        <c:axId val="90571904"/>
        <c:scaling>
          <c:orientation val="minMax"/>
        </c:scaling>
        <c:axPos val="l"/>
        <c:majorGridlines/>
        <c:numFmt formatCode="General" sourceLinked="1"/>
        <c:tickLblPos val="nextTo"/>
        <c:crossAx val="90037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'Fannkuch-redux'!$L$3</c:f>
              <c:strCache>
                <c:ptCount val="1"/>
                <c:pt idx="0">
                  <c:v>C# ORIGINAL D</c:v>
                </c:pt>
              </c:strCache>
            </c:strRef>
          </c:tx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'Fannkuch-redux'!$M$3:$O$3</c:f>
              <c:numCache>
                <c:formatCode>General</c:formatCode>
                <c:ptCount val="3"/>
                <c:pt idx="0">
                  <c:v>234640</c:v>
                </c:pt>
                <c:pt idx="1">
                  <c:v>198876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'Fannkuch-redux'!$L$4</c:f>
              <c:strCache>
                <c:ptCount val="1"/>
                <c:pt idx="0">
                  <c:v>C++ ORIGINAL D</c:v>
                </c:pt>
              </c:strCache>
            </c:strRef>
          </c:tx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'Fannkuch-redux'!$M$4:$O$4</c:f>
              <c:numCache>
                <c:formatCode>General</c:formatCode>
                <c:ptCount val="3"/>
                <c:pt idx="0">
                  <c:v>142510</c:v>
                </c:pt>
                <c:pt idx="1">
                  <c:v>153624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'Fannkuch-redux'!$L$5</c:f>
              <c:strCache>
                <c:ptCount val="1"/>
                <c:pt idx="0">
                  <c:v>C++ ALTERNATIVE D</c:v>
                </c:pt>
              </c:strCache>
            </c:strRef>
          </c:tx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'Fannkuch-redux'!$M$5:$O$5</c:f>
              <c:numCache>
                <c:formatCode>General</c:formatCode>
                <c:ptCount val="3"/>
                <c:pt idx="0">
                  <c:v>1035902</c:v>
                </c:pt>
                <c:pt idx="1">
                  <c:v>94412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'Fannkuch-redux'!$L$6</c:f>
              <c:strCache>
                <c:ptCount val="1"/>
                <c:pt idx="0">
                  <c:v>C# ORIGINAL R</c:v>
                </c:pt>
              </c:strCache>
            </c:strRef>
          </c:tx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'Fannkuch-redux'!$M$6:$O$6</c:f>
              <c:numCache>
                <c:formatCode>General</c:formatCode>
                <c:ptCount val="3"/>
                <c:pt idx="0">
                  <c:v>44763</c:v>
                </c:pt>
                <c:pt idx="1">
                  <c:v>206136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'Fannkuch-redux'!$L$7</c:f>
              <c:strCache>
                <c:ptCount val="1"/>
                <c:pt idx="0">
                  <c:v>C++ ORIGINAL R</c:v>
                </c:pt>
              </c:strCache>
            </c:strRef>
          </c:tx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'Fannkuch-redux'!$M$7:$O$7</c:f>
              <c:numCache>
                <c:formatCode>General</c:formatCode>
                <c:ptCount val="3"/>
                <c:pt idx="0">
                  <c:v>49047</c:v>
                </c:pt>
                <c:pt idx="1">
                  <c:v>63356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'Fannkuch-redux'!$L$8</c:f>
              <c:strCache>
                <c:ptCount val="1"/>
                <c:pt idx="0">
                  <c:v>C++ ALTERNATIVE R</c:v>
                </c:pt>
              </c:strCache>
            </c:strRef>
          </c:tx>
          <c:cat>
            <c:strRef>
              <c:f>'Fannkuch-redux'!$M$2:$O$2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'Fannkuch-redux'!$M$8:$O$8</c:f>
              <c:numCache>
                <c:formatCode>General</c:formatCode>
                <c:ptCount val="3"/>
                <c:pt idx="0">
                  <c:v>129211</c:v>
                </c:pt>
                <c:pt idx="1">
                  <c:v>91765</c:v>
                </c:pt>
                <c:pt idx="2">
                  <c:v>0</c:v>
                </c:pt>
              </c:numCache>
            </c:numRef>
          </c:val>
        </c:ser>
        <c:axId val="90624384"/>
        <c:axId val="90625920"/>
      </c:barChart>
      <c:catAx>
        <c:axId val="90624384"/>
        <c:scaling>
          <c:orientation val="minMax"/>
        </c:scaling>
        <c:axPos val="b"/>
        <c:tickLblPos val="nextTo"/>
        <c:crossAx val="90625920"/>
        <c:crosses val="autoZero"/>
        <c:auto val="1"/>
        <c:lblAlgn val="ctr"/>
        <c:lblOffset val="100"/>
      </c:catAx>
      <c:valAx>
        <c:axId val="90625920"/>
        <c:scaling>
          <c:orientation val="minMax"/>
        </c:scaling>
        <c:axPos val="l"/>
        <c:majorGridlines/>
        <c:numFmt formatCode="General" sourceLinked="1"/>
        <c:tickLblPos val="nextTo"/>
        <c:crossAx val="9062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'Fannkuch-redux-opt'!$C$6</c:f>
              <c:strCache>
                <c:ptCount val="1"/>
                <c:pt idx="0">
                  <c:v>C# ORIGINAL</c:v>
                </c:pt>
              </c:strCache>
            </c:strRef>
          </c:tx>
          <c:cat>
            <c:strRef>
              <c:f>'Fannkuch-redux-opt'!$D$5:$J$5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'Fannkuch-redux-opt'!$D$6:$J$6</c:f>
              <c:numCache>
                <c:formatCode>General</c:formatCode>
                <c:ptCount val="7"/>
                <c:pt idx="0">
                  <c:v>234640</c:v>
                </c:pt>
                <c:pt idx="1">
                  <c:v>198876</c:v>
                </c:pt>
                <c:pt idx="4">
                  <c:v>44763</c:v>
                </c:pt>
                <c:pt idx="5">
                  <c:v>206136</c:v>
                </c:pt>
              </c:numCache>
            </c:numRef>
          </c:val>
        </c:ser>
        <c:ser>
          <c:idx val="1"/>
          <c:order val="1"/>
          <c:tx>
            <c:strRef>
              <c:f>'Fannkuch-redux-opt'!$C$7</c:f>
              <c:strCache>
                <c:ptCount val="1"/>
                <c:pt idx="0">
                  <c:v>C++ ORIGINAL</c:v>
                </c:pt>
              </c:strCache>
            </c:strRef>
          </c:tx>
          <c:cat>
            <c:strRef>
              <c:f>'Fannkuch-redux-opt'!$D$5:$J$5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'Fannkuch-redux-opt'!$D$7:$J$7</c:f>
              <c:numCache>
                <c:formatCode>General</c:formatCode>
                <c:ptCount val="7"/>
                <c:pt idx="0">
                  <c:v>142510</c:v>
                </c:pt>
                <c:pt idx="1">
                  <c:v>153624</c:v>
                </c:pt>
                <c:pt idx="4">
                  <c:v>49047</c:v>
                </c:pt>
                <c:pt idx="5">
                  <c:v>63356</c:v>
                </c:pt>
              </c:numCache>
            </c:numRef>
          </c:val>
        </c:ser>
        <c:ser>
          <c:idx val="2"/>
          <c:order val="2"/>
          <c:tx>
            <c:strRef>
              <c:f>'Fannkuch-redux-opt'!$C$8</c:f>
              <c:strCache>
                <c:ptCount val="1"/>
                <c:pt idx="0">
                  <c:v>C++ TRANSLATED</c:v>
                </c:pt>
              </c:strCache>
            </c:strRef>
          </c:tx>
          <c:cat>
            <c:strRef>
              <c:f>'Fannkuch-redux-opt'!$D$5:$J$5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'Fannkuch-redux-opt'!$D$8:$J$8</c:f>
              <c:numCache>
                <c:formatCode>General</c:formatCode>
                <c:ptCount val="7"/>
                <c:pt idx="0">
                  <c:v>407966</c:v>
                </c:pt>
                <c:pt idx="1">
                  <c:v>404674</c:v>
                </c:pt>
                <c:pt idx="4">
                  <c:v>68337</c:v>
                </c:pt>
                <c:pt idx="5">
                  <c:v>107869</c:v>
                </c:pt>
              </c:numCache>
            </c:numRef>
          </c:val>
        </c:ser>
        <c:axId val="90938368"/>
        <c:axId val="90952448"/>
      </c:barChart>
      <c:catAx>
        <c:axId val="90938368"/>
        <c:scaling>
          <c:orientation val="minMax"/>
        </c:scaling>
        <c:axPos val="b"/>
        <c:tickLblPos val="nextTo"/>
        <c:crossAx val="90952448"/>
        <c:crosses val="autoZero"/>
        <c:auto val="1"/>
        <c:lblAlgn val="ctr"/>
        <c:lblOffset val="100"/>
      </c:catAx>
      <c:valAx>
        <c:axId val="90952448"/>
        <c:scaling>
          <c:orientation val="minMax"/>
        </c:scaling>
        <c:axPos val="l"/>
        <c:majorGridlines/>
        <c:numFmt formatCode="General" sourceLinked="1"/>
        <c:tickLblPos val="nextTo"/>
        <c:crossAx val="9093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'Fannkuch-redux-opt'!$C$13</c:f>
              <c:strCache>
                <c:ptCount val="1"/>
                <c:pt idx="0">
                  <c:v>WIN32 DEBUG</c:v>
                </c:pt>
              </c:strCache>
            </c:strRef>
          </c:tx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'Fannkuch-redux-opt'!$D$13:$F$13</c:f>
              <c:numCache>
                <c:formatCode>General</c:formatCode>
                <c:ptCount val="3"/>
                <c:pt idx="0">
                  <c:v>234640</c:v>
                </c:pt>
                <c:pt idx="1">
                  <c:v>142510</c:v>
                </c:pt>
                <c:pt idx="2">
                  <c:v>407966</c:v>
                </c:pt>
              </c:numCache>
            </c:numRef>
          </c:val>
        </c:ser>
        <c:ser>
          <c:idx val="1"/>
          <c:order val="1"/>
          <c:tx>
            <c:strRef>
              <c:f>'Fannkuch-redux-opt'!$C$14</c:f>
              <c:strCache>
                <c:ptCount val="1"/>
                <c:pt idx="0">
                  <c:v>WIN32 RELEASE</c:v>
                </c:pt>
              </c:strCache>
            </c:strRef>
          </c:tx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'Fannkuch-redux-opt'!$D$14:$F$14</c:f>
              <c:numCache>
                <c:formatCode>General</c:formatCode>
                <c:ptCount val="3"/>
                <c:pt idx="0">
                  <c:v>44763</c:v>
                </c:pt>
                <c:pt idx="1">
                  <c:v>49047</c:v>
                </c:pt>
                <c:pt idx="2">
                  <c:v>68337</c:v>
                </c:pt>
              </c:numCache>
            </c:numRef>
          </c:val>
        </c:ser>
        <c:ser>
          <c:idx val="2"/>
          <c:order val="2"/>
          <c:tx>
            <c:strRef>
              <c:f>'Fannkuch-redux-opt'!$C$15</c:f>
              <c:strCache>
                <c:ptCount val="1"/>
                <c:pt idx="0">
                  <c:v>LINUX DEBUG</c:v>
                </c:pt>
              </c:strCache>
            </c:strRef>
          </c:tx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'Fannkuch-redux-opt'!$D$15:$F$15</c:f>
              <c:numCache>
                <c:formatCode>General</c:formatCode>
                <c:ptCount val="3"/>
                <c:pt idx="0">
                  <c:v>198876</c:v>
                </c:pt>
                <c:pt idx="1">
                  <c:v>153624</c:v>
                </c:pt>
                <c:pt idx="2">
                  <c:v>404674</c:v>
                </c:pt>
              </c:numCache>
            </c:numRef>
          </c:val>
        </c:ser>
        <c:ser>
          <c:idx val="3"/>
          <c:order val="3"/>
          <c:tx>
            <c:strRef>
              <c:f>'Fannkuch-redux-opt'!$C$16</c:f>
              <c:strCache>
                <c:ptCount val="1"/>
                <c:pt idx="0">
                  <c:v>LINUX RELEASE</c:v>
                </c:pt>
              </c:strCache>
            </c:strRef>
          </c:tx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'Fannkuch-redux-opt'!$D$16:$F$16</c:f>
              <c:numCache>
                <c:formatCode>General</c:formatCode>
                <c:ptCount val="3"/>
                <c:pt idx="0">
                  <c:v>206136</c:v>
                </c:pt>
                <c:pt idx="1">
                  <c:v>63356</c:v>
                </c:pt>
                <c:pt idx="2">
                  <c:v>107869</c:v>
                </c:pt>
              </c:numCache>
            </c:numRef>
          </c:val>
        </c:ser>
        <c:ser>
          <c:idx val="4"/>
          <c:order val="4"/>
          <c:tx>
            <c:strRef>
              <c:f>'Fannkuch-redux-opt'!$C$17</c:f>
              <c:strCache>
                <c:ptCount val="1"/>
                <c:pt idx="0">
                  <c:v>ANDROID DEBUG</c:v>
                </c:pt>
              </c:strCache>
            </c:strRef>
          </c:tx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'Fannkuch-redux-opt'!$D$17:$F$17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'Fannkuch-redux-opt'!$C$18</c:f>
              <c:strCache>
                <c:ptCount val="1"/>
                <c:pt idx="0">
                  <c:v>ANDROID RELEASE</c:v>
                </c:pt>
              </c:strCache>
            </c:strRef>
          </c:tx>
          <c:cat>
            <c:strRef>
              <c:f>'Fannkuch-redux-opt'!$D$12:$F$12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TRANSLATED</c:v>
                </c:pt>
              </c:strCache>
            </c:strRef>
          </c:cat>
          <c:val>
            <c:numRef>
              <c:f>'Fannkuch-redux-opt'!$D$18:$F$18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91115520"/>
        <c:axId val="91117056"/>
      </c:barChart>
      <c:catAx>
        <c:axId val="91115520"/>
        <c:scaling>
          <c:orientation val="minMax"/>
        </c:scaling>
        <c:axPos val="b"/>
        <c:tickLblPos val="nextTo"/>
        <c:crossAx val="91117056"/>
        <c:crosses val="autoZero"/>
        <c:auto val="1"/>
        <c:lblAlgn val="ctr"/>
        <c:lblOffset val="100"/>
      </c:catAx>
      <c:valAx>
        <c:axId val="91117056"/>
        <c:scaling>
          <c:orientation val="minMax"/>
        </c:scaling>
        <c:axPos val="l"/>
        <c:majorGridlines/>
        <c:numFmt formatCode="General" sourceLinked="1"/>
        <c:tickLblPos val="nextTo"/>
        <c:crossAx val="9111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'Fannkuch-redux-opt'!$L$3</c:f>
              <c:strCache>
                <c:ptCount val="1"/>
                <c:pt idx="0">
                  <c:v>C# ORIGINAL D</c:v>
                </c:pt>
              </c:strCache>
            </c:strRef>
          </c:tx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'Fannkuch-redux-opt'!$M$3:$O$3</c:f>
              <c:numCache>
                <c:formatCode>General</c:formatCode>
                <c:ptCount val="3"/>
                <c:pt idx="0">
                  <c:v>234640</c:v>
                </c:pt>
                <c:pt idx="1">
                  <c:v>198876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'Fannkuch-redux-opt'!$L$4</c:f>
              <c:strCache>
                <c:ptCount val="1"/>
                <c:pt idx="0">
                  <c:v>C++ ORIGINAL D</c:v>
                </c:pt>
              </c:strCache>
            </c:strRef>
          </c:tx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'Fannkuch-redux-opt'!$M$4:$O$4</c:f>
              <c:numCache>
                <c:formatCode>General</c:formatCode>
                <c:ptCount val="3"/>
                <c:pt idx="0">
                  <c:v>142510</c:v>
                </c:pt>
                <c:pt idx="1">
                  <c:v>153624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'Fannkuch-redux-opt'!$L$5</c:f>
              <c:strCache>
                <c:ptCount val="1"/>
                <c:pt idx="0">
                  <c:v>C++ TRANSLATED D</c:v>
                </c:pt>
              </c:strCache>
            </c:strRef>
          </c:tx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'Fannkuch-redux-opt'!$M$5:$O$5</c:f>
              <c:numCache>
                <c:formatCode>General</c:formatCode>
                <c:ptCount val="3"/>
                <c:pt idx="0">
                  <c:v>407966</c:v>
                </c:pt>
                <c:pt idx="1">
                  <c:v>404674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'Fannkuch-redux-opt'!$L$6</c:f>
              <c:strCache>
                <c:ptCount val="1"/>
                <c:pt idx="0">
                  <c:v>C# ORIGINAL R</c:v>
                </c:pt>
              </c:strCache>
            </c:strRef>
          </c:tx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'Fannkuch-redux-opt'!$M$6:$O$6</c:f>
              <c:numCache>
                <c:formatCode>General</c:formatCode>
                <c:ptCount val="3"/>
                <c:pt idx="0">
                  <c:v>44763</c:v>
                </c:pt>
                <c:pt idx="1">
                  <c:v>206136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'Fannkuch-redux-opt'!$L$7</c:f>
              <c:strCache>
                <c:ptCount val="1"/>
                <c:pt idx="0">
                  <c:v>C++ ORIGINAL R</c:v>
                </c:pt>
              </c:strCache>
            </c:strRef>
          </c:tx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'Fannkuch-redux-opt'!$M$7:$O$7</c:f>
              <c:numCache>
                <c:formatCode>General</c:formatCode>
                <c:ptCount val="3"/>
                <c:pt idx="0">
                  <c:v>49047</c:v>
                </c:pt>
                <c:pt idx="1">
                  <c:v>63356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'Fannkuch-redux-opt'!$L$8</c:f>
              <c:strCache>
                <c:ptCount val="1"/>
                <c:pt idx="0">
                  <c:v>C++ TRANSLATED R</c:v>
                </c:pt>
              </c:strCache>
            </c:strRef>
          </c:tx>
          <c:cat>
            <c:strRef>
              <c:f>'Fannkuch-redux-opt'!$M$2:$O$2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'Fannkuch-redux-opt'!$M$8:$O$8</c:f>
              <c:numCache>
                <c:formatCode>General</c:formatCode>
                <c:ptCount val="3"/>
                <c:pt idx="0">
                  <c:v>68337</c:v>
                </c:pt>
                <c:pt idx="1">
                  <c:v>107869</c:v>
                </c:pt>
                <c:pt idx="2">
                  <c:v>0</c:v>
                </c:pt>
              </c:numCache>
            </c:numRef>
          </c:val>
        </c:ser>
        <c:axId val="91042560"/>
        <c:axId val="91044096"/>
      </c:barChart>
      <c:catAx>
        <c:axId val="91042560"/>
        <c:scaling>
          <c:orientation val="minMax"/>
        </c:scaling>
        <c:axPos val="b"/>
        <c:tickLblPos val="nextTo"/>
        <c:crossAx val="91044096"/>
        <c:crosses val="autoZero"/>
        <c:auto val="1"/>
        <c:lblAlgn val="ctr"/>
        <c:lblOffset val="100"/>
      </c:catAx>
      <c:valAx>
        <c:axId val="91044096"/>
        <c:scaling>
          <c:orientation val="minMax"/>
        </c:scaling>
        <c:axPos val="l"/>
        <c:majorGridlines/>
        <c:numFmt formatCode="General" sourceLinked="1"/>
        <c:tickLblPos val="nextTo"/>
        <c:crossAx val="9104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Compilation vs language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'Fannkuch-redux-opt-Array_nos'!$C$6</c:f>
              <c:strCache>
                <c:ptCount val="1"/>
                <c:pt idx="0">
                  <c:v>C# ORIGINAL</c:v>
                </c:pt>
              </c:strCache>
            </c:strRef>
          </c:tx>
          <c:cat>
            <c:strRef>
              <c:f>'Fannkuch-redux-opt-Array_nos'!$D$5:$J$5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'Fannkuch-redux-opt-Array_nos'!$D$6:$J$6</c:f>
              <c:numCache>
                <c:formatCode>General</c:formatCode>
                <c:ptCount val="7"/>
                <c:pt idx="0">
                  <c:v>234640</c:v>
                </c:pt>
                <c:pt idx="1">
                  <c:v>198876</c:v>
                </c:pt>
                <c:pt idx="2">
                  <c:v>633350</c:v>
                </c:pt>
                <c:pt idx="4">
                  <c:v>44763</c:v>
                </c:pt>
                <c:pt idx="5">
                  <c:v>206136</c:v>
                </c:pt>
                <c:pt idx="6">
                  <c:v>631190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'Fannkuch-redux-opt-Array_nos'!$C$7</c:f>
              <c:strCache>
                <c:ptCount val="1"/>
                <c:pt idx="0">
                  <c:v>C++ ORIGINAL</c:v>
                </c:pt>
              </c:strCache>
            </c:strRef>
          </c:tx>
          <c:cat>
            <c:strRef>
              <c:f>'Fannkuch-redux-opt-Array_nos'!$D$5:$J$5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'Fannkuch-redux-opt-Array_nos'!$D$7:$J$7</c:f>
              <c:numCache>
                <c:formatCode>General</c:formatCode>
                <c:ptCount val="7"/>
                <c:pt idx="0">
                  <c:v>142510</c:v>
                </c:pt>
                <c:pt idx="1">
                  <c:v>153624</c:v>
                </c:pt>
                <c:pt idx="2">
                  <c:v>203740</c:v>
                </c:pt>
                <c:pt idx="4">
                  <c:v>49047</c:v>
                </c:pt>
                <c:pt idx="5">
                  <c:v>63356</c:v>
                </c:pt>
                <c:pt idx="6">
                  <c:v>140220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'Fannkuch-redux-opt-Array_nos'!$C$8</c:f>
              <c:strCache>
                <c:ptCount val="1"/>
                <c:pt idx="0">
                  <c:v>C++ ALTERNATIVE</c:v>
                </c:pt>
              </c:strCache>
            </c:strRef>
          </c:tx>
          <c:cat>
            <c:strRef>
              <c:f>'Fannkuch-redux-opt-Array_nos'!$D$5:$J$5</c:f>
              <c:strCache>
                <c:ptCount val="7"/>
                <c:pt idx="0">
                  <c:v>WIN32 DEBUG</c:v>
                </c:pt>
                <c:pt idx="1">
                  <c:v>LINUX DEBUG</c:v>
                </c:pt>
                <c:pt idx="2">
                  <c:v>ANDROID DEBUG</c:v>
                </c:pt>
                <c:pt idx="4">
                  <c:v>WIN32 RELEASE</c:v>
                </c:pt>
                <c:pt idx="5">
                  <c:v>LINUX RELEASE</c:v>
                </c:pt>
                <c:pt idx="6">
                  <c:v>ANDROID RELEASE</c:v>
                </c:pt>
              </c:strCache>
            </c:strRef>
          </c:cat>
          <c:val>
            <c:numRef>
              <c:f>'Fannkuch-redux-opt-Array_nos'!$D$8:$J$8</c:f>
              <c:numCache>
                <c:formatCode>General</c:formatCode>
                <c:ptCount val="7"/>
                <c:pt idx="0">
                  <c:v>269569</c:v>
                </c:pt>
                <c:pt idx="1">
                  <c:v>289888</c:v>
                </c:pt>
                <c:pt idx="2">
                  <c:v>323370</c:v>
                </c:pt>
                <c:pt idx="4">
                  <c:v>42526</c:v>
                </c:pt>
                <c:pt idx="5">
                  <c:v>72391</c:v>
                </c:pt>
                <c:pt idx="6">
                  <c:v>152610</c:v>
                </c:pt>
              </c:numCache>
            </c:numRef>
          </c:val>
        </c:ser>
        <c:axId val="91163648"/>
        <c:axId val="91202304"/>
      </c:barChart>
      <c:catAx>
        <c:axId val="9116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Compilation</a:t>
                </a:r>
              </a:p>
            </c:rich>
          </c:tx>
          <c:layout/>
        </c:title>
        <c:tickLblPos val="nextTo"/>
        <c:crossAx val="91202304"/>
        <c:crosses val="autoZero"/>
        <c:auto val="1"/>
        <c:lblAlgn val="ctr"/>
        <c:lblOffset val="100"/>
      </c:catAx>
      <c:valAx>
        <c:axId val="91202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#,##0;\-#,##0" sourceLinked="0"/>
        <c:tickLblPos val="nextTo"/>
        <c:crossAx val="9116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Language vs compilation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'Fannkuch-redux-opt-Array_nos'!$C$13</c:f>
              <c:strCache>
                <c:ptCount val="1"/>
                <c:pt idx="0">
                  <c:v>WIN32 DEBUG</c:v>
                </c:pt>
              </c:strCache>
            </c:strRef>
          </c:tx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'Fannkuch-redux-opt-Array_nos'!$D$13:$F$13</c:f>
              <c:numCache>
                <c:formatCode>General</c:formatCode>
                <c:ptCount val="3"/>
                <c:pt idx="0">
                  <c:v>234640</c:v>
                </c:pt>
                <c:pt idx="1">
                  <c:v>142510</c:v>
                </c:pt>
                <c:pt idx="2">
                  <c:v>269569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'Fannkuch-redux-opt-Array_nos'!$C$14</c:f>
              <c:strCache>
                <c:ptCount val="1"/>
                <c:pt idx="0">
                  <c:v>WIN32 RELEASE</c:v>
                </c:pt>
              </c:strCache>
            </c:strRef>
          </c:tx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'Fannkuch-redux-opt-Array_nos'!$D$14:$F$14</c:f>
              <c:numCache>
                <c:formatCode>General</c:formatCode>
                <c:ptCount val="3"/>
                <c:pt idx="0">
                  <c:v>44763</c:v>
                </c:pt>
                <c:pt idx="1">
                  <c:v>49047</c:v>
                </c:pt>
                <c:pt idx="2">
                  <c:v>42526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'Fannkuch-redux-opt-Array_nos'!$C$15</c:f>
              <c:strCache>
                <c:ptCount val="1"/>
                <c:pt idx="0">
                  <c:v>LINUX DEBUG</c:v>
                </c:pt>
              </c:strCache>
            </c:strRef>
          </c:tx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'Fannkuch-redux-opt-Array_nos'!$D$15:$F$15</c:f>
              <c:numCache>
                <c:formatCode>General</c:formatCode>
                <c:ptCount val="3"/>
                <c:pt idx="0">
                  <c:v>198876</c:v>
                </c:pt>
                <c:pt idx="1">
                  <c:v>153624</c:v>
                </c:pt>
                <c:pt idx="2">
                  <c:v>289888</c:v>
                </c:pt>
              </c:numCache>
            </c:numRef>
          </c:val>
        </c:ser>
        <c:ser>
          <c:idx val="3"/>
          <c:order val="3"/>
          <c:tx>
            <c:strRef>
              <c:f>'Fannkuch-redux-opt-Array_nos'!$C$16</c:f>
              <c:strCache>
                <c:ptCount val="1"/>
                <c:pt idx="0">
                  <c:v>LINUX RELEASE</c:v>
                </c:pt>
              </c:strCache>
            </c:strRef>
          </c:tx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'Fannkuch-redux-opt-Array_nos'!$D$16:$F$16</c:f>
              <c:numCache>
                <c:formatCode>General</c:formatCode>
                <c:ptCount val="3"/>
                <c:pt idx="0">
                  <c:v>206136</c:v>
                </c:pt>
                <c:pt idx="1">
                  <c:v>63356</c:v>
                </c:pt>
                <c:pt idx="2">
                  <c:v>72391</c:v>
                </c:pt>
              </c:numCache>
            </c:numRef>
          </c:val>
        </c:ser>
        <c:ser>
          <c:idx val="4"/>
          <c:order val="4"/>
          <c:tx>
            <c:strRef>
              <c:f>'Fannkuch-redux-opt-Array_nos'!$C$17</c:f>
              <c:strCache>
                <c:ptCount val="1"/>
                <c:pt idx="0">
                  <c:v>ANDROID DEBUG</c:v>
                </c:pt>
              </c:strCache>
            </c:strRef>
          </c:tx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'Fannkuch-redux-opt-Array_nos'!$D$17:$F$17</c:f>
              <c:numCache>
                <c:formatCode>General</c:formatCode>
                <c:ptCount val="3"/>
                <c:pt idx="0">
                  <c:v>633350</c:v>
                </c:pt>
                <c:pt idx="1">
                  <c:v>203740</c:v>
                </c:pt>
                <c:pt idx="2">
                  <c:v>323370</c:v>
                </c:pt>
              </c:numCache>
            </c:numRef>
          </c:val>
        </c:ser>
        <c:ser>
          <c:idx val="5"/>
          <c:order val="5"/>
          <c:tx>
            <c:strRef>
              <c:f>'Fannkuch-redux-opt-Array_nos'!$C$18</c:f>
              <c:strCache>
                <c:ptCount val="1"/>
                <c:pt idx="0">
                  <c:v>ANDROID RELEASE</c:v>
                </c:pt>
              </c:strCache>
            </c:strRef>
          </c:tx>
          <c:cat>
            <c:strRef>
              <c:f>'Fannkuch-redux-opt-Array_nos'!$D$12:$F$12</c:f>
              <c:strCache>
                <c:ptCount val="3"/>
                <c:pt idx="0">
                  <c:v>C# ORIGINAL</c:v>
                </c:pt>
                <c:pt idx="1">
                  <c:v>C++ ORIGINAL</c:v>
                </c:pt>
                <c:pt idx="2">
                  <c:v>C++ ALTERNATIVE</c:v>
                </c:pt>
              </c:strCache>
            </c:strRef>
          </c:cat>
          <c:val>
            <c:numRef>
              <c:f>'Fannkuch-redux-opt-Array_nos'!$D$18:$F$18</c:f>
              <c:numCache>
                <c:formatCode>General</c:formatCode>
                <c:ptCount val="3"/>
                <c:pt idx="0">
                  <c:v>631190</c:v>
                </c:pt>
                <c:pt idx="1">
                  <c:v>140220</c:v>
                </c:pt>
                <c:pt idx="2">
                  <c:v>152610</c:v>
                </c:pt>
              </c:numCache>
            </c:numRef>
          </c:val>
        </c:ser>
        <c:axId val="91586560"/>
        <c:axId val="91588096"/>
      </c:barChart>
      <c:catAx>
        <c:axId val="915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</c:title>
        <c:tickLblPos val="nextTo"/>
        <c:crossAx val="91588096"/>
        <c:crosses val="autoZero"/>
        <c:auto val="1"/>
        <c:lblAlgn val="ctr"/>
        <c:lblOffset val="100"/>
      </c:catAx>
      <c:valAx>
        <c:axId val="9158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#,##0;\-#,##0" sourceLinked="0"/>
        <c:tickLblPos val="nextTo"/>
        <c:crossAx val="9158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'Fannkuch-redux-opt-Array_nos'!$L$3</c:f>
              <c:strCache>
                <c:ptCount val="1"/>
                <c:pt idx="0">
                  <c:v>C# ORIGINAL D</c:v>
                </c:pt>
              </c:strCache>
            </c:strRef>
          </c:tx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'Fannkuch-redux-opt-Array_nos'!$M$3:$O$3</c:f>
              <c:numCache>
                <c:formatCode>General</c:formatCode>
                <c:ptCount val="3"/>
                <c:pt idx="0">
                  <c:v>234640</c:v>
                </c:pt>
                <c:pt idx="1">
                  <c:v>198876</c:v>
                </c:pt>
                <c:pt idx="2">
                  <c:v>633350</c:v>
                </c:pt>
              </c:numCache>
            </c:numRef>
          </c:val>
        </c:ser>
        <c:ser>
          <c:idx val="1"/>
          <c:order val="1"/>
          <c:tx>
            <c:strRef>
              <c:f>'Fannkuch-redux-opt-Array_nos'!$L$4</c:f>
              <c:strCache>
                <c:ptCount val="1"/>
                <c:pt idx="0">
                  <c:v>C++ ORIGINAL D</c:v>
                </c:pt>
              </c:strCache>
            </c:strRef>
          </c:tx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'Fannkuch-redux-opt-Array_nos'!$M$4:$O$4</c:f>
              <c:numCache>
                <c:formatCode>General</c:formatCode>
                <c:ptCount val="3"/>
                <c:pt idx="0">
                  <c:v>142510</c:v>
                </c:pt>
                <c:pt idx="1">
                  <c:v>153624</c:v>
                </c:pt>
                <c:pt idx="2">
                  <c:v>203740</c:v>
                </c:pt>
              </c:numCache>
            </c:numRef>
          </c:val>
        </c:ser>
        <c:ser>
          <c:idx val="2"/>
          <c:order val="2"/>
          <c:tx>
            <c:strRef>
              <c:f>'Fannkuch-redux-opt-Array_nos'!$L$5</c:f>
              <c:strCache>
                <c:ptCount val="1"/>
                <c:pt idx="0">
                  <c:v>C++ ALTERNATIVE D</c:v>
                </c:pt>
              </c:strCache>
            </c:strRef>
          </c:tx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'Fannkuch-redux-opt-Array_nos'!$M$5:$O$5</c:f>
              <c:numCache>
                <c:formatCode>General</c:formatCode>
                <c:ptCount val="3"/>
                <c:pt idx="0">
                  <c:v>269569</c:v>
                </c:pt>
                <c:pt idx="1">
                  <c:v>289888</c:v>
                </c:pt>
                <c:pt idx="2">
                  <c:v>323370</c:v>
                </c:pt>
              </c:numCache>
            </c:numRef>
          </c:val>
        </c:ser>
        <c:ser>
          <c:idx val="3"/>
          <c:order val="3"/>
          <c:tx>
            <c:strRef>
              <c:f>'Fannkuch-redux-opt-Array_nos'!$L$6</c:f>
              <c:strCache>
                <c:ptCount val="1"/>
                <c:pt idx="0">
                  <c:v>C# ORIGINAL R</c:v>
                </c:pt>
              </c:strCache>
            </c:strRef>
          </c:tx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'Fannkuch-redux-opt-Array_nos'!$M$6:$O$6</c:f>
              <c:numCache>
                <c:formatCode>General</c:formatCode>
                <c:ptCount val="3"/>
                <c:pt idx="0">
                  <c:v>44763</c:v>
                </c:pt>
                <c:pt idx="1">
                  <c:v>206136</c:v>
                </c:pt>
                <c:pt idx="2">
                  <c:v>631190</c:v>
                </c:pt>
              </c:numCache>
            </c:numRef>
          </c:val>
        </c:ser>
        <c:ser>
          <c:idx val="4"/>
          <c:order val="4"/>
          <c:tx>
            <c:strRef>
              <c:f>'Fannkuch-redux-opt-Array_nos'!$L$7</c:f>
              <c:strCache>
                <c:ptCount val="1"/>
                <c:pt idx="0">
                  <c:v>C++ ORIGINAL R</c:v>
                </c:pt>
              </c:strCache>
            </c:strRef>
          </c:tx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'Fannkuch-redux-opt-Array_nos'!$M$7:$O$7</c:f>
              <c:numCache>
                <c:formatCode>General</c:formatCode>
                <c:ptCount val="3"/>
                <c:pt idx="0">
                  <c:v>49047</c:v>
                </c:pt>
                <c:pt idx="1">
                  <c:v>63356</c:v>
                </c:pt>
                <c:pt idx="2">
                  <c:v>140220</c:v>
                </c:pt>
              </c:numCache>
            </c:numRef>
          </c:val>
        </c:ser>
        <c:ser>
          <c:idx val="5"/>
          <c:order val="5"/>
          <c:tx>
            <c:strRef>
              <c:f>'Fannkuch-redux-opt-Array_nos'!$L$8</c:f>
              <c:strCache>
                <c:ptCount val="1"/>
                <c:pt idx="0">
                  <c:v>C++ ALTERNATIVE R</c:v>
                </c:pt>
              </c:strCache>
            </c:strRef>
          </c:tx>
          <c:cat>
            <c:strRef>
              <c:f>'Fannkuch-redux-opt-Array_nos'!$M$2:$O$2</c:f>
              <c:strCache>
                <c:ptCount val="3"/>
                <c:pt idx="0">
                  <c:v>WIN32</c:v>
                </c:pt>
                <c:pt idx="1">
                  <c:v>LINUX</c:v>
                </c:pt>
                <c:pt idx="2">
                  <c:v>ANDROID</c:v>
                </c:pt>
              </c:strCache>
            </c:strRef>
          </c:cat>
          <c:val>
            <c:numRef>
              <c:f>'Fannkuch-redux-opt-Array_nos'!$M$8:$O$8</c:f>
              <c:numCache>
                <c:formatCode>General</c:formatCode>
                <c:ptCount val="3"/>
                <c:pt idx="0">
                  <c:v>42526</c:v>
                </c:pt>
                <c:pt idx="1">
                  <c:v>72391</c:v>
                </c:pt>
                <c:pt idx="2">
                  <c:v>152610</c:v>
                </c:pt>
              </c:numCache>
            </c:numRef>
          </c:val>
        </c:ser>
        <c:axId val="91498368"/>
        <c:axId val="91499904"/>
      </c:barChart>
      <c:catAx>
        <c:axId val="91498368"/>
        <c:scaling>
          <c:orientation val="minMax"/>
        </c:scaling>
        <c:axPos val="b"/>
        <c:tickLblPos val="nextTo"/>
        <c:crossAx val="91499904"/>
        <c:crosses val="autoZero"/>
        <c:auto val="1"/>
        <c:lblAlgn val="ctr"/>
        <c:lblOffset val="100"/>
      </c:catAx>
      <c:valAx>
        <c:axId val="91499904"/>
        <c:scaling>
          <c:orientation val="minMax"/>
        </c:scaling>
        <c:axPos val="l"/>
        <c:majorGridlines/>
        <c:numFmt formatCode="General" sourceLinked="1"/>
        <c:tickLblPos val="nextTo"/>
        <c:crossAx val="9149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529318</xdr:colOff>
      <xdr:row>30</xdr:row>
      <xdr:rowOff>149679</xdr:rowOff>
    </xdr:from>
    <xdr:to>
      <xdr:col>18</xdr:col>
      <xdr:colOff>13607</xdr:colOff>
      <xdr:row>52</xdr:row>
      <xdr:rowOff>42182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9</xdr:row>
      <xdr:rowOff>171449</xdr:rowOff>
    </xdr:from>
    <xdr:to>
      <xdr:col>12</xdr:col>
      <xdr:colOff>369794</xdr:colOff>
      <xdr:row>29</xdr:row>
      <xdr:rowOff>149678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161764</xdr:colOff>
      <xdr:row>9</xdr:row>
      <xdr:rowOff>122224</xdr:rowOff>
    </xdr:from>
    <xdr:to>
      <xdr:col>20</xdr:col>
      <xdr:colOff>694765</xdr:colOff>
      <xdr:row>29</xdr:row>
      <xdr:rowOff>93649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271583</xdr:colOff>
      <xdr:row>30</xdr:row>
      <xdr:rowOff>183296</xdr:rowOff>
    </xdr:from>
    <xdr:to>
      <xdr:col>12</xdr:col>
      <xdr:colOff>537882</xdr:colOff>
      <xdr:row>52</xdr:row>
      <xdr:rowOff>75799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224118</xdr:colOff>
      <xdr:row>9</xdr:row>
      <xdr:rowOff>171449</xdr:rowOff>
    </xdr:from>
    <xdr:to>
      <xdr:col>12</xdr:col>
      <xdr:colOff>42182</xdr:colOff>
      <xdr:row>29</xdr:row>
      <xdr:rowOff>149678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453118</xdr:colOff>
      <xdr:row>9</xdr:row>
      <xdr:rowOff>178253</xdr:rowOff>
    </xdr:from>
    <xdr:to>
      <xdr:col>20</xdr:col>
      <xdr:colOff>33618</xdr:colOff>
      <xdr:row>29</xdr:row>
      <xdr:rowOff>149678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277821</xdr:colOff>
      <xdr:row>36</xdr:row>
      <xdr:rowOff>127904</xdr:rowOff>
    </xdr:from>
    <xdr:to>
      <xdr:col>18</xdr:col>
      <xdr:colOff>194574</xdr:colOff>
      <xdr:row>60</xdr:row>
      <xdr:rowOff>137427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331644</xdr:colOff>
      <xdr:row>8</xdr:row>
      <xdr:rowOff>64484</xdr:rowOff>
    </xdr:from>
    <xdr:to>
      <xdr:col>25</xdr:col>
      <xdr:colOff>165797</xdr:colOff>
      <xdr:row>32</xdr:row>
      <xdr:rowOff>72330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500996</xdr:colOff>
      <xdr:row>9</xdr:row>
      <xdr:rowOff>103887</xdr:rowOff>
    </xdr:from>
    <xdr:to>
      <xdr:col>15</xdr:col>
      <xdr:colOff>424804</xdr:colOff>
      <xdr:row>29</xdr:row>
      <xdr:rowOff>75312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107251</xdr:colOff>
      <xdr:row>48</xdr:row>
      <xdr:rowOff>188148</xdr:rowOff>
    </xdr:from>
    <xdr:to>
      <xdr:col>8</xdr:col>
      <xdr:colOff>304801</xdr:colOff>
      <xdr:row>70</xdr:row>
      <xdr:rowOff>24864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617765</xdr:colOff>
      <xdr:row>63</xdr:row>
      <xdr:rowOff>127908</xdr:rowOff>
    </xdr:from>
    <xdr:to>
      <xdr:col>14</xdr:col>
      <xdr:colOff>745672</xdr:colOff>
      <xdr:row>84</xdr:row>
      <xdr:rowOff>167368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246530</xdr:colOff>
      <xdr:row>12</xdr:row>
      <xdr:rowOff>134471</xdr:rowOff>
    </xdr:from>
    <xdr:to>
      <xdr:col>4</xdr:col>
      <xdr:colOff>257735</xdr:colOff>
      <xdr:row>25</xdr:row>
      <xdr:rowOff>100852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41</xdr:row>
      <xdr:rowOff>100854</xdr:rowOff>
    </xdr:from>
    <xdr:to>
      <xdr:col>3</xdr:col>
      <xdr:colOff>694763</xdr:colOff>
      <xdr:row>54</xdr:row>
      <xdr:rowOff>33617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25</xdr:row>
      <xdr:rowOff>190499</xdr:rowOff>
    </xdr:from>
    <xdr:to>
      <xdr:col>3</xdr:col>
      <xdr:colOff>416779</xdr:colOff>
      <xdr:row>40</xdr:row>
      <xdr:rowOff>123264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672354</xdr:colOff>
      <xdr:row>11</xdr:row>
      <xdr:rowOff>81644</xdr:rowOff>
    </xdr:from>
    <xdr:to>
      <xdr:col>14</xdr:col>
      <xdr:colOff>598714</xdr:colOff>
      <xdr:row>35</xdr:row>
      <xdr:rowOff>136072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51</xdr:row>
      <xdr:rowOff>0</xdr:rowOff>
    </xdr:from>
    <xdr:to>
      <xdr:col>10</xdr:col>
      <xdr:colOff>1600200</xdr:colOff>
      <xdr:row>67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zoomScale="85" zoomScaleNormal="85" workbookViewId="0">
      <selection activeCell="D23" sqref="D23"/>
    </sheetView>
  </sheetViews>
  <sheetFormatPr baseColWidth="10" defaultRowHeight="15"/>
  <cols>
    <col min="1" max="1" width="17.85546875" customWidth="1"/>
    <col min="3" max="3" width="16.85546875" customWidth="1"/>
    <col min="4" max="4" width="13.28515625" bestFit="1" customWidth="1"/>
    <col min="5" max="5" width="14.5703125" bestFit="1" customWidth="1"/>
    <col min="6" max="6" width="15.85546875" bestFit="1" customWidth="1"/>
    <col min="7" max="7" width="12.7109375" customWidth="1"/>
    <col min="8" max="8" width="14" bestFit="1" customWidth="1"/>
    <col min="9" max="9" width="15.85546875" bestFit="1" customWidth="1"/>
    <col min="10" max="10" width="17.28515625" bestFit="1" customWidth="1"/>
    <col min="12" max="12" width="21.85546875" customWidth="1"/>
  </cols>
  <sheetData>
    <row r="1" spans="1:15">
      <c r="A1" t="s">
        <v>8</v>
      </c>
    </row>
    <row r="2" spans="1:15">
      <c r="L2" s="1"/>
      <c r="M2" s="1" t="s">
        <v>12</v>
      </c>
      <c r="N2" s="1" t="s">
        <v>0</v>
      </c>
      <c r="O2" s="1" t="s">
        <v>1</v>
      </c>
    </row>
    <row r="3" spans="1:15">
      <c r="L3" s="1" t="s">
        <v>16</v>
      </c>
      <c r="M3" s="2">
        <f t="shared" ref="M3:N5" si="0">D6</f>
        <v>234640</v>
      </c>
      <c r="N3" s="2">
        <f t="shared" si="0"/>
        <v>198876</v>
      </c>
      <c r="O3" s="2">
        <f>F6</f>
        <v>0</v>
      </c>
    </row>
    <row r="4" spans="1:15">
      <c r="L4" s="1" t="s">
        <v>17</v>
      </c>
      <c r="M4" s="2">
        <f t="shared" si="0"/>
        <v>142510</v>
      </c>
      <c r="N4" s="2">
        <f t="shared" si="0"/>
        <v>153624</v>
      </c>
      <c r="O4" s="2">
        <f>F7</f>
        <v>0</v>
      </c>
    </row>
    <row r="5" spans="1:15">
      <c r="C5" s="3"/>
      <c r="D5" s="3" t="s">
        <v>2</v>
      </c>
      <c r="E5" s="3" t="s">
        <v>4</v>
      </c>
      <c r="F5" s="3" t="s">
        <v>6</v>
      </c>
      <c r="G5" s="3"/>
      <c r="H5" s="3" t="s">
        <v>3</v>
      </c>
      <c r="I5" s="3" t="s">
        <v>5</v>
      </c>
      <c r="J5" s="3" t="s">
        <v>7</v>
      </c>
      <c r="L5" s="1" t="s">
        <v>29</v>
      </c>
      <c r="M5" s="2">
        <f t="shared" si="0"/>
        <v>1035902</v>
      </c>
      <c r="N5" s="2">
        <f t="shared" si="0"/>
        <v>94412</v>
      </c>
      <c r="O5" s="2">
        <f>F8</f>
        <v>0</v>
      </c>
    </row>
    <row r="6" spans="1:15">
      <c r="C6" s="3" t="s">
        <v>10</v>
      </c>
      <c r="D6" s="2">
        <v>234640</v>
      </c>
      <c r="E6" s="2">
        <f>3*60000+18876</f>
        <v>198876</v>
      </c>
      <c r="F6" s="2"/>
      <c r="G6" s="2"/>
      <c r="H6" s="2">
        <v>44763</v>
      </c>
      <c r="I6" s="2">
        <f>3*60000+26136</f>
        <v>206136</v>
      </c>
      <c r="J6" s="2"/>
      <c r="L6" s="1" t="s">
        <v>13</v>
      </c>
      <c r="M6" s="2">
        <f t="shared" ref="M6:N8" si="1">H6</f>
        <v>44763</v>
      </c>
      <c r="N6" s="2">
        <f t="shared" si="1"/>
        <v>206136</v>
      </c>
      <c r="O6" s="2">
        <f>J6</f>
        <v>0</v>
      </c>
    </row>
    <row r="7" spans="1:15">
      <c r="C7" s="3" t="s">
        <v>11</v>
      </c>
      <c r="D7" s="2">
        <v>142510</v>
      </c>
      <c r="E7" s="2">
        <f>2*60000+33624</f>
        <v>153624</v>
      </c>
      <c r="F7" s="2"/>
      <c r="G7" s="2"/>
      <c r="H7" s="2">
        <v>49047</v>
      </c>
      <c r="I7" s="2">
        <f>1*60000+3356</f>
        <v>63356</v>
      </c>
      <c r="J7" s="2"/>
      <c r="L7" s="1" t="s">
        <v>14</v>
      </c>
      <c r="M7" s="2">
        <f t="shared" si="1"/>
        <v>49047</v>
      </c>
      <c r="N7" s="2">
        <f t="shared" si="1"/>
        <v>63356</v>
      </c>
      <c r="O7" s="2">
        <f>J7</f>
        <v>0</v>
      </c>
    </row>
    <row r="8" spans="1:15">
      <c r="C8" s="3" t="s">
        <v>27</v>
      </c>
      <c r="D8" s="2">
        <v>1035902</v>
      </c>
      <c r="E8" s="2">
        <f>1*60000+34412</f>
        <v>94412</v>
      </c>
      <c r="F8" s="2"/>
      <c r="G8" s="2"/>
      <c r="H8" s="2">
        <v>129211</v>
      </c>
      <c r="I8" s="2">
        <f>1*60000+31765</f>
        <v>91765</v>
      </c>
      <c r="J8" s="2"/>
      <c r="L8" s="1" t="s">
        <v>28</v>
      </c>
      <c r="M8" s="2">
        <f t="shared" si="1"/>
        <v>129211</v>
      </c>
      <c r="N8" s="2">
        <f t="shared" si="1"/>
        <v>91765</v>
      </c>
      <c r="O8" s="2">
        <f>J8</f>
        <v>0</v>
      </c>
    </row>
    <row r="12" spans="1:15">
      <c r="C12" s="1"/>
      <c r="D12" s="1" t="str">
        <f>C6</f>
        <v>C# ORIGINAL</v>
      </c>
      <c r="E12" s="1" t="str">
        <f>C7</f>
        <v>C++ ORIGINAL</v>
      </c>
      <c r="F12" s="1" t="str">
        <f>C8</f>
        <v>C++ ALTERNATIVE</v>
      </c>
    </row>
    <row r="13" spans="1:15">
      <c r="C13" s="1" t="str">
        <f>D5</f>
        <v>WIN32 DEBUG</v>
      </c>
      <c r="D13" s="2">
        <f>D6</f>
        <v>234640</v>
      </c>
      <c r="E13" s="2">
        <f>D7</f>
        <v>142510</v>
      </c>
      <c r="F13" s="2">
        <f>D8</f>
        <v>1035902</v>
      </c>
    </row>
    <row r="14" spans="1:15">
      <c r="C14" s="1" t="str">
        <f>H5</f>
        <v>WIN32 RELEASE</v>
      </c>
      <c r="D14" s="2">
        <f>H6</f>
        <v>44763</v>
      </c>
      <c r="E14" s="2">
        <f>H7</f>
        <v>49047</v>
      </c>
      <c r="F14" s="2">
        <f>H8</f>
        <v>129211</v>
      </c>
    </row>
    <row r="15" spans="1:15">
      <c r="C15" s="1" t="str">
        <f>E5</f>
        <v>LINUX DEBUG</v>
      </c>
      <c r="D15" s="2">
        <f>E6</f>
        <v>198876</v>
      </c>
      <c r="E15" s="2">
        <f>E7</f>
        <v>153624</v>
      </c>
      <c r="F15" s="2">
        <f>E8</f>
        <v>94412</v>
      </c>
    </row>
    <row r="16" spans="1:15">
      <c r="C16" s="1" t="str">
        <f>I5</f>
        <v>LINUX RELEASE</v>
      </c>
      <c r="D16" s="2">
        <f>I6</f>
        <v>206136</v>
      </c>
      <c r="E16" s="2">
        <f>I7</f>
        <v>63356</v>
      </c>
      <c r="F16" s="2">
        <f>I8</f>
        <v>91765</v>
      </c>
    </row>
    <row r="17" spans="3:6">
      <c r="C17" s="1" t="str">
        <f>F5</f>
        <v>ANDROID DEBUG</v>
      </c>
      <c r="D17" s="2">
        <f>F6</f>
        <v>0</v>
      </c>
      <c r="E17" s="2">
        <f>F7</f>
        <v>0</v>
      </c>
      <c r="F17" s="2">
        <f>F8</f>
        <v>0</v>
      </c>
    </row>
    <row r="18" spans="3:6">
      <c r="C18" s="1" t="str">
        <f>J5</f>
        <v>ANDROID RELEASE</v>
      </c>
      <c r="D18" s="2">
        <f>J6</f>
        <v>0</v>
      </c>
      <c r="E18" s="2">
        <f>J7</f>
        <v>0</v>
      </c>
      <c r="F18" s="2">
        <f>J8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topLeftCell="C1" zoomScale="85" zoomScaleNormal="85" workbookViewId="0">
      <selection activeCell="J6" sqref="J6:J8"/>
    </sheetView>
  </sheetViews>
  <sheetFormatPr baseColWidth="10" defaultRowHeight="15"/>
  <cols>
    <col min="1" max="1" width="17.85546875" customWidth="1"/>
    <col min="3" max="3" width="16.85546875" customWidth="1"/>
    <col min="4" max="4" width="13.28515625" bestFit="1" customWidth="1"/>
    <col min="5" max="5" width="14.5703125" bestFit="1" customWidth="1"/>
    <col min="6" max="6" width="15.85546875" bestFit="1" customWidth="1"/>
    <col min="7" max="7" width="12.7109375" customWidth="1"/>
    <col min="8" max="8" width="14" bestFit="1" customWidth="1"/>
    <col min="9" max="9" width="15.85546875" bestFit="1" customWidth="1"/>
    <col min="10" max="10" width="17.28515625" bestFit="1" customWidth="1"/>
    <col min="12" max="12" width="21.85546875" customWidth="1"/>
  </cols>
  <sheetData>
    <row r="1" spans="1:15">
      <c r="A1" t="s">
        <v>8</v>
      </c>
    </row>
    <row r="2" spans="1:15">
      <c r="L2" s="1"/>
      <c r="M2" s="1" t="s">
        <v>12</v>
      </c>
      <c r="N2" s="1" t="s">
        <v>0</v>
      </c>
      <c r="O2" s="1" t="s">
        <v>1</v>
      </c>
    </row>
    <row r="3" spans="1:15">
      <c r="L3" s="1" t="s">
        <v>16</v>
      </c>
      <c r="M3" s="2">
        <f t="shared" ref="M3:N3" si="0">D6</f>
        <v>234640</v>
      </c>
      <c r="N3" s="2">
        <f t="shared" si="0"/>
        <v>198876</v>
      </c>
      <c r="O3" s="2">
        <f>F6</f>
        <v>0</v>
      </c>
    </row>
    <row r="4" spans="1:15">
      <c r="L4" s="1" t="s">
        <v>17</v>
      </c>
      <c r="M4" s="2">
        <f>D7</f>
        <v>142510</v>
      </c>
      <c r="N4" s="2">
        <f>E7</f>
        <v>153624</v>
      </c>
      <c r="O4" s="2">
        <f>F7</f>
        <v>0</v>
      </c>
    </row>
    <row r="5" spans="1:15">
      <c r="C5" s="3"/>
      <c r="D5" s="3" t="s">
        <v>2</v>
      </c>
      <c r="E5" s="3" t="s">
        <v>4</v>
      </c>
      <c r="F5" s="3" t="s">
        <v>6</v>
      </c>
      <c r="G5" s="3"/>
      <c r="H5" s="3" t="s">
        <v>3</v>
      </c>
      <c r="I5" s="3" t="s">
        <v>5</v>
      </c>
      <c r="J5" s="3" t="s">
        <v>7</v>
      </c>
      <c r="L5" s="1" t="s">
        <v>18</v>
      </c>
      <c r="M5" s="2">
        <f>D8</f>
        <v>407966</v>
      </c>
      <c r="N5" s="2">
        <f>E8</f>
        <v>404674</v>
      </c>
      <c r="O5" s="2">
        <f>F8</f>
        <v>0</v>
      </c>
    </row>
    <row r="6" spans="1:15">
      <c r="C6" s="3" t="s">
        <v>10</v>
      </c>
      <c r="D6" s="2">
        <v>234640</v>
      </c>
      <c r="E6" s="2">
        <f>3*60000+18876</f>
        <v>198876</v>
      </c>
      <c r="F6" s="2"/>
      <c r="G6" s="2"/>
      <c r="H6" s="2">
        <v>44763</v>
      </c>
      <c r="I6" s="2">
        <f>3*60000+26136</f>
        <v>206136</v>
      </c>
      <c r="J6" s="2"/>
      <c r="L6" s="1" t="s">
        <v>13</v>
      </c>
      <c r="M6" s="2">
        <f t="shared" ref="M6:N6" si="1">H6</f>
        <v>44763</v>
      </c>
      <c r="N6" s="2">
        <f t="shared" si="1"/>
        <v>206136</v>
      </c>
      <c r="O6" s="2">
        <f>J6</f>
        <v>0</v>
      </c>
    </row>
    <row r="7" spans="1:15">
      <c r="C7" s="3" t="s">
        <v>11</v>
      </c>
      <c r="D7" s="2">
        <v>142510</v>
      </c>
      <c r="E7" s="2">
        <f>2*60000+33624</f>
        <v>153624</v>
      </c>
      <c r="F7" s="2"/>
      <c r="G7" s="2"/>
      <c r="H7" s="2">
        <v>49047</v>
      </c>
      <c r="I7" s="2">
        <f>1*60000+3356</f>
        <v>63356</v>
      </c>
      <c r="J7" s="2"/>
      <c r="L7" s="1" t="s">
        <v>14</v>
      </c>
      <c r="M7" s="2">
        <f>H7</f>
        <v>49047</v>
      </c>
      <c r="N7" s="2">
        <f>I7</f>
        <v>63356</v>
      </c>
      <c r="O7" s="2">
        <f>J7</f>
        <v>0</v>
      </c>
    </row>
    <row r="8" spans="1:15">
      <c r="C8" s="3" t="s">
        <v>9</v>
      </c>
      <c r="D8" s="2">
        <v>407966</v>
      </c>
      <c r="E8" s="2">
        <f>6*60000+44674</f>
        <v>404674</v>
      </c>
      <c r="F8" s="2"/>
      <c r="G8" s="2"/>
      <c r="H8" s="2">
        <v>68337</v>
      </c>
      <c r="I8" s="2">
        <f>1*60000+47869</f>
        <v>107869</v>
      </c>
      <c r="J8" s="2"/>
      <c r="L8" s="1" t="s">
        <v>15</v>
      </c>
      <c r="M8" s="2">
        <f>H8</f>
        <v>68337</v>
      </c>
      <c r="N8" s="2">
        <f>I8</f>
        <v>107869</v>
      </c>
      <c r="O8" s="2">
        <f>J8</f>
        <v>0</v>
      </c>
    </row>
    <row r="12" spans="1:15">
      <c r="C12" s="1"/>
      <c r="D12" s="1" t="str">
        <f>C6</f>
        <v>C# ORIGINAL</v>
      </c>
      <c r="E12" s="1" t="str">
        <f>C7</f>
        <v>C++ ORIGINAL</v>
      </c>
      <c r="F12" s="1" t="str">
        <f>C8</f>
        <v>C++ TRANSLATED</v>
      </c>
    </row>
    <row r="13" spans="1:15">
      <c r="C13" s="1" t="str">
        <f>D5</f>
        <v>WIN32 DEBUG</v>
      </c>
      <c r="D13" s="2">
        <f>D6</f>
        <v>234640</v>
      </c>
      <c r="E13" s="2">
        <f>D7</f>
        <v>142510</v>
      </c>
      <c r="F13" s="2">
        <f>D8</f>
        <v>407966</v>
      </c>
    </row>
    <row r="14" spans="1:15">
      <c r="C14" s="1" t="str">
        <f>H5</f>
        <v>WIN32 RELEASE</v>
      </c>
      <c r="D14" s="2">
        <f>H6</f>
        <v>44763</v>
      </c>
      <c r="E14" s="2">
        <f>H7</f>
        <v>49047</v>
      </c>
      <c r="F14" s="2">
        <f>H8</f>
        <v>68337</v>
      </c>
    </row>
    <row r="15" spans="1:15">
      <c r="C15" s="1" t="str">
        <f>E5</f>
        <v>LINUX DEBUG</v>
      </c>
      <c r="D15" s="2">
        <f>E6</f>
        <v>198876</v>
      </c>
      <c r="E15" s="2">
        <f>E7</f>
        <v>153624</v>
      </c>
      <c r="F15" s="2">
        <f>E8</f>
        <v>404674</v>
      </c>
    </row>
    <row r="16" spans="1:15">
      <c r="C16" s="1" t="str">
        <f>I5</f>
        <v>LINUX RELEASE</v>
      </c>
      <c r="D16" s="2">
        <f>I6</f>
        <v>206136</v>
      </c>
      <c r="E16" s="2">
        <f>I7</f>
        <v>63356</v>
      </c>
      <c r="F16" s="2">
        <f>I8</f>
        <v>107869</v>
      </c>
    </row>
    <row r="17" spans="3:6">
      <c r="C17" s="1" t="str">
        <f>F5</f>
        <v>ANDROID DEBUG</v>
      </c>
      <c r="D17" s="2">
        <f>F6</f>
        <v>0</v>
      </c>
      <c r="E17" s="2">
        <f>F7</f>
        <v>0</v>
      </c>
      <c r="F17" s="2">
        <f>F8</f>
        <v>0</v>
      </c>
    </row>
    <row r="18" spans="3:6">
      <c r="C18" s="1" t="str">
        <f>J5</f>
        <v>ANDROID RELEASE</v>
      </c>
      <c r="D18" s="2">
        <f>J6</f>
        <v>0</v>
      </c>
      <c r="E18" s="2">
        <f>J7</f>
        <v>0</v>
      </c>
      <c r="F18" s="2">
        <f>J8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4"/>
  <sheetViews>
    <sheetView tabSelected="1" topLeftCell="A45" zoomScale="70" zoomScaleNormal="70" workbookViewId="0">
      <selection activeCell="O95" sqref="O95"/>
    </sheetView>
  </sheetViews>
  <sheetFormatPr baseColWidth="10" defaultRowHeight="15"/>
  <cols>
    <col min="1" max="1" width="17.85546875" customWidth="1"/>
    <col min="3" max="3" width="16.85546875" customWidth="1"/>
    <col min="4" max="4" width="13.28515625" bestFit="1" customWidth="1"/>
    <col min="5" max="5" width="19.28515625" bestFit="1" customWidth="1"/>
    <col min="6" max="6" width="15.85546875" bestFit="1" customWidth="1"/>
    <col min="7" max="7" width="12.7109375" customWidth="1"/>
    <col min="8" max="8" width="14" bestFit="1" customWidth="1"/>
    <col min="9" max="9" width="15.85546875" bestFit="1" customWidth="1"/>
    <col min="10" max="10" width="17.28515625" bestFit="1" customWidth="1"/>
    <col min="12" max="12" width="21.85546875" customWidth="1"/>
  </cols>
  <sheetData>
    <row r="1" spans="1:15">
      <c r="A1" t="s">
        <v>8</v>
      </c>
    </row>
    <row r="2" spans="1:15">
      <c r="L2" s="1"/>
      <c r="M2" s="1" t="s">
        <v>12</v>
      </c>
      <c r="N2" s="1" t="s">
        <v>0</v>
      </c>
      <c r="O2" s="1" t="s">
        <v>1</v>
      </c>
    </row>
    <row r="3" spans="1:15">
      <c r="L3" s="1" t="s">
        <v>16</v>
      </c>
      <c r="M3" s="2">
        <f t="shared" ref="M3:N3" si="0">D6</f>
        <v>234640</v>
      </c>
      <c r="N3" s="2">
        <f t="shared" si="0"/>
        <v>198876</v>
      </c>
      <c r="O3" s="2">
        <f>F6</f>
        <v>633350</v>
      </c>
    </row>
    <row r="4" spans="1:15">
      <c r="L4" s="1" t="s">
        <v>17</v>
      </c>
      <c r="M4" s="2">
        <f>D7</f>
        <v>142510</v>
      </c>
      <c r="N4" s="2">
        <f>E7</f>
        <v>153624</v>
      </c>
      <c r="O4" s="2">
        <f>F7</f>
        <v>203740</v>
      </c>
    </row>
    <row r="5" spans="1:15">
      <c r="C5" s="3"/>
      <c r="D5" s="3" t="s">
        <v>2</v>
      </c>
      <c r="E5" s="3" t="s">
        <v>4</v>
      </c>
      <c r="F5" s="3" t="s">
        <v>6</v>
      </c>
      <c r="G5" s="3"/>
      <c r="H5" s="3" t="s">
        <v>3</v>
      </c>
      <c r="I5" s="3" t="s">
        <v>5</v>
      </c>
      <c r="J5" s="3" t="s">
        <v>7</v>
      </c>
      <c r="L5" s="1" t="s">
        <v>29</v>
      </c>
      <c r="M5" s="2">
        <f>D8</f>
        <v>269569</v>
      </c>
      <c r="N5" s="2">
        <f>E8</f>
        <v>289888</v>
      </c>
      <c r="O5" s="2">
        <f>F8</f>
        <v>323370</v>
      </c>
    </row>
    <row r="6" spans="1:15">
      <c r="C6" s="3" t="s">
        <v>10</v>
      </c>
      <c r="D6" s="2">
        <v>234640</v>
      </c>
      <c r="E6" s="2">
        <f>3*60000+18876</f>
        <v>198876</v>
      </c>
      <c r="F6" s="2">
        <f>10*60000+33350</f>
        <v>633350</v>
      </c>
      <c r="G6" s="2"/>
      <c r="H6" s="2">
        <v>44763</v>
      </c>
      <c r="I6" s="2">
        <f>3*60000+26136</f>
        <v>206136</v>
      </c>
      <c r="J6" s="2">
        <f>10*60000+31190</f>
        <v>631190</v>
      </c>
      <c r="L6" s="1" t="s">
        <v>13</v>
      </c>
      <c r="M6" s="2">
        <f t="shared" ref="M6:N6" si="1">H6</f>
        <v>44763</v>
      </c>
      <c r="N6" s="2">
        <f t="shared" si="1"/>
        <v>206136</v>
      </c>
      <c r="O6" s="2">
        <f>J6</f>
        <v>631190</v>
      </c>
    </row>
    <row r="7" spans="1:15">
      <c r="C7" s="3" t="s">
        <v>11</v>
      </c>
      <c r="D7" s="2">
        <v>142510</v>
      </c>
      <c r="E7" s="2">
        <f>2*60000+33624</f>
        <v>153624</v>
      </c>
      <c r="F7" s="2">
        <f>3*60000+23740</f>
        <v>203740</v>
      </c>
      <c r="G7" s="2"/>
      <c r="H7" s="2">
        <v>49047</v>
      </c>
      <c r="I7" s="2">
        <f>1*60000+3356</f>
        <v>63356</v>
      </c>
      <c r="J7" s="2">
        <f>2*60000+20220</f>
        <v>140220</v>
      </c>
      <c r="L7" s="1" t="s">
        <v>14</v>
      </c>
      <c r="M7" s="2">
        <f>H7</f>
        <v>49047</v>
      </c>
      <c r="N7" s="2">
        <f>I7</f>
        <v>63356</v>
      </c>
      <c r="O7" s="2">
        <f>J7</f>
        <v>140220</v>
      </c>
    </row>
    <row r="8" spans="1:15">
      <c r="C8" s="3" t="s">
        <v>27</v>
      </c>
      <c r="D8" s="2">
        <v>269569</v>
      </c>
      <c r="E8" s="2">
        <f>4*60000+49888</f>
        <v>289888</v>
      </c>
      <c r="F8" s="2">
        <f>5*60000+23370</f>
        <v>323370</v>
      </c>
      <c r="G8" s="2"/>
      <c r="H8" s="2">
        <v>42526</v>
      </c>
      <c r="I8" s="2">
        <f>1*60000+12391</f>
        <v>72391</v>
      </c>
      <c r="J8" s="2">
        <f>2*60000+32610</f>
        <v>152610</v>
      </c>
      <c r="L8" s="1" t="s">
        <v>28</v>
      </c>
      <c r="M8" s="2">
        <f>H8</f>
        <v>42526</v>
      </c>
      <c r="N8" s="2">
        <f>I8</f>
        <v>72391</v>
      </c>
      <c r="O8" s="2">
        <f>J8</f>
        <v>152610</v>
      </c>
    </row>
    <row r="12" spans="1:15">
      <c r="C12" s="1"/>
      <c r="D12" s="1" t="str">
        <f>C6</f>
        <v>C# ORIGINAL</v>
      </c>
      <c r="E12" s="1" t="str">
        <f>C7</f>
        <v>C++ ORIGINAL</v>
      </c>
      <c r="F12" s="1" t="str">
        <f>C8</f>
        <v>C++ ALTERNATIVE</v>
      </c>
    </row>
    <row r="13" spans="1:15">
      <c r="C13" s="1" t="str">
        <f>D5</f>
        <v>WIN32 DEBUG</v>
      </c>
      <c r="D13" s="2">
        <f>D6</f>
        <v>234640</v>
      </c>
      <c r="E13" s="2">
        <f>D7</f>
        <v>142510</v>
      </c>
      <c r="F13" s="2">
        <f>D8</f>
        <v>269569</v>
      </c>
    </row>
    <row r="14" spans="1:15">
      <c r="C14" s="1" t="str">
        <f>H5</f>
        <v>WIN32 RELEASE</v>
      </c>
      <c r="D14" s="2">
        <f>H6</f>
        <v>44763</v>
      </c>
      <c r="E14" s="2">
        <f>H7</f>
        <v>49047</v>
      </c>
      <c r="F14" s="2">
        <f>H8</f>
        <v>42526</v>
      </c>
    </row>
    <row r="15" spans="1:15">
      <c r="C15" s="1" t="str">
        <f>E5</f>
        <v>LINUX DEBUG</v>
      </c>
      <c r="D15" s="2">
        <f>E6</f>
        <v>198876</v>
      </c>
      <c r="E15" s="2">
        <f>E7</f>
        <v>153624</v>
      </c>
      <c r="F15" s="2">
        <f>E8</f>
        <v>289888</v>
      </c>
    </row>
    <row r="16" spans="1:15">
      <c r="C16" s="1" t="str">
        <f>I5</f>
        <v>LINUX RELEASE</v>
      </c>
      <c r="D16" s="2">
        <f>I6</f>
        <v>206136</v>
      </c>
      <c r="E16" s="2">
        <f>I7</f>
        <v>63356</v>
      </c>
      <c r="F16" s="2">
        <f>I8</f>
        <v>72391</v>
      </c>
    </row>
    <row r="17" spans="3:8">
      <c r="C17" s="1" t="str">
        <f>F5</f>
        <v>ANDROID DEBUG</v>
      </c>
      <c r="D17" s="2">
        <f>F6</f>
        <v>633350</v>
      </c>
      <c r="E17" s="2">
        <f>F7</f>
        <v>203740</v>
      </c>
      <c r="F17" s="2">
        <f>F8</f>
        <v>323370</v>
      </c>
    </row>
    <row r="18" spans="3:8">
      <c r="C18" s="1" t="str">
        <f>J5</f>
        <v>ANDROID RELEASE</v>
      </c>
      <c r="D18" s="2">
        <f>J6</f>
        <v>631190</v>
      </c>
      <c r="E18" s="2">
        <f>J7</f>
        <v>140220</v>
      </c>
      <c r="F18" s="2">
        <f>J8</f>
        <v>152610</v>
      </c>
    </row>
    <row r="23" spans="3:8">
      <c r="E23" s="1" t="s">
        <v>25</v>
      </c>
      <c r="F23" s="1" t="str">
        <f>M2</f>
        <v>WIN32</v>
      </c>
      <c r="G23" s="1" t="str">
        <f t="shared" ref="G23:H23" si="2">N2</f>
        <v>LINUX</v>
      </c>
      <c r="H23" s="1" t="str">
        <f t="shared" si="2"/>
        <v>ANDROID</v>
      </c>
    </row>
    <row r="24" spans="3:8">
      <c r="E24" s="1" t="str">
        <f>C6</f>
        <v>C# ORIGINAL</v>
      </c>
      <c r="F24" s="2">
        <f>M6</f>
        <v>44763</v>
      </c>
      <c r="G24" s="2">
        <f t="shared" ref="G24:H26" si="3">N6</f>
        <v>206136</v>
      </c>
      <c r="H24" s="2">
        <f t="shared" si="3"/>
        <v>631190</v>
      </c>
    </row>
    <row r="25" spans="3:8">
      <c r="E25" s="1" t="str">
        <f>C7</f>
        <v>C++ ORIGINAL</v>
      </c>
      <c r="F25" s="2">
        <f t="shared" ref="F25:F26" si="4">M7</f>
        <v>49047</v>
      </c>
      <c r="G25" s="2">
        <f t="shared" si="3"/>
        <v>63356</v>
      </c>
      <c r="H25" s="2">
        <f t="shared" si="3"/>
        <v>140220</v>
      </c>
    </row>
    <row r="26" spans="3:8">
      <c r="E26" s="1" t="str">
        <f>C8</f>
        <v>C++ ALTERNATIVE</v>
      </c>
      <c r="F26" s="2">
        <f t="shared" si="4"/>
        <v>42526</v>
      </c>
      <c r="G26" s="2">
        <f t="shared" si="3"/>
        <v>72391</v>
      </c>
      <c r="H26" s="2">
        <f t="shared" si="3"/>
        <v>152610</v>
      </c>
    </row>
    <row r="75" spans="5:8">
      <c r="E75" t="s">
        <v>25</v>
      </c>
      <c r="F75" t="s">
        <v>12</v>
      </c>
      <c r="G75" t="s">
        <v>0</v>
      </c>
      <c r="H75" t="s">
        <v>1</v>
      </c>
    </row>
    <row r="76" spans="5:8">
      <c r="E76" t="s">
        <v>10</v>
      </c>
      <c r="F76">
        <f>F24/MAX(F$24:F$26)</f>
        <v>0.91265520826961899</v>
      </c>
      <c r="G76">
        <f t="shared" ref="G76:H76" si="5">G24/MAX(G$24:G$26)</f>
        <v>1</v>
      </c>
      <c r="H76">
        <f t="shared" si="5"/>
        <v>1</v>
      </c>
    </row>
    <row r="77" spans="5:8">
      <c r="E77" t="s">
        <v>11</v>
      </c>
      <c r="F77">
        <f t="shared" ref="F77:H78" si="6">F25/MAX(F$24:F$26)</f>
        <v>1</v>
      </c>
      <c r="G77">
        <f t="shared" si="6"/>
        <v>0.30735048705708851</v>
      </c>
      <c r="H77">
        <f t="shared" si="6"/>
        <v>0.22215180848872765</v>
      </c>
    </row>
    <row r="78" spans="5:8">
      <c r="E78" t="s">
        <v>27</v>
      </c>
      <c r="F78">
        <f t="shared" si="6"/>
        <v>0.8670458947540115</v>
      </c>
      <c r="G78">
        <f t="shared" si="6"/>
        <v>0.35118077385803548</v>
      </c>
      <c r="H78">
        <f t="shared" si="6"/>
        <v>0.2417813970436794</v>
      </c>
    </row>
    <row r="81" spans="5:8">
      <c r="E81" t="s">
        <v>25</v>
      </c>
      <c r="F81" t="s">
        <v>12</v>
      </c>
      <c r="G81" t="s">
        <v>0</v>
      </c>
      <c r="H81" t="s">
        <v>1</v>
      </c>
    </row>
    <row r="82" spans="5:8">
      <c r="E82" t="s">
        <v>10</v>
      </c>
      <c r="F82">
        <f>F24/MAX($F24:$H24)</f>
        <v>7.0918423929403188E-2</v>
      </c>
      <c r="G82">
        <f t="shared" ref="G82:H82" si="7">G24/MAX($F24:$H24)</f>
        <v>0.32658312077187535</v>
      </c>
      <c r="H82">
        <f t="shared" si="7"/>
        <v>1</v>
      </c>
    </row>
    <row r="83" spans="5:8">
      <c r="E83" t="s">
        <v>11</v>
      </c>
      <c r="F83">
        <f t="shared" ref="F83:H84" si="8">F25/MAX($F25:$H25)</f>
        <v>0.34978605049208389</v>
      </c>
      <c r="G83">
        <f t="shared" si="8"/>
        <v>0.45183283411781489</v>
      </c>
      <c r="H83">
        <f t="shared" si="8"/>
        <v>1</v>
      </c>
    </row>
    <row r="84" spans="5:8">
      <c r="E84" t="s">
        <v>27</v>
      </c>
      <c r="F84">
        <f t="shared" si="8"/>
        <v>0.27865801716794442</v>
      </c>
      <c r="G84">
        <f t="shared" si="8"/>
        <v>0.47435292575846932</v>
      </c>
      <c r="H84">
        <f t="shared" si="8"/>
        <v>1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3:N49"/>
  <sheetViews>
    <sheetView topLeftCell="A22" zoomScale="70" zoomScaleNormal="70" workbookViewId="0">
      <selection activeCell="I74" sqref="I74"/>
    </sheetView>
  </sheetViews>
  <sheetFormatPr baseColWidth="10" defaultRowHeight="15"/>
  <cols>
    <col min="3" max="3" width="21.85546875" customWidth="1"/>
    <col min="4" max="4" width="12" bestFit="1" customWidth="1"/>
    <col min="5" max="5" width="14.28515625" bestFit="1" customWidth="1"/>
    <col min="6" max="6" width="24.7109375" bestFit="1" customWidth="1"/>
    <col min="8" max="8" width="22" customWidth="1"/>
    <col min="9" max="9" width="22.85546875" bestFit="1" customWidth="1"/>
    <col min="10" max="10" width="14.28515625" bestFit="1" customWidth="1"/>
    <col min="11" max="11" width="24.7109375" bestFit="1" customWidth="1"/>
    <col min="12" max="12" width="11.85546875" bestFit="1" customWidth="1"/>
  </cols>
  <sheetData>
    <row r="3" spans="3:11">
      <c r="C3" t="s">
        <v>26</v>
      </c>
      <c r="D3" t="s">
        <v>19</v>
      </c>
      <c r="E3" t="s">
        <v>20</v>
      </c>
      <c r="F3" t="s">
        <v>21</v>
      </c>
      <c r="H3" t="s">
        <v>24</v>
      </c>
      <c r="I3" t="s">
        <v>19</v>
      </c>
      <c r="J3" t="s">
        <v>20</v>
      </c>
      <c r="K3" t="s">
        <v>21</v>
      </c>
    </row>
    <row r="4" spans="3:11">
      <c r="C4" t="s">
        <v>22</v>
      </c>
      <c r="D4">
        <f>AVERAGE('Fannkuch-redux'!D6:J6)</f>
        <v>171103.75</v>
      </c>
      <c r="E4">
        <f>AVERAGE('Fannkuch-redux-opt'!D6:J6)</f>
        <v>171103.75</v>
      </c>
      <c r="F4">
        <f>AVERAGE('Fannkuch-redux-opt-Array_nos'!D6:J6)</f>
        <v>324825.83333333331</v>
      </c>
      <c r="H4" t="s">
        <v>22</v>
      </c>
      <c r="I4">
        <f>AVERAGE('Fannkuch-redux'!D6:F6)</f>
        <v>216758</v>
      </c>
      <c r="J4">
        <f>AVERAGE('Fannkuch-redux-opt'!D6:F6)</f>
        <v>216758</v>
      </c>
      <c r="K4">
        <f>AVERAGE('Fannkuch-redux-opt-Array_nos'!D6:F6)</f>
        <v>355622</v>
      </c>
    </row>
    <row r="5" spans="3:11">
      <c r="C5" t="s">
        <v>30</v>
      </c>
      <c r="D5">
        <f>AVERAGE('Fannkuch-redux'!D8:J8)</f>
        <v>337822.5</v>
      </c>
      <c r="E5">
        <f>AVERAGE('Fannkuch-redux-opt'!D8:J8)</f>
        <v>247211.5</v>
      </c>
      <c r="F5">
        <f>AVERAGE('Fannkuch-redux-opt-Array_nos'!D8:J8)</f>
        <v>191725.66666666666</v>
      </c>
      <c r="H5" t="s">
        <v>30</v>
      </c>
      <c r="I5">
        <f>AVERAGE('Fannkuch-redux'!D8:F8)</f>
        <v>565157</v>
      </c>
      <c r="J5">
        <f>AVERAGE('Fannkuch-redux-opt'!D8:F8)</f>
        <v>406320</v>
      </c>
      <c r="K5">
        <f>AVERAGE('Fannkuch-redux-opt-Array_nos'!D8:F8)</f>
        <v>294275.66666666669</v>
      </c>
    </row>
    <row r="6" spans="3:11">
      <c r="C6" t="s">
        <v>23</v>
      </c>
      <c r="D6">
        <f>AVERAGE('Fannkuch-redux'!D7:J7)</f>
        <v>102134.25</v>
      </c>
      <c r="E6">
        <f>AVERAGE('Fannkuch-redux-opt'!D7:J7)</f>
        <v>102134.25</v>
      </c>
      <c r="F6">
        <f>AVERAGE('Fannkuch-redux-opt-Array_nos'!D7:J7)</f>
        <v>125416.16666666667</v>
      </c>
      <c r="H6" t="s">
        <v>23</v>
      </c>
      <c r="I6">
        <f>AVERAGE('Fannkuch-redux'!D7:F7)</f>
        <v>148067</v>
      </c>
      <c r="J6">
        <f>AVERAGE('Fannkuch-redux-opt'!D7:F7)</f>
        <v>148067</v>
      </c>
      <c r="K6">
        <f>AVERAGE('Fannkuch-redux-opt-Array_nos'!D7:F7)</f>
        <v>166624.66666666666</v>
      </c>
    </row>
    <row r="8" spans="3:11">
      <c r="H8" t="s">
        <v>25</v>
      </c>
      <c r="I8" t="s">
        <v>19</v>
      </c>
      <c r="J8" t="s">
        <v>20</v>
      </c>
      <c r="K8" t="s">
        <v>21</v>
      </c>
    </row>
    <row r="9" spans="3:11">
      <c r="C9" t="s">
        <v>31</v>
      </c>
      <c r="H9" t="s">
        <v>22</v>
      </c>
      <c r="I9">
        <f>AVERAGE('Fannkuch-redux'!H6:J6)</f>
        <v>125449.5</v>
      </c>
      <c r="J9">
        <f>AVERAGE('Fannkuch-redux-opt'!H6:J6)</f>
        <v>125449.5</v>
      </c>
      <c r="K9">
        <f>AVERAGE('Fannkuch-redux-opt-Array_nos'!H6:J6)</f>
        <v>294029.66666666669</v>
      </c>
    </row>
    <row r="10" spans="3:11">
      <c r="C10" t="s">
        <v>32</v>
      </c>
      <c r="H10" t="s">
        <v>30</v>
      </c>
      <c r="I10">
        <f>AVERAGE('Fannkuch-redux'!H8:J8)</f>
        <v>110488</v>
      </c>
      <c r="J10">
        <f>AVERAGE('Fannkuch-redux-opt'!H8:J8)</f>
        <v>88103</v>
      </c>
      <c r="K10">
        <f>AVERAGE('Fannkuch-redux-opt-Array_nos'!H8:J8)</f>
        <v>89175.666666666672</v>
      </c>
    </row>
    <row r="11" spans="3:11">
      <c r="H11" t="s">
        <v>23</v>
      </c>
      <c r="I11">
        <f>AVERAGE('Fannkuch-redux'!H7:J7)</f>
        <v>56201.5</v>
      </c>
      <c r="J11">
        <f>AVERAGE('Fannkuch-redux-opt'!H7:J7)</f>
        <v>56201.5</v>
      </c>
      <c r="K11">
        <f>AVERAGE('Fannkuch-redux-opt-Array_nos'!H7:J7)</f>
        <v>84207.666666666672</v>
      </c>
    </row>
    <row r="40" spans="6:14">
      <c r="J40" s="4"/>
    </row>
    <row r="44" spans="6:14">
      <c r="F44" t="s">
        <v>33</v>
      </c>
      <c r="G44" t="s">
        <v>24</v>
      </c>
      <c r="H44" t="s">
        <v>25</v>
      </c>
      <c r="I44" t="s">
        <v>34</v>
      </c>
      <c r="K44" t="s">
        <v>33</v>
      </c>
      <c r="L44" t="s">
        <v>24</v>
      </c>
      <c r="M44" t="s">
        <v>25</v>
      </c>
      <c r="N44" t="s">
        <v>34</v>
      </c>
    </row>
    <row r="45" spans="6:14">
      <c r="F45" t="s">
        <v>22</v>
      </c>
      <c r="G45">
        <f>K4</f>
        <v>355622</v>
      </c>
      <c r="H45">
        <f>K9</f>
        <v>294029.66666666669</v>
      </c>
      <c r="I45">
        <f>F4</f>
        <v>324825.83333333331</v>
      </c>
      <c r="K45" t="s">
        <v>22</v>
      </c>
      <c r="L45">
        <f>G45/$G49</f>
        <v>1</v>
      </c>
      <c r="M45">
        <f>H45/$H49</f>
        <v>1</v>
      </c>
      <c r="N45">
        <f>I45/$I49</f>
        <v>1</v>
      </c>
    </row>
    <row r="46" spans="6:14">
      <c r="F46" t="s">
        <v>30</v>
      </c>
      <c r="G46">
        <f>K5</f>
        <v>294275.66666666669</v>
      </c>
      <c r="H46">
        <f>K10</f>
        <v>89175.666666666672</v>
      </c>
      <c r="I46">
        <f>F5</f>
        <v>191725.66666666666</v>
      </c>
      <c r="K46" t="s">
        <v>30</v>
      </c>
      <c r="L46">
        <f>G46/$G49</f>
        <v>0.82749567424587533</v>
      </c>
      <c r="M46">
        <f>H46/$H49</f>
        <v>0.30328799021413938</v>
      </c>
      <c r="N46">
        <f>I46/$I49</f>
        <v>0.59024143707781862</v>
      </c>
    </row>
    <row r="47" spans="6:14">
      <c r="F47" t="s">
        <v>23</v>
      </c>
      <c r="G47">
        <f>K6</f>
        <v>166624.66666666666</v>
      </c>
      <c r="H47">
        <f>K11</f>
        <v>84207.666666666672</v>
      </c>
      <c r="I47">
        <f>F6</f>
        <v>125416.16666666667</v>
      </c>
      <c r="K47" t="s">
        <v>23</v>
      </c>
      <c r="L47">
        <f>G47/$G49</f>
        <v>0.46854431578098837</v>
      </c>
      <c r="M47">
        <f>H47/$H49</f>
        <v>0.28639173598128986</v>
      </c>
      <c r="N47">
        <f>I47/$I49</f>
        <v>0.38610280894120186</v>
      </c>
    </row>
    <row r="49" spans="6:9">
      <c r="F49" t="s">
        <v>35</v>
      </c>
      <c r="G49">
        <f>MAX(G45:G47)</f>
        <v>355622</v>
      </c>
      <c r="H49">
        <f>MAX(H45:H47)</f>
        <v>294029.66666666669</v>
      </c>
      <c r="I49">
        <f>MAX(I45:I47)</f>
        <v>324825.83333333331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Fannkuch-redux</vt:lpstr>
      <vt:lpstr>Fannkuch-redux-opt</vt:lpstr>
      <vt:lpstr>Fannkuch-redux-opt-Array_nos</vt:lpstr>
      <vt:lpstr>Global 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2012-11-15T15:38:07Z</cp:lastPrinted>
  <dcterms:created xsi:type="dcterms:W3CDTF">2012-11-14T14:14:14Z</dcterms:created>
  <dcterms:modified xsi:type="dcterms:W3CDTF">2012-11-16T12:58:45Z</dcterms:modified>
</cp:coreProperties>
</file>