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EAF814C-54E5-4BF7-A11E-61F1CFB9BD7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entralizator" sheetId="1" r:id="rId1"/>
    <sheet name="Tema1" sheetId="2" r:id="rId2"/>
    <sheet name="Tema2" sheetId="3" r:id="rId3"/>
    <sheet name="Tema3" sheetId="4" r:id="rId4"/>
    <sheet name="Tema4" sheetId="5" r:id="rId5"/>
    <sheet name="Tema5" sheetId="6" r:id="rId6"/>
    <sheet name="Examen" sheetId="7" r:id="rId7"/>
    <sheet name="Proiect" sheetId="8" r:id="rId8"/>
    <sheet name="Weights" sheetId="9" r:id="rId9"/>
  </sheets>
  <definedNames>
    <definedName name="_xlnm._FilterDatabase" localSheetId="0" hidden="1">Centralizator!$S$1:$S$43</definedName>
    <definedName name="_xlnm._FilterDatabase" localSheetId="6" hidden="1">Examen!$O$1:$O$43</definedName>
    <definedName name="_xlnm._FilterDatabase" localSheetId="7" hidden="1">Proiect!$O$1:$O$43</definedName>
    <definedName name="_xlnm._FilterDatabase" localSheetId="1" hidden="1">Tema1!$O$1:$O$43</definedName>
    <definedName name="_xlnm._FilterDatabase" localSheetId="2" hidden="1">Tema2!$O$1:$O$43</definedName>
    <definedName name="_xlnm._FilterDatabase" localSheetId="3" hidden="1">Tema3!$O$1:$O$43</definedName>
    <definedName name="_xlnm._FilterDatabase" localSheetId="4" hidden="1">Tema4!$O$1:$O$43</definedName>
    <definedName name="_xlnm._FilterDatabase" localSheetId="5" hidden="1">Tema5!$O$1:$O$43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2" i="1"/>
  <c r="I42" i="1" l="1"/>
  <c r="H42" i="1"/>
  <c r="G42" i="1"/>
  <c r="F42" i="1"/>
  <c r="E42" i="1"/>
  <c r="D42" i="1"/>
  <c r="C42" i="1"/>
  <c r="I40" i="1"/>
  <c r="H40" i="1"/>
  <c r="G40" i="1"/>
  <c r="F40" i="1"/>
  <c r="E40" i="1"/>
  <c r="D40" i="1"/>
  <c r="C40" i="1"/>
  <c r="I37" i="1"/>
  <c r="I38" i="1"/>
  <c r="H37" i="1"/>
  <c r="H38" i="1"/>
  <c r="G37" i="1"/>
  <c r="G38" i="1"/>
  <c r="F37" i="1"/>
  <c r="F38" i="1"/>
  <c r="E37" i="1"/>
  <c r="E38" i="1"/>
  <c r="D37" i="1"/>
  <c r="D38" i="1"/>
  <c r="C37" i="1"/>
  <c r="C38" i="1"/>
  <c r="I34" i="1"/>
  <c r="H34" i="1"/>
  <c r="G34" i="1"/>
  <c r="F34" i="1"/>
  <c r="E34" i="1"/>
  <c r="D34" i="1"/>
  <c r="C34" i="1"/>
  <c r="I33" i="1"/>
  <c r="H33" i="1"/>
  <c r="G33" i="1"/>
  <c r="F33" i="1"/>
  <c r="E33" i="1"/>
  <c r="D33" i="1"/>
  <c r="C33" i="1"/>
  <c r="I32" i="1"/>
  <c r="H32" i="1"/>
  <c r="G32" i="1"/>
  <c r="F32" i="1"/>
  <c r="E32" i="1"/>
  <c r="D32" i="1"/>
  <c r="C32" i="1"/>
  <c r="I29" i="1"/>
  <c r="I30" i="1"/>
  <c r="I31" i="1"/>
  <c r="H29" i="1"/>
  <c r="H30" i="1"/>
  <c r="H31" i="1"/>
  <c r="G29" i="1"/>
  <c r="G30" i="1"/>
  <c r="G31" i="1"/>
  <c r="F29" i="1"/>
  <c r="F30" i="1"/>
  <c r="F31" i="1"/>
  <c r="E29" i="1"/>
  <c r="E30" i="1"/>
  <c r="E31" i="1"/>
  <c r="D29" i="1"/>
  <c r="D30" i="1"/>
  <c r="D31" i="1"/>
  <c r="C29" i="1"/>
  <c r="C30" i="1"/>
  <c r="C31" i="1"/>
  <c r="I22" i="1"/>
  <c r="H22" i="1"/>
  <c r="G22" i="1"/>
  <c r="F22" i="1"/>
  <c r="E22" i="1"/>
  <c r="D22" i="1"/>
  <c r="C22" i="1"/>
  <c r="I21" i="1"/>
  <c r="H21" i="1"/>
  <c r="G21" i="1"/>
  <c r="F21" i="1"/>
  <c r="E21" i="1"/>
  <c r="D21" i="1"/>
  <c r="C21" i="1"/>
  <c r="I19" i="1"/>
  <c r="H19" i="1"/>
  <c r="G19" i="1"/>
  <c r="F19" i="1"/>
  <c r="E19" i="1"/>
  <c r="D19" i="1"/>
  <c r="C19" i="1"/>
  <c r="I18" i="1"/>
  <c r="H18" i="1"/>
  <c r="G18" i="1"/>
  <c r="F18" i="1"/>
  <c r="E18" i="1"/>
  <c r="D18" i="1"/>
  <c r="C18" i="1"/>
  <c r="I15" i="1"/>
  <c r="H15" i="1"/>
  <c r="G15" i="1"/>
  <c r="F15" i="1"/>
  <c r="E15" i="1"/>
  <c r="D15" i="1"/>
  <c r="C15" i="1"/>
  <c r="I13" i="1"/>
  <c r="H13" i="1"/>
  <c r="G13" i="1"/>
  <c r="F13" i="1"/>
  <c r="E13" i="1"/>
  <c r="D13" i="1"/>
  <c r="C13" i="1"/>
  <c r="I9" i="1"/>
  <c r="I10" i="1"/>
  <c r="H9" i="1"/>
  <c r="H10" i="1"/>
  <c r="G9" i="1"/>
  <c r="G10" i="1"/>
  <c r="F9" i="1"/>
  <c r="F10" i="1"/>
  <c r="E9" i="1"/>
  <c r="E10" i="1"/>
  <c r="D9" i="1"/>
  <c r="D10" i="1"/>
  <c r="C9" i="1"/>
  <c r="C10" i="1"/>
  <c r="I2" i="1"/>
  <c r="H2" i="1"/>
  <c r="G2" i="1"/>
  <c r="F2" i="1"/>
  <c r="E2" i="1"/>
  <c r="D2" i="1"/>
  <c r="C2" i="1"/>
  <c r="I7" i="1"/>
  <c r="H7" i="1"/>
  <c r="G7" i="1"/>
  <c r="F7" i="1"/>
  <c r="E7" i="1"/>
  <c r="D7" i="1"/>
  <c r="C7" i="1"/>
  <c r="I4" i="1"/>
  <c r="H4" i="1"/>
  <c r="G4" i="1"/>
  <c r="F4" i="1"/>
  <c r="E4" i="1"/>
  <c r="D4" i="1"/>
  <c r="C4" i="1"/>
  <c r="K29" i="1" l="1"/>
  <c r="K18" i="1"/>
  <c r="S18" i="1"/>
  <c r="S31" i="1"/>
  <c r="K33" i="1"/>
  <c r="S33" i="1"/>
  <c r="K38" i="1"/>
  <c r="K40" i="1"/>
  <c r="S40" i="1"/>
  <c r="S15" i="1"/>
  <c r="K22" i="1"/>
  <c r="S30" i="1"/>
  <c r="S32" i="1"/>
  <c r="K37" i="1"/>
  <c r="S37" i="1"/>
  <c r="K7" i="1"/>
  <c r="K10" i="1"/>
  <c r="S10" i="1"/>
  <c r="K13" i="1"/>
  <c r="K21" i="1"/>
  <c r="S21" i="1"/>
  <c r="S4" i="1"/>
  <c r="K9" i="1"/>
  <c r="S9" i="1"/>
  <c r="K19" i="1"/>
  <c r="S34" i="1"/>
  <c r="K42" i="1"/>
  <c r="S42" i="1"/>
  <c r="N42" i="1"/>
  <c r="M42" i="1"/>
  <c r="N40" i="1"/>
  <c r="M40" i="1"/>
  <c r="M38" i="1"/>
  <c r="S38" i="1"/>
  <c r="N38" i="1"/>
  <c r="N37" i="1"/>
  <c r="M37" i="1"/>
  <c r="K34" i="1"/>
  <c r="N34" i="1"/>
  <c r="M34" i="1"/>
  <c r="K32" i="1"/>
  <c r="M33" i="1"/>
  <c r="N32" i="1"/>
  <c r="M32" i="1"/>
  <c r="N33" i="1"/>
  <c r="N31" i="1"/>
  <c r="S29" i="1"/>
  <c r="K31" i="1"/>
  <c r="K30" i="1"/>
  <c r="M31" i="1"/>
  <c r="M30" i="1"/>
  <c r="M29" i="1"/>
  <c r="N29" i="1"/>
  <c r="N30" i="1"/>
  <c r="S22" i="1"/>
  <c r="N21" i="1"/>
  <c r="N22" i="1"/>
  <c r="M22" i="1"/>
  <c r="M21" i="1"/>
  <c r="S19" i="1"/>
  <c r="N19" i="1"/>
  <c r="M19" i="1"/>
  <c r="M18" i="1"/>
  <c r="K15" i="1"/>
  <c r="N15" i="1"/>
  <c r="M15" i="1"/>
  <c r="N18" i="1"/>
  <c r="S13" i="1"/>
  <c r="N13" i="1"/>
  <c r="M13" i="1"/>
  <c r="M10" i="1"/>
  <c r="M9" i="1"/>
  <c r="N10" i="1"/>
  <c r="N9" i="1"/>
  <c r="S2" i="1"/>
  <c r="K2" i="1"/>
  <c r="N2" i="1"/>
  <c r="M2" i="1"/>
  <c r="S7" i="1"/>
  <c r="N7" i="1"/>
  <c r="M7" i="1"/>
  <c r="K4" i="1"/>
  <c r="N4" i="1"/>
  <c r="M4" i="1"/>
  <c r="I35" i="1"/>
  <c r="H35" i="1"/>
  <c r="G35" i="1"/>
  <c r="F35" i="1"/>
  <c r="E35" i="1"/>
  <c r="D35" i="1"/>
  <c r="C35" i="1"/>
  <c r="I8" i="1"/>
  <c r="I11" i="1"/>
  <c r="I12" i="1"/>
  <c r="I14" i="1"/>
  <c r="I16" i="1"/>
  <c r="I17" i="1"/>
  <c r="I20" i="1"/>
  <c r="I23" i="1"/>
  <c r="I24" i="1"/>
  <c r="I25" i="1"/>
  <c r="I26" i="1"/>
  <c r="I27" i="1"/>
  <c r="I28" i="1"/>
  <c r="I36" i="1"/>
  <c r="I39" i="1"/>
  <c r="I41" i="1"/>
  <c r="I43" i="1"/>
  <c r="I3" i="1"/>
  <c r="I5" i="1"/>
  <c r="I6" i="1"/>
  <c r="S39" i="1" l="1"/>
  <c r="S20" i="1"/>
  <c r="S36" i="1"/>
  <c r="S17" i="1"/>
  <c r="S11" i="1"/>
  <c r="S35" i="1"/>
  <c r="S5" i="1"/>
  <c r="S12" i="1"/>
  <c r="S3" i="1"/>
  <c r="S43" i="1"/>
  <c r="S28" i="1"/>
  <c r="S24" i="1"/>
  <c r="S16" i="1"/>
  <c r="S8" i="1"/>
  <c r="S26" i="1"/>
  <c r="S6" i="1"/>
  <c r="S41" i="1"/>
  <c r="S27" i="1"/>
  <c r="S23" i="1"/>
  <c r="S14" i="1"/>
  <c r="P3" i="1"/>
  <c r="N35" i="1"/>
  <c r="M35" i="1"/>
  <c r="K26" i="1"/>
  <c r="K16" i="1"/>
  <c r="K14" i="1"/>
  <c r="K12" i="1"/>
  <c r="K3" i="1"/>
  <c r="K41" i="1"/>
  <c r="K36" i="1"/>
  <c r="K20" i="1"/>
  <c r="K6" i="1"/>
  <c r="K43" i="1"/>
  <c r="K28" i="1"/>
  <c r="K23" i="1"/>
  <c r="K17" i="1"/>
  <c r="K11" i="1"/>
  <c r="K35" i="1"/>
  <c r="K5" i="1"/>
  <c r="K39" i="1"/>
  <c r="K27" i="1"/>
  <c r="K24" i="1"/>
  <c r="K8" i="1"/>
  <c r="H3" i="1"/>
  <c r="H5" i="1"/>
  <c r="H6" i="1"/>
  <c r="H8" i="1"/>
  <c r="H11" i="1"/>
  <c r="H12" i="1"/>
  <c r="H14" i="1"/>
  <c r="H16" i="1"/>
  <c r="H17" i="1"/>
  <c r="H20" i="1"/>
  <c r="H23" i="1"/>
  <c r="H24" i="1"/>
  <c r="H25" i="1"/>
  <c r="H26" i="1"/>
  <c r="H27" i="1"/>
  <c r="H28" i="1"/>
  <c r="H36" i="1"/>
  <c r="H39" i="1"/>
  <c r="H41" i="1"/>
  <c r="H43" i="1"/>
  <c r="G3" i="1"/>
  <c r="G5" i="1"/>
  <c r="G6" i="1"/>
  <c r="G8" i="1"/>
  <c r="G11" i="1"/>
  <c r="G12" i="1"/>
  <c r="G14" i="1"/>
  <c r="G16" i="1"/>
  <c r="G17" i="1"/>
  <c r="G20" i="1"/>
  <c r="G23" i="1"/>
  <c r="G24" i="1"/>
  <c r="G25" i="1"/>
  <c r="G26" i="1"/>
  <c r="G27" i="1"/>
  <c r="G28" i="1"/>
  <c r="G36" i="1"/>
  <c r="G39" i="1"/>
  <c r="G41" i="1"/>
  <c r="G43" i="1"/>
  <c r="F3" i="1"/>
  <c r="F5" i="1"/>
  <c r="F6" i="1"/>
  <c r="F8" i="1"/>
  <c r="F11" i="1"/>
  <c r="F12" i="1"/>
  <c r="F14" i="1"/>
  <c r="F16" i="1"/>
  <c r="F17" i="1"/>
  <c r="F20" i="1"/>
  <c r="F23" i="1"/>
  <c r="F24" i="1"/>
  <c r="F25" i="1"/>
  <c r="F26" i="1"/>
  <c r="F27" i="1"/>
  <c r="F28" i="1"/>
  <c r="F36" i="1"/>
  <c r="F39" i="1"/>
  <c r="F41" i="1"/>
  <c r="F43" i="1"/>
  <c r="E3" i="1"/>
  <c r="E5" i="1"/>
  <c r="E6" i="1"/>
  <c r="E8" i="1"/>
  <c r="E11" i="1"/>
  <c r="E12" i="1"/>
  <c r="E14" i="1"/>
  <c r="E16" i="1"/>
  <c r="E17" i="1"/>
  <c r="E20" i="1"/>
  <c r="E23" i="1"/>
  <c r="E24" i="1"/>
  <c r="E25" i="1"/>
  <c r="E26" i="1"/>
  <c r="E27" i="1"/>
  <c r="E28" i="1"/>
  <c r="E36" i="1"/>
  <c r="E39" i="1"/>
  <c r="E41" i="1"/>
  <c r="E43" i="1"/>
  <c r="D3" i="1"/>
  <c r="D5" i="1"/>
  <c r="D6" i="1"/>
  <c r="D8" i="1"/>
  <c r="D11" i="1"/>
  <c r="D12" i="1"/>
  <c r="D14" i="1"/>
  <c r="D16" i="1"/>
  <c r="D17" i="1"/>
  <c r="D20" i="1"/>
  <c r="D23" i="1"/>
  <c r="D24" i="1"/>
  <c r="D25" i="1"/>
  <c r="D26" i="1"/>
  <c r="D27" i="1"/>
  <c r="D28" i="1"/>
  <c r="D36" i="1"/>
  <c r="D39" i="1"/>
  <c r="D41" i="1"/>
  <c r="D43" i="1"/>
  <c r="C3" i="1"/>
  <c r="C5" i="1"/>
  <c r="C6" i="1"/>
  <c r="C8" i="1"/>
  <c r="C11" i="1"/>
  <c r="C12" i="1"/>
  <c r="C14" i="1"/>
  <c r="C16" i="1"/>
  <c r="C17" i="1"/>
  <c r="C20" i="1"/>
  <c r="C23" i="1"/>
  <c r="C24" i="1"/>
  <c r="C25" i="1"/>
  <c r="C26" i="1"/>
  <c r="C27" i="1"/>
  <c r="C28" i="1"/>
  <c r="C36" i="1"/>
  <c r="C39" i="1"/>
  <c r="C41" i="1"/>
  <c r="C43" i="1"/>
  <c r="N16" i="1" l="1"/>
  <c r="N12" i="1"/>
  <c r="N6" i="1"/>
  <c r="N5" i="1"/>
  <c r="N39" i="1"/>
  <c r="N24" i="1"/>
  <c r="N43" i="1"/>
  <c r="N23" i="1"/>
  <c r="N17" i="1"/>
  <c r="N36" i="1"/>
  <c r="N8" i="1"/>
  <c r="N3" i="1"/>
  <c r="N27" i="1"/>
  <c r="N41" i="1"/>
  <c r="N20" i="1"/>
  <c r="N28" i="1"/>
  <c r="N11" i="1"/>
  <c r="N14" i="1"/>
  <c r="N26" i="1"/>
  <c r="S25" i="1"/>
  <c r="N25" i="1"/>
  <c r="M39" i="1"/>
  <c r="M27" i="1"/>
  <c r="M24" i="1"/>
  <c r="K25" i="1"/>
  <c r="M43" i="1"/>
  <c r="M28" i="1"/>
  <c r="M25" i="1"/>
  <c r="M23" i="1"/>
  <c r="M17" i="1"/>
  <c r="M8" i="1"/>
  <c r="M26" i="1"/>
  <c r="M16" i="1"/>
  <c r="M14" i="1"/>
  <c r="M12" i="1"/>
  <c r="M41" i="1"/>
  <c r="M36" i="1"/>
  <c r="M20" i="1"/>
  <c r="M6" i="1"/>
  <c r="M5" i="1"/>
  <c r="M11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3" authorId="0" shapeId="0" xr:uid="{47E741D3-0182-4069-B244-AFD6E30F01F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copiat solutia din tema cuvant cu cuvant</t>
        </r>
      </text>
    </comment>
  </commentList>
</comments>
</file>

<file path=xl/sharedStrings.xml><?xml version="1.0" encoding="utf-8"?>
<sst xmlns="http://schemas.openxmlformats.org/spreadsheetml/2006/main" count="429" uniqueCount="74">
  <si>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</si>
  <si>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</si>
  <si>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</si>
  <si>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</si>
  <si>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</si>
  <si>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</si>
  <si>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</si>
  <si>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</si>
  <si>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</si>
  <si>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</si>
  <si>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t>BOBEI O.V. IRINA-ANCA</t>
  </si>
  <si>
    <t>CIULICA T.M CRISTIAN</t>
  </si>
  <si>
    <t>COTAN R.M PAUL-ADRIAN</t>
  </si>
  <si>
    <t>RUGINA C.I TEODOR</t>
  </si>
  <si>
    <t>TOUATI-SPITACK M.A GENTIANA-LETITIA-NADIA</t>
  </si>
  <si>
    <t>BALUCEA S RUXANDRA</t>
  </si>
  <si>
    <t>CINARU I GEORGIANA-SORINELA</t>
  </si>
  <si>
    <t>GHITA A ALEXANDRU-STEFAN</t>
  </si>
  <si>
    <t>GUSATU M MARIAN</t>
  </si>
  <si>
    <t>MUNTEANU I.D. FLORENTINA-ANDREEA</t>
  </si>
  <si>
    <t>PROCOPIE D.V DORU-GABRIEL</t>
  </si>
  <si>
    <t>TANASE G.G. BOGDAN</t>
  </si>
  <si>
    <t>TEIANU D MARINA-CAMELIA</t>
  </si>
  <si>
    <t>TOPANA M.S ANDREI-IULIAN</t>
  </si>
  <si>
    <t>ANGHEL I DAN-GABRIEL</t>
  </si>
  <si>
    <t>AVRAM (SCORPIE) G. TASICA</t>
  </si>
  <si>
    <t>MARIN N ANDREEA</t>
  </si>
  <si>
    <t>NEAGU V. MIHAELA-SIMONA</t>
  </si>
  <si>
    <t>VOICULET E ILIUTA-CATALIN</t>
  </si>
  <si>
    <t>STANCU ANDREEA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</si>
  <si>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</si>
  <si>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</si>
  <si>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</si>
  <si>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</si>
  <si>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</si>
  <si>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</si>
  <si>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</si>
  <si>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</si>
  <si>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</si>
  <si>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Tema1</t>
  </si>
  <si>
    <t>Tema2</t>
  </si>
  <si>
    <t>Tema3</t>
  </si>
  <si>
    <t>Tema4</t>
  </si>
  <si>
    <t>Tema5</t>
  </si>
  <si>
    <t>Bonus</t>
  </si>
  <si>
    <t>Total teme ponderat</t>
  </si>
  <si>
    <t>Punctaj</t>
  </si>
  <si>
    <t>DUMITRU ANDREEA</t>
  </si>
  <si>
    <t>Prag</t>
  </si>
  <si>
    <t>Absenti</t>
  </si>
  <si>
    <t>Picati</t>
  </si>
  <si>
    <t>Total zecimale</t>
  </si>
  <si>
    <t>BURCAU ANDREEA CRISTINA</t>
  </si>
  <si>
    <t>LACATUSU IULIA DANIELA</t>
  </si>
  <si>
    <t>ALEXANDRU MATEI</t>
  </si>
  <si>
    <t>TEPURLUI ANA MARIA</t>
  </si>
  <si>
    <t>TEREVLEJ DIANA</t>
  </si>
  <si>
    <t>BALUTA ION</t>
  </si>
  <si>
    <t>CIOBACA ALINA ELENA</t>
  </si>
  <si>
    <t>ILIE IOANA</t>
  </si>
  <si>
    <t>LASCU IONUT ALEXANDRU</t>
  </si>
  <si>
    <t>MUSCALU ADELA IRINA</t>
  </si>
  <si>
    <t>PAVEL DANIEL IONUT</t>
  </si>
  <si>
    <t>BACIU CAROL ALEXANDRU</t>
  </si>
  <si>
    <t>BALABAN MARIA LAURA</t>
  </si>
  <si>
    <t>BOROS FLORINA VERONICA</t>
  </si>
  <si>
    <t>COCIS ANDREEA</t>
  </si>
  <si>
    <t>COVRIG CONSTANTINA EVELINA</t>
  </si>
  <si>
    <t>DINU CORNELIA IONELA</t>
  </si>
  <si>
    <t>MOSOIU ALEXANDRA ELIZA</t>
  </si>
  <si>
    <t>MUNTEAN VLAD CRISTIAN</t>
  </si>
  <si>
    <t>PIEPTEA LAVINIA FLORENTINA</t>
  </si>
  <si>
    <t>STOICA LAURA MADALINA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</si>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</sst>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Normal="100" workbookViewId="0">
      <pane ySplit="1" topLeftCell="A13" activePane="bottomLeft" state="frozen"/>
      <selection pane="bottomLeft" activeCell="L45" sqref="L45"/>
    </sheetView>
  </sheetViews>
  <sheetFormatPr defaultRowHeight="15" x14ac:dyDescent="0.25"/>
  <cols>
    <col min="1" max="1" width="34.140625" customWidth="1"/>
    <col min="3" max="10" width="13.42578125" customWidth="1"/>
  </cols>
  <sheetData>
    <row r="1" spans="1:1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  <c r="N1" s="1" t="s">
        <v>51</v>
      </c>
      <c r="O1" s="1" t="s">
        <v>48</v>
      </c>
      <c r="P1" s="1" t="s">
        <v>49</v>
      </c>
      <c r="Q1" s="1" t="s">
        <v>50</v>
      </c>
      <c r="S1" s="1" t="s">
        <v>73</v>
      </c>
    </row>
    <row r="2" spans="1:19" x14ac:dyDescent="0.25">
      <c r="A2" t="s">
        <v>54</v>
      </c>
      <c r="B2">
        <v>301</v>
      </c>
      <c r="C2">
        <f>SUMPRODUCT(Tema1!C2:K2,Weights!$B$2:$J$2)</f>
        <v>0</v>
      </c>
      <c r="D2">
        <f>SUMPRODUCT(Tema2!C2:H2,Weights!$B$3:$G$3)</f>
        <v>0</v>
      </c>
      <c r="E2">
        <f>SUMPRODUCT(Tema3!C2:I2,Weights!$B$4:$H$4)</f>
        <v>0</v>
      </c>
      <c r="F2">
        <f>SUMPRODUCT(Tema4!C2:H2,Weights!$B$5:$G$5)</f>
        <v>0</v>
      </c>
      <c r="G2">
        <f>SUMPRODUCT(Tema5!C2:H2,Weights!$B$6:$G$6)</f>
        <v>0</v>
      </c>
      <c r="H2">
        <f>Proiect!C2</f>
        <v>0</v>
      </c>
      <c r="I2">
        <f>SUMPRODUCT(Examen!C2:F2,Weights!$B$8:$E$8)</f>
        <v>0</v>
      </c>
      <c r="J2">
        <f>MAX(ROUND(MIN(10,I2/4 +1),0), IF(I2&gt;=O$3, MAX(4, ROUND(MIN(10, 1 + 0.6*(C2/(10*SUM(Weights!$B$2:$J$2))+D2/(10*SUM(Weights!$B$3:$G$3))+E2/(10*SUM(Weights!$B$4:$H$4))+F2/(10*SUM(Weights!$B$5:$G$5))+G2/(10*SUM(Weights!$B$6:$G$6))) + I2/30*7 + H2/100),0)), 4))</f>
        <v>4</v>
      </c>
      <c r="K2">
        <f xml:space="preserve"> IF(I2&gt;11, MAX(4, ROUND(MIN(10, 1 + 0.6*(C2/(10*SUM(Weights!$B$2:$J$2))+D2/(10*SUM(Weights!$B$3:$G$3))+E2/(10*SUM(Weights!$B$4:$H$4))+F2/(10*SUM(Weights!$B$5:$G$5))+G2/(10*SUM(Weights!$B$6:$G$6))) + I2/30*7 + H2/100),0)), 4)</f>
        <v>4</v>
      </c>
      <c r="M2">
        <f>C2/(10*SUM(Weights!$B$2:$J$2))+D2/(10*SUM(Weights!$B$3:$G$3))+E2/(10*SUM(Weights!$B$4:$H$4))+F2/(10*SUM(Weights!$B$5:$G$5))+G2/(10*SUM(Weights!$B$6:$G$6))</f>
        <v>0</v>
      </c>
      <c r="N2">
        <f xml:space="preserve"> MIN(10, 1 + 0.6*(C2/(10*SUM(Weights!$B$2:$J$2))+D2/(10*SUM(Weights!$B$3:$G$3))+E2/(10*SUM(Weights!$B$4:$H$4))+F2/(10*SUM(Weights!$B$5:$G$5))+G2/(10*SUM(Weights!$B$6:$G$6))) + I2/30*7 + H2/100)</f>
        <v>1</v>
      </c>
      <c r="S2">
        <f>IF(J2&gt;4,1,0)</f>
        <v>0</v>
      </c>
    </row>
    <row r="3" spans="1:19" x14ac:dyDescent="0.25">
      <c r="A3" t="s">
        <v>10</v>
      </c>
      <c r="B3">
        <v>301</v>
      </c>
      <c r="C3">
        <f>SUMPRODUCT(Tema1!C3:K3,Weights!$B$2:$J$2)</f>
        <v>42</v>
      </c>
      <c r="D3">
        <f>SUMPRODUCT(Tema2!C3:H3,Weights!$B$3:$G$3)</f>
        <v>33</v>
      </c>
      <c r="E3">
        <f>SUMPRODUCT(Tema3!C3:I3,Weights!$B$4:$H$4)</f>
        <v>39</v>
      </c>
      <c r="F3">
        <f>SUMPRODUCT(Tema4!C3:H3,Weights!$B$5:$G$5)</f>
        <v>0</v>
      </c>
      <c r="G3">
        <f>SUMPRODUCT(Tema5!C3:H3,Weights!$B$6:$G$6)</f>
        <v>52</v>
      </c>
      <c r="H3">
        <f>Proiect!C3</f>
        <v>75</v>
      </c>
      <c r="I3">
        <f>SUMPRODUCT(Examen!C3:F3,Weights!$B$8:$E$8)</f>
        <v>13</v>
      </c>
      <c r="J3">
        <f>MAX(ROUND(MIN(10,I3/4 +1),0), IF(I3&gt;=O$3, MAX(4, ROUND(MIN(10, 1 + 0.6*(C3/(10*SUM(Weights!$B$2:$J$2))+D3/(10*SUM(Weights!$B$3:$G$3))+E3/(10*SUM(Weights!$B$4:$H$4))+F3/(10*SUM(Weights!$B$5:$G$5))+G3/(10*SUM(Weights!$B$6:$G$6))) + I3/30*7 + H3/100),0)), 4))</f>
        <v>6</v>
      </c>
      <c r="K3">
        <f xml:space="preserve"> IF(I3&gt;11, MAX(4, ROUND(MIN(10, 1 + 0.6*(C3/(10*SUM(Weights!$B$2:$J$2))+D3/(10*SUM(Weights!$B$3:$G$3))+E3/(10*SUM(Weights!$B$4:$H$4))+F3/(10*SUM(Weights!$B$5:$G$5))+G3/(10*SUM(Weights!$B$6:$G$6))) + I3/30*7 + H3/100),0)), 4)</f>
        <v>6</v>
      </c>
      <c r="M3">
        <f>C3/(10*SUM(Weights!$B$2:$J$2))+D3/(10*SUM(Weights!$B$3:$G$3))+E3/(10*SUM(Weights!$B$4:$H$4))+F3/(10*SUM(Weights!$B$5:$G$5))+G3/(10*SUM(Weights!$B$6:$G$6))</f>
        <v>2.4404761904761907</v>
      </c>
      <c r="N3">
        <f xml:space="preserve"> MIN(10, 1 + 0.6*(C3/(10*SUM(Weights!$B$2:$J$2))+D3/(10*SUM(Weights!$B$3:$G$3))+E3/(10*SUM(Weights!$B$4:$H$4))+F3/(10*SUM(Weights!$B$5:$G$5))+G3/(10*SUM(Weights!$B$6:$G$6))) + I3/30*7 + H3/100)</f>
        <v>6.2476190476190476</v>
      </c>
      <c r="O3">
        <v>10</v>
      </c>
      <c r="P3">
        <f>COUNTIF(I2:I43, "=0")</f>
        <v>28</v>
      </c>
      <c r="S3">
        <f t="shared" ref="S3:S31" si="0">IF(J3&gt;4,1,0)</f>
        <v>1</v>
      </c>
    </row>
    <row r="4" spans="1:19" x14ac:dyDescent="0.25">
      <c r="A4" t="s">
        <v>52</v>
      </c>
      <c r="B4">
        <v>301</v>
      </c>
      <c r="C4">
        <f>SUMPRODUCT(Tema1!C4:K4,Weights!$B$2:$J$2)</f>
        <v>0</v>
      </c>
      <c r="D4">
        <f>SUMPRODUCT(Tema2!C4:H4,Weights!$B$3:$G$3)</f>
        <v>0</v>
      </c>
      <c r="E4">
        <f>SUMPRODUCT(Tema3!C4:I4,Weights!$B$4:$H$4)</f>
        <v>0</v>
      </c>
      <c r="F4">
        <f>SUMPRODUCT(Tema4!C4:H4,Weights!$B$5:$G$5)</f>
        <v>0</v>
      </c>
      <c r="G4">
        <f>SUMPRODUCT(Tema5!C4:H4,Weights!$B$6:$G$6)</f>
        <v>0</v>
      </c>
      <c r="H4">
        <f>Proiect!C4</f>
        <v>0</v>
      </c>
      <c r="I4">
        <f>SUMPRODUCT(Examen!C4:F4,Weights!$B$8:$E$8)</f>
        <v>0</v>
      </c>
      <c r="J4">
        <f>MAX(ROUND(MIN(10,I4/4 +1),0), IF(I4&gt;=O$3, MAX(4, ROUND(MIN(10, 1 + 0.6*(C4/(10*SUM(Weights!$B$2:$J$2))+D4/(10*SUM(Weights!$B$3:$G$3))+E4/(10*SUM(Weights!$B$4:$H$4))+F4/(10*SUM(Weights!$B$5:$G$5))+G4/(10*SUM(Weights!$B$6:$G$6))) + I4/30*7 + H4/100),0)), 4))</f>
        <v>4</v>
      </c>
      <c r="K4">
        <f xml:space="preserve"> IF(I4&gt;11, MAX(4, ROUND(MIN(10, 1 + 0.6*(C4/(10*SUM(Weights!$B$2:$J$2))+D4/(10*SUM(Weights!$B$3:$G$3))+E4/(10*SUM(Weights!$B$4:$H$4))+F4/(10*SUM(Weights!$B$5:$G$5))+G4/(10*SUM(Weights!$B$6:$G$6))) + I4/30*7 + H4/100),0)), 4)</f>
        <v>4</v>
      </c>
      <c r="M4">
        <f>C4/(10*SUM(Weights!$B$2:$J$2))+D4/(10*SUM(Weights!$B$3:$G$3))+E4/(10*SUM(Weights!$B$4:$H$4))+F4/(10*SUM(Weights!$B$5:$G$5))+G4/(10*SUM(Weights!$B$6:$G$6))</f>
        <v>0</v>
      </c>
      <c r="N4">
        <f xml:space="preserve"> MIN(10, 1 + 0.6*(C4/(10*SUM(Weights!$B$2:$J$2))+D4/(10*SUM(Weights!$B$3:$G$3))+E4/(10*SUM(Weights!$B$4:$H$4))+F4/(10*SUM(Weights!$B$5:$G$5))+G4/(10*SUM(Weights!$B$6:$G$6))) + I4/30*7 + H4/100)</f>
        <v>1</v>
      </c>
      <c r="S4">
        <f t="shared" si="0"/>
        <v>0</v>
      </c>
    </row>
    <row r="5" spans="1:19" x14ac:dyDescent="0.25">
      <c r="A5" t="s">
        <v>11</v>
      </c>
      <c r="B5">
        <v>301</v>
      </c>
      <c r="C5">
        <f>SUMPRODUCT(Tema1!C5:K5,Weights!$B$2:$J$2)</f>
        <v>0</v>
      </c>
      <c r="D5">
        <f>SUMPRODUCT(Tema2!C5:H5,Weights!$B$3:$G$3)</f>
        <v>0</v>
      </c>
      <c r="E5">
        <f>SUMPRODUCT(Tema3!C5:I5,Weights!$B$4:$H$4)</f>
        <v>0</v>
      </c>
      <c r="F5">
        <f>SUMPRODUCT(Tema4!C5:H5,Weights!$B$5:$G$5)</f>
        <v>0</v>
      </c>
      <c r="G5">
        <f>SUMPRODUCT(Tema5!C5:H5,Weights!$B$6:$G$6)</f>
        <v>0</v>
      </c>
      <c r="H5">
        <f>Proiect!C5</f>
        <v>0</v>
      </c>
      <c r="I5">
        <f>SUMPRODUCT(Examen!C5:F5,Weights!$B$8:$E$8)</f>
        <v>0</v>
      </c>
      <c r="J5">
        <f>MAX(ROUND(MIN(10,I5/4 +1),0), IF(I5&gt;=O$3, MAX(4, ROUND(MIN(10, 1 + 0.6*(C5/(10*SUM(Weights!$B$2:$J$2))+D5/(10*SUM(Weights!$B$3:$G$3))+E5/(10*SUM(Weights!$B$4:$H$4))+F5/(10*SUM(Weights!$B$5:$G$5))+G5/(10*SUM(Weights!$B$6:$G$6))) + I5/30*7 + H5/100),0)), 4))</f>
        <v>4</v>
      </c>
      <c r="K5">
        <f xml:space="preserve"> IF(I5&gt;11, MAX(4, ROUND(MIN(10, 1 + 0.6*(C5/(10*SUM(Weights!$B$2:$J$2))+D5/(10*SUM(Weights!$B$3:$G$3))+E5/(10*SUM(Weights!$B$4:$H$4))+F5/(10*SUM(Weights!$B$5:$G$5))+G5/(10*SUM(Weights!$B$6:$G$6))) + I5/30*7 + H5/100),0)), 4)</f>
        <v>4</v>
      </c>
      <c r="M5">
        <f>C5/(10*SUM(Weights!$B$2:$J$2))+D5/(10*SUM(Weights!$B$3:$G$3))+E5/(10*SUM(Weights!$B$4:$H$4))+F5/(10*SUM(Weights!$B$5:$G$5))+G5/(10*SUM(Weights!$B$6:$G$6))</f>
        <v>0</v>
      </c>
      <c r="N5">
        <f xml:space="preserve"> MIN(10, 1 + 0.6*(C5/(10*SUM(Weights!$B$2:$J$2))+D5/(10*SUM(Weights!$B$3:$G$3))+E5/(10*SUM(Weights!$B$4:$H$4))+F5/(10*SUM(Weights!$B$5:$G$5))+G5/(10*SUM(Weights!$B$6:$G$6))) + I5/30*7 + H5/100)</f>
        <v>1</v>
      </c>
      <c r="S5">
        <f t="shared" si="0"/>
        <v>0</v>
      </c>
    </row>
    <row r="6" spans="1:19" x14ac:dyDescent="0.25">
      <c r="A6" t="s">
        <v>12</v>
      </c>
      <c r="B6">
        <v>301</v>
      </c>
      <c r="C6">
        <f>SUMPRODUCT(Tema1!C6:K6,Weights!$B$2:$J$2)</f>
        <v>0</v>
      </c>
      <c r="D6">
        <f>SUMPRODUCT(Tema2!C6:H6,Weights!$B$3:$G$3)</f>
        <v>0</v>
      </c>
      <c r="E6">
        <f>SUMPRODUCT(Tema3!C6:I6,Weights!$B$4:$H$4)</f>
        <v>0</v>
      </c>
      <c r="F6">
        <f>SUMPRODUCT(Tema4!C6:H6,Weights!$B$5:$G$5)</f>
        <v>0</v>
      </c>
      <c r="G6">
        <f>SUMPRODUCT(Tema5!C6:H6,Weights!$B$6:$G$6)</f>
        <v>0</v>
      </c>
      <c r="H6">
        <f>Proiect!C6</f>
        <v>0</v>
      </c>
      <c r="I6">
        <f>SUMPRODUCT(Examen!C6:F6,Weights!$B$8:$E$8)</f>
        <v>0</v>
      </c>
      <c r="J6">
        <f>MAX(ROUND(MIN(10,I6/4 +1),0), IF(I6&gt;=O$3, MAX(4, ROUND(MIN(10, 1 + 0.6*(C6/(10*SUM(Weights!$B$2:$J$2))+D6/(10*SUM(Weights!$B$3:$G$3))+E6/(10*SUM(Weights!$B$4:$H$4))+F6/(10*SUM(Weights!$B$5:$G$5))+G6/(10*SUM(Weights!$B$6:$G$6))) + I6/30*7 + H6/100),0)), 4))</f>
        <v>4</v>
      </c>
      <c r="K6">
        <f xml:space="preserve"> IF(I6&gt;11, MAX(4, ROUND(MIN(10, 1 + 0.6*(C6/(10*SUM(Weights!$B$2:$J$2))+D6/(10*SUM(Weights!$B$3:$G$3))+E6/(10*SUM(Weights!$B$4:$H$4))+F6/(10*SUM(Weights!$B$5:$G$5))+G6/(10*SUM(Weights!$B$6:$G$6))) + I6/30*7 + H6/100),0)), 4)</f>
        <v>4</v>
      </c>
      <c r="M6">
        <f>C6/(10*SUM(Weights!$B$2:$J$2))+D6/(10*SUM(Weights!$B$3:$G$3))+E6/(10*SUM(Weights!$B$4:$H$4))+F6/(10*SUM(Weights!$B$5:$G$5))+G6/(10*SUM(Weights!$B$6:$G$6))</f>
        <v>0</v>
      </c>
      <c r="N6">
        <f xml:space="preserve"> MIN(10, 1 + 0.6*(C6/(10*SUM(Weights!$B$2:$J$2))+D6/(10*SUM(Weights!$B$3:$G$3))+E6/(10*SUM(Weights!$B$4:$H$4))+F6/(10*SUM(Weights!$B$5:$G$5))+G6/(10*SUM(Weights!$B$6:$G$6))) + I6/30*7 + H6/100)</f>
        <v>1</v>
      </c>
      <c r="S6">
        <f t="shared" si="0"/>
        <v>0</v>
      </c>
    </row>
    <row r="7" spans="1:19" x14ac:dyDescent="0.25">
      <c r="A7" t="s">
        <v>53</v>
      </c>
      <c r="B7">
        <v>301</v>
      </c>
      <c r="C7">
        <f>SUMPRODUCT(Tema1!C7:K7,Weights!$B$2:$J$2)</f>
        <v>0</v>
      </c>
      <c r="D7">
        <f>SUMPRODUCT(Tema2!C7:H7,Weights!$B$3:$G$3)</f>
        <v>0</v>
      </c>
      <c r="E7">
        <f>SUMPRODUCT(Tema3!C7:I7,Weights!$B$4:$H$4)</f>
        <v>0</v>
      </c>
      <c r="F7">
        <f>SUMPRODUCT(Tema4!C7:H7,Weights!$B$5:$G$5)</f>
        <v>0</v>
      </c>
      <c r="G7">
        <f>SUMPRODUCT(Tema5!C7:H7,Weights!$B$6:$G$6)</f>
        <v>0</v>
      </c>
      <c r="H7">
        <f>Proiect!C7</f>
        <v>0</v>
      </c>
      <c r="I7">
        <f>SUMPRODUCT(Examen!C7:F7,Weights!$B$8:$E$8)</f>
        <v>0</v>
      </c>
      <c r="J7">
        <f>MAX(ROUND(MIN(10,I7/4 +1),0), IF(I7&gt;=O$3, MAX(4, ROUND(MIN(10, 1 + 0.6*(C7/(10*SUM(Weights!$B$2:$J$2))+D7/(10*SUM(Weights!$B$3:$G$3))+E7/(10*SUM(Weights!$B$4:$H$4))+F7/(10*SUM(Weights!$B$5:$G$5))+G7/(10*SUM(Weights!$B$6:$G$6))) + I7/30*7 + H7/100),0)), 4))</f>
        <v>4</v>
      </c>
      <c r="K7">
        <f xml:space="preserve"> IF(I7&gt;11, MAX(4, ROUND(MIN(10, 1 + 0.6*(C7/(10*SUM(Weights!$B$2:$J$2))+D7/(10*SUM(Weights!$B$3:$G$3))+E7/(10*SUM(Weights!$B$4:$H$4))+F7/(10*SUM(Weights!$B$5:$G$5))+G7/(10*SUM(Weights!$B$6:$G$6))) + I7/30*7 + H7/100),0)), 4)</f>
        <v>4</v>
      </c>
      <c r="M7">
        <f>C7/(10*SUM(Weights!$B$2:$J$2))+D7/(10*SUM(Weights!$B$3:$G$3))+E7/(10*SUM(Weights!$B$4:$H$4))+F7/(10*SUM(Weights!$B$5:$G$5))+G7/(10*SUM(Weights!$B$6:$G$6))</f>
        <v>0</v>
      </c>
      <c r="N7">
        <f xml:space="preserve"> MIN(10, 1 + 0.6*(C7/(10*SUM(Weights!$B$2:$J$2))+D7/(10*SUM(Weights!$B$3:$G$3))+E7/(10*SUM(Weights!$B$4:$H$4))+F7/(10*SUM(Weights!$B$5:$G$5))+G7/(10*SUM(Weights!$B$6:$G$6))) + I7/30*7 + H7/100)</f>
        <v>1</v>
      </c>
      <c r="S7">
        <f t="shared" si="0"/>
        <v>0</v>
      </c>
    </row>
    <row r="8" spans="1:19" x14ac:dyDescent="0.25">
      <c r="A8" t="s">
        <v>13</v>
      </c>
      <c r="B8">
        <v>301</v>
      </c>
      <c r="C8">
        <f>SUMPRODUCT(Tema1!C8:K8,Weights!$B$2:$J$2)</f>
        <v>0</v>
      </c>
      <c r="D8">
        <f>SUMPRODUCT(Tema2!C8:H8,Weights!$B$3:$G$3)</f>
        <v>0</v>
      </c>
      <c r="E8">
        <f>SUMPRODUCT(Tema3!C8:I8,Weights!$B$4:$H$4)</f>
        <v>0</v>
      </c>
      <c r="F8">
        <f>SUMPRODUCT(Tema4!C8:H8,Weights!$B$5:$G$5)</f>
        <v>0</v>
      </c>
      <c r="G8">
        <f>SUMPRODUCT(Tema5!C8:H8,Weights!$B$6:$G$6)</f>
        <v>0</v>
      </c>
      <c r="H8">
        <f>Proiect!C8</f>
        <v>0</v>
      </c>
      <c r="I8">
        <f>SUMPRODUCT(Examen!C8:F8,Weights!$B$8:$E$8)</f>
        <v>0</v>
      </c>
      <c r="J8">
        <f>MAX(ROUND(MIN(10,I8/4 +1),0), IF(I8&gt;=O$3, MAX(4, ROUND(MIN(10, 1 + 0.6*(C8/(10*SUM(Weights!$B$2:$J$2))+D8/(10*SUM(Weights!$B$3:$G$3))+E8/(10*SUM(Weights!$B$4:$H$4))+F8/(10*SUM(Weights!$B$5:$G$5))+G8/(10*SUM(Weights!$B$6:$G$6))) + I8/30*7 + H8/100),0)), 4))</f>
        <v>4</v>
      </c>
      <c r="K8">
        <f xml:space="preserve"> IF(I8&gt;11, MAX(4, ROUND(MIN(10, 1 + 0.6*(C8/(10*SUM(Weights!$B$2:$J$2))+D8/(10*SUM(Weights!$B$3:$G$3))+E8/(10*SUM(Weights!$B$4:$H$4))+F8/(10*SUM(Weights!$B$5:$G$5))+G8/(10*SUM(Weights!$B$6:$G$6))) + I8/30*7 + H8/100),0)), 4)</f>
        <v>4</v>
      </c>
      <c r="M8">
        <f>C8/(10*SUM(Weights!$B$2:$J$2))+D8/(10*SUM(Weights!$B$3:$G$3))+E8/(10*SUM(Weights!$B$4:$H$4))+F8/(10*SUM(Weights!$B$5:$G$5))+G8/(10*SUM(Weights!$B$6:$G$6))</f>
        <v>0</v>
      </c>
      <c r="N8">
        <f xml:space="preserve"> MIN(10, 1 + 0.6*(C8/(10*SUM(Weights!$B$2:$J$2))+D8/(10*SUM(Weights!$B$3:$G$3))+E8/(10*SUM(Weights!$B$4:$H$4))+F8/(10*SUM(Weights!$B$5:$G$5))+G8/(10*SUM(Weights!$B$6:$G$6))) + I8/30*7 + H8/100)</f>
        <v>1</v>
      </c>
      <c r="S8">
        <f t="shared" si="0"/>
        <v>0</v>
      </c>
    </row>
    <row r="9" spans="1:19" x14ac:dyDescent="0.25">
      <c r="A9" t="s">
        <v>55</v>
      </c>
      <c r="B9">
        <v>301</v>
      </c>
      <c r="C9">
        <f>SUMPRODUCT(Tema1!C9:K9,Weights!$B$2:$J$2)</f>
        <v>0</v>
      </c>
      <c r="D9">
        <f>SUMPRODUCT(Tema2!C9:H9,Weights!$B$3:$G$3)</f>
        <v>0</v>
      </c>
      <c r="E9">
        <f>SUMPRODUCT(Tema3!C9:I9,Weights!$B$4:$H$4)</f>
        <v>0</v>
      </c>
      <c r="F9">
        <f>SUMPRODUCT(Tema4!C9:H9,Weights!$B$5:$G$5)</f>
        <v>0</v>
      </c>
      <c r="G9">
        <f>SUMPRODUCT(Tema5!C9:H9,Weights!$B$6:$G$6)</f>
        <v>0</v>
      </c>
      <c r="H9">
        <f>Proiect!C9</f>
        <v>0</v>
      </c>
      <c r="I9">
        <f>SUMPRODUCT(Examen!C9:F9,Weights!$B$8:$E$8)</f>
        <v>0</v>
      </c>
      <c r="J9">
        <f>MAX(ROUND(MIN(10,I9/4 +1),0), IF(I9&gt;=O$3, MAX(4, ROUND(MIN(10, 1 + 0.6*(C9/(10*SUM(Weights!$B$2:$J$2))+D9/(10*SUM(Weights!$B$3:$G$3))+E9/(10*SUM(Weights!$B$4:$H$4))+F9/(10*SUM(Weights!$B$5:$G$5))+G9/(10*SUM(Weights!$B$6:$G$6))) + I9/30*7 + H9/100),0)), 4))</f>
        <v>4</v>
      </c>
      <c r="K9">
        <f xml:space="preserve"> IF(I9&gt;11, MAX(4, ROUND(MIN(10, 1 + 0.6*(C9/(10*SUM(Weights!$B$2:$J$2))+D9/(10*SUM(Weights!$B$3:$G$3))+E9/(10*SUM(Weights!$B$4:$H$4))+F9/(10*SUM(Weights!$B$5:$G$5))+G9/(10*SUM(Weights!$B$6:$G$6))) + I9/30*7 + H9/100),0)), 4)</f>
        <v>4</v>
      </c>
      <c r="M9">
        <f>C9/(10*SUM(Weights!$B$2:$J$2))+D9/(10*SUM(Weights!$B$3:$G$3))+E9/(10*SUM(Weights!$B$4:$H$4))+F9/(10*SUM(Weights!$B$5:$G$5))+G9/(10*SUM(Weights!$B$6:$G$6))</f>
        <v>0</v>
      </c>
      <c r="N9">
        <f xml:space="preserve"> MIN(10, 1 + 0.6*(C9/(10*SUM(Weights!$B$2:$J$2))+D9/(10*SUM(Weights!$B$3:$G$3))+E9/(10*SUM(Weights!$B$4:$H$4))+F9/(10*SUM(Weights!$B$5:$G$5))+G9/(10*SUM(Weights!$B$6:$G$6))) + I9/30*7 + H9/100)</f>
        <v>1</v>
      </c>
      <c r="S9">
        <f t="shared" si="0"/>
        <v>0</v>
      </c>
    </row>
    <row r="10" spans="1:19" x14ac:dyDescent="0.25">
      <c r="A10" t="s">
        <v>56</v>
      </c>
      <c r="B10">
        <v>301</v>
      </c>
      <c r="C10">
        <f>SUMPRODUCT(Tema1!C10:K10,Weights!$B$2:$J$2)</f>
        <v>0</v>
      </c>
      <c r="D10">
        <f>SUMPRODUCT(Tema2!C10:H10,Weights!$B$3:$G$3)</f>
        <v>0</v>
      </c>
      <c r="E10">
        <f>SUMPRODUCT(Tema3!C10:I10,Weights!$B$4:$H$4)</f>
        <v>0</v>
      </c>
      <c r="F10">
        <f>SUMPRODUCT(Tema4!C10:H10,Weights!$B$5:$G$5)</f>
        <v>0</v>
      </c>
      <c r="G10">
        <f>SUMPRODUCT(Tema5!C10:H10,Weights!$B$6:$G$6)</f>
        <v>0</v>
      </c>
      <c r="H10">
        <f>Proiect!C10</f>
        <v>0</v>
      </c>
      <c r="I10">
        <f>SUMPRODUCT(Examen!C10:F10,Weights!$B$8:$E$8)</f>
        <v>0</v>
      </c>
      <c r="J10">
        <f>MAX(ROUND(MIN(10,I10/4 +1),0), IF(I10&gt;=O$3, MAX(4, ROUND(MIN(10, 1 + 0.6*(C10/(10*SUM(Weights!$B$2:$J$2))+D10/(10*SUM(Weights!$B$3:$G$3))+E10/(10*SUM(Weights!$B$4:$H$4))+F10/(10*SUM(Weights!$B$5:$G$5))+G10/(10*SUM(Weights!$B$6:$G$6))) + I10/30*7 + H10/100),0)), 4))</f>
        <v>4</v>
      </c>
      <c r="K10">
        <f xml:space="preserve"> IF(I10&gt;11, MAX(4, ROUND(MIN(10, 1 + 0.6*(C10/(10*SUM(Weights!$B$2:$J$2))+D10/(10*SUM(Weights!$B$3:$G$3))+E10/(10*SUM(Weights!$B$4:$H$4))+F10/(10*SUM(Weights!$B$5:$G$5))+G10/(10*SUM(Weights!$B$6:$G$6))) + I10/30*7 + H10/100),0)), 4)</f>
        <v>4</v>
      </c>
      <c r="M10">
        <f>C10/(10*SUM(Weights!$B$2:$J$2))+D10/(10*SUM(Weights!$B$3:$G$3))+E10/(10*SUM(Weights!$B$4:$H$4))+F10/(10*SUM(Weights!$B$5:$G$5))+G10/(10*SUM(Weights!$B$6:$G$6))</f>
        <v>0</v>
      </c>
      <c r="N10">
        <f xml:space="preserve"> MIN(10, 1 + 0.6*(C10/(10*SUM(Weights!$B$2:$J$2))+D10/(10*SUM(Weights!$B$3:$G$3))+E10/(10*SUM(Weights!$B$4:$H$4))+F10/(10*SUM(Weights!$B$5:$G$5))+G10/(10*SUM(Weights!$B$6:$G$6))) + I10/30*7 + H10/100)</f>
        <v>1</v>
      </c>
      <c r="S10">
        <f t="shared" si="0"/>
        <v>0</v>
      </c>
    </row>
    <row r="11" spans="1:19" x14ac:dyDescent="0.25">
      <c r="A11" t="s">
        <v>14</v>
      </c>
      <c r="B11">
        <v>301</v>
      </c>
      <c r="C11">
        <f>SUMPRODUCT(Tema1!C11:K11,Weights!$B$2:$J$2)</f>
        <v>14</v>
      </c>
      <c r="D11">
        <f>SUMPRODUCT(Tema2!C11:H11,Weights!$B$3:$G$3)</f>
        <v>0</v>
      </c>
      <c r="E11">
        <f>SUMPRODUCT(Tema3!C11:I11,Weights!$B$4:$H$4)</f>
        <v>0</v>
      </c>
      <c r="F11">
        <f>SUMPRODUCT(Tema4!C11:H11,Weights!$B$5:$G$5)</f>
        <v>0</v>
      </c>
      <c r="G11">
        <f>SUMPRODUCT(Tema5!C11:H11,Weights!$B$6:$G$6)</f>
        <v>0</v>
      </c>
      <c r="H11">
        <f>Proiect!C11</f>
        <v>0</v>
      </c>
      <c r="I11">
        <f>SUMPRODUCT(Examen!C11:F11,Weights!$B$8:$E$8)</f>
        <v>1</v>
      </c>
      <c r="J11">
        <f>MAX(ROUND(MIN(10,I11/4 +1),0), IF(I11&gt;=O$3, MAX(4, ROUND(MIN(10, 1 + 0.6*(C11/(10*SUM(Weights!$B$2:$J$2))+D11/(10*SUM(Weights!$B$3:$G$3))+E11/(10*SUM(Weights!$B$4:$H$4))+F11/(10*SUM(Weights!$B$5:$G$5))+G11/(10*SUM(Weights!$B$6:$G$6))) + I11/30*7 + H11/100),0)), 4))</f>
        <v>4</v>
      </c>
      <c r="K11">
        <f xml:space="preserve"> IF(I11&gt;11, MAX(4, ROUND(MIN(10, 1 + 0.6*(C11/(10*SUM(Weights!$B$2:$J$2))+D11/(10*SUM(Weights!$B$3:$G$3))+E11/(10*SUM(Weights!$B$4:$H$4))+F11/(10*SUM(Weights!$B$5:$G$5))+G11/(10*SUM(Weights!$B$6:$G$6))) + I11/30*7 + H11/100),0)), 4)</f>
        <v>4</v>
      </c>
      <c r="M11">
        <f>C11/(10*SUM(Weights!$B$2:$J$2))+D11/(10*SUM(Weights!$B$3:$G$3))+E11/(10*SUM(Weights!$B$4:$H$4))+F11/(10*SUM(Weights!$B$5:$G$5))+G11/(10*SUM(Weights!$B$6:$G$6))</f>
        <v>0.15555555555555556</v>
      </c>
      <c r="N11">
        <f xml:space="preserve"> MIN(10, 1 + 0.6*(C11/(10*SUM(Weights!$B$2:$J$2))+D11/(10*SUM(Weights!$B$3:$G$3))+E11/(10*SUM(Weights!$B$4:$H$4))+F11/(10*SUM(Weights!$B$5:$G$5))+G11/(10*SUM(Weights!$B$6:$G$6))) + I11/30*7 + H11/100)</f>
        <v>1.3266666666666667</v>
      </c>
      <c r="S11">
        <f t="shared" si="0"/>
        <v>0</v>
      </c>
    </row>
    <row r="12" spans="1:19" x14ac:dyDescent="0.25">
      <c r="A12" t="s">
        <v>15</v>
      </c>
      <c r="B12">
        <v>311</v>
      </c>
      <c r="C12">
        <f>SUMPRODUCT(Tema1!C12:K12,Weights!$B$2:$J$2)</f>
        <v>0</v>
      </c>
      <c r="D12">
        <f>SUMPRODUCT(Tema2!C12:H12,Weights!$B$3:$G$3)</f>
        <v>0</v>
      </c>
      <c r="E12">
        <f>SUMPRODUCT(Tema3!C12:I12,Weights!$B$4:$H$4)</f>
        <v>60</v>
      </c>
      <c r="F12">
        <f>SUMPRODUCT(Tema4!C12:H12,Weights!$B$5:$G$5)</f>
        <v>54</v>
      </c>
      <c r="G12">
        <f>SUMPRODUCT(Tema5!C12:H12,Weights!$B$6:$G$6)</f>
        <v>56</v>
      </c>
      <c r="H12">
        <f>Proiect!C12</f>
        <v>80</v>
      </c>
      <c r="I12">
        <f>SUMPRODUCT(Examen!C12:F12,Weights!$B$8:$E$8)</f>
        <v>34</v>
      </c>
      <c r="J12">
        <f>MAX(ROUND(MIN(10,I12/4 +1),0), IF(I12&gt;=O$3, MAX(4, ROUND(MIN(10, 1 + 0.6*(C12/(10*SUM(Weights!$B$2:$J$2))+D12/(10*SUM(Weights!$B$3:$G$3))+E12/(10*SUM(Weights!$B$4:$H$4))+F12/(10*SUM(Weights!$B$5:$G$5))+G12/(10*SUM(Weights!$B$6:$G$6))) + I12/30*7 + H12/100),0)), 4))</f>
        <v>10</v>
      </c>
      <c r="K12">
        <f xml:space="preserve"> IF(I12&gt;11, MAX(4, ROUND(MIN(10, 1 + 0.6*(C12/(10*SUM(Weights!$B$2:$J$2))+D12/(10*SUM(Weights!$B$3:$G$3))+E12/(10*SUM(Weights!$B$4:$H$4))+F12/(10*SUM(Weights!$B$5:$G$5))+G12/(10*SUM(Weights!$B$6:$G$6))) + I12/30*7 + H12/100),0)), 4)</f>
        <v>10</v>
      </c>
      <c r="M12">
        <f>C12/(10*SUM(Weights!$B$2:$J$2))+D12/(10*SUM(Weights!$B$3:$G$3))+E12/(10*SUM(Weights!$B$4:$H$4))+F12/(10*SUM(Weights!$B$5:$G$5))+G12/(10*SUM(Weights!$B$6:$G$6))</f>
        <v>2.6904761904761907</v>
      </c>
      <c r="N12">
        <f xml:space="preserve"> MIN(10, 1 + 0.6*(C12/(10*SUM(Weights!$B$2:$J$2))+D12/(10*SUM(Weights!$B$3:$G$3))+E12/(10*SUM(Weights!$B$4:$H$4))+F12/(10*SUM(Weights!$B$5:$G$5))+G12/(10*SUM(Weights!$B$6:$G$6))) + I12/30*7 + H12/100)</f>
        <v>10</v>
      </c>
      <c r="S12">
        <f t="shared" si="0"/>
        <v>1</v>
      </c>
    </row>
    <row r="13" spans="1:19" x14ac:dyDescent="0.25">
      <c r="A13" t="s">
        <v>57</v>
      </c>
      <c r="B13">
        <v>311</v>
      </c>
      <c r="C13">
        <f>SUMPRODUCT(Tema1!C13:K13,Weights!$B$2:$J$2)</f>
        <v>0</v>
      </c>
      <c r="D13">
        <f>SUMPRODUCT(Tema2!C13:H13,Weights!$B$3:$G$3)</f>
        <v>0</v>
      </c>
      <c r="E13">
        <f>SUMPRODUCT(Tema3!C13:I13,Weights!$B$4:$H$4)</f>
        <v>0</v>
      </c>
      <c r="F13">
        <f>SUMPRODUCT(Tema4!C13:H13,Weights!$B$5:$G$5)</f>
        <v>0</v>
      </c>
      <c r="G13">
        <f>SUMPRODUCT(Tema5!C13:H13,Weights!$B$6:$G$6)</f>
        <v>0</v>
      </c>
      <c r="H13">
        <f>Proiect!C13</f>
        <v>0</v>
      </c>
      <c r="I13">
        <f>SUMPRODUCT(Examen!C13:F13,Weights!$B$8:$E$8)</f>
        <v>0</v>
      </c>
      <c r="J13">
        <f>MAX(ROUND(MIN(10,I13/4 +1),0), IF(I13&gt;=O$3, MAX(4, ROUND(MIN(10, 1 + 0.6*(C13/(10*SUM(Weights!$B$2:$J$2))+D13/(10*SUM(Weights!$B$3:$G$3))+E13/(10*SUM(Weights!$B$4:$H$4))+F13/(10*SUM(Weights!$B$5:$G$5))+G13/(10*SUM(Weights!$B$6:$G$6))) + I13/30*7 + H13/100),0)), 4))</f>
        <v>4</v>
      </c>
      <c r="K13">
        <f xml:space="preserve"> IF(I13&gt;11, MAX(4, ROUND(MIN(10, 1 + 0.6*(C13/(10*SUM(Weights!$B$2:$J$2))+D13/(10*SUM(Weights!$B$3:$G$3))+E13/(10*SUM(Weights!$B$4:$H$4))+F13/(10*SUM(Weights!$B$5:$G$5))+G13/(10*SUM(Weights!$B$6:$G$6))) + I13/30*7 + H13/100),0)), 4)</f>
        <v>4</v>
      </c>
      <c r="M13">
        <f>C13/(10*SUM(Weights!$B$2:$J$2))+D13/(10*SUM(Weights!$B$3:$G$3))+E13/(10*SUM(Weights!$B$4:$H$4))+F13/(10*SUM(Weights!$B$5:$G$5))+G13/(10*SUM(Weights!$B$6:$G$6))</f>
        <v>0</v>
      </c>
      <c r="N13">
        <f xml:space="preserve"> MIN(10, 1 + 0.6*(C13/(10*SUM(Weights!$B$2:$J$2))+D13/(10*SUM(Weights!$B$3:$G$3))+E13/(10*SUM(Weights!$B$4:$H$4))+F13/(10*SUM(Weights!$B$5:$G$5))+G13/(10*SUM(Weights!$B$6:$G$6))) + I13/30*7 + H13/100)</f>
        <v>1</v>
      </c>
      <c r="S13">
        <f t="shared" si="0"/>
        <v>0</v>
      </c>
    </row>
    <row r="14" spans="1:19" x14ac:dyDescent="0.25">
      <c r="A14" t="s">
        <v>16</v>
      </c>
      <c r="B14">
        <v>311</v>
      </c>
      <c r="C14">
        <f>SUMPRODUCT(Tema1!C14:K14,Weights!$B$2:$J$2)</f>
        <v>33</v>
      </c>
      <c r="D14">
        <f>SUMPRODUCT(Tema2!C14:H14,Weights!$B$3:$G$3)</f>
        <v>0</v>
      </c>
      <c r="E14">
        <f>SUMPRODUCT(Tema3!C14:I14,Weights!$B$4:$H$4)</f>
        <v>21</v>
      </c>
      <c r="F14">
        <f>SUMPRODUCT(Tema4!C14:H14,Weights!$B$5:$G$5)</f>
        <v>22</v>
      </c>
      <c r="G14">
        <f>SUMPRODUCT(Tema5!C14:H14,Weights!$B$6:$G$6)</f>
        <v>0</v>
      </c>
      <c r="H14">
        <f>Proiect!C14</f>
        <v>0</v>
      </c>
      <c r="I14">
        <f>SUMPRODUCT(Examen!C14:F14,Weights!$B$8:$E$8)</f>
        <v>15</v>
      </c>
      <c r="J14">
        <f>MAX(ROUND(MIN(10,I14/4 +1),0), IF(I14&gt;=O$3, MAX(4, ROUND(MIN(10, 1 + 0.6*(C14/(10*SUM(Weights!$B$2:$J$2))+D14/(10*SUM(Weights!$B$3:$G$3))+E14/(10*SUM(Weights!$B$4:$H$4))+F14/(10*SUM(Weights!$B$5:$G$5))+G14/(10*SUM(Weights!$B$6:$G$6))) + I14/30*7 + H14/100),0)), 4))</f>
        <v>5</v>
      </c>
      <c r="K14">
        <f xml:space="preserve"> IF(I14&gt;11, MAX(4, ROUND(MIN(10, 1 + 0.6*(C14/(10*SUM(Weights!$B$2:$J$2))+D14/(10*SUM(Weights!$B$3:$G$3))+E14/(10*SUM(Weights!$B$4:$H$4))+F14/(10*SUM(Weights!$B$5:$G$5))+G14/(10*SUM(Weights!$B$6:$G$6))) + I14/30*7 + H14/100),0)), 4)</f>
        <v>5</v>
      </c>
      <c r="M14">
        <f>C14/(10*SUM(Weights!$B$2:$J$2))+D14/(10*SUM(Weights!$B$3:$G$3))+E14/(10*SUM(Weights!$B$4:$H$4))+F14/(10*SUM(Weights!$B$5:$G$5))+G14/(10*SUM(Weights!$B$6:$G$6))</f>
        <v>1.0333333333333332</v>
      </c>
      <c r="N14">
        <f xml:space="preserve"> MIN(10, 1 + 0.6*(C14/(10*SUM(Weights!$B$2:$J$2))+D14/(10*SUM(Weights!$B$3:$G$3))+E14/(10*SUM(Weights!$B$4:$H$4))+F14/(10*SUM(Weights!$B$5:$G$5))+G14/(10*SUM(Weights!$B$6:$G$6))) + I14/30*7 + H14/100)</f>
        <v>5.12</v>
      </c>
      <c r="S14">
        <f t="shared" si="0"/>
        <v>1</v>
      </c>
    </row>
    <row r="15" spans="1:19" x14ac:dyDescent="0.25">
      <c r="A15" t="s">
        <v>58</v>
      </c>
      <c r="B15">
        <v>311</v>
      </c>
      <c r="C15">
        <f>SUMPRODUCT(Tema1!C15:K15,Weights!$B$2:$J$2)</f>
        <v>0</v>
      </c>
      <c r="D15">
        <f>SUMPRODUCT(Tema2!C15:H15,Weights!$B$3:$G$3)</f>
        <v>0</v>
      </c>
      <c r="E15">
        <f>SUMPRODUCT(Tema3!C15:I15,Weights!$B$4:$H$4)</f>
        <v>0</v>
      </c>
      <c r="F15">
        <f>SUMPRODUCT(Tema4!C15:H15,Weights!$B$5:$G$5)</f>
        <v>0</v>
      </c>
      <c r="G15">
        <f>SUMPRODUCT(Tema5!C15:H15,Weights!$B$6:$G$6)</f>
        <v>0</v>
      </c>
      <c r="H15">
        <f>Proiect!C15</f>
        <v>0</v>
      </c>
      <c r="I15">
        <f>SUMPRODUCT(Examen!C15:F15,Weights!$B$8:$E$8)</f>
        <v>0</v>
      </c>
      <c r="J15">
        <f>MAX(ROUND(MIN(10,I15/4 +1),0), IF(I15&gt;=O$3, MAX(4, ROUND(MIN(10, 1 + 0.6*(C15/(10*SUM(Weights!$B$2:$J$2))+D15/(10*SUM(Weights!$B$3:$G$3))+E15/(10*SUM(Weights!$B$4:$H$4))+F15/(10*SUM(Weights!$B$5:$G$5))+G15/(10*SUM(Weights!$B$6:$G$6))) + I15/30*7 + H15/100),0)), 4))</f>
        <v>4</v>
      </c>
      <c r="K15">
        <f xml:space="preserve"> IF(I15&gt;11, MAX(4, ROUND(MIN(10, 1 + 0.6*(C15/(10*SUM(Weights!$B$2:$J$2))+D15/(10*SUM(Weights!$B$3:$G$3))+E15/(10*SUM(Weights!$B$4:$H$4))+F15/(10*SUM(Weights!$B$5:$G$5))+G15/(10*SUM(Weights!$B$6:$G$6))) + I15/30*7 + H15/100),0)), 4)</f>
        <v>4</v>
      </c>
      <c r="M15">
        <f>C15/(10*SUM(Weights!$B$2:$J$2))+D15/(10*SUM(Weights!$B$3:$G$3))+E15/(10*SUM(Weights!$B$4:$H$4))+F15/(10*SUM(Weights!$B$5:$G$5))+G15/(10*SUM(Weights!$B$6:$G$6))</f>
        <v>0</v>
      </c>
      <c r="N15">
        <f xml:space="preserve"> MIN(10, 1 + 0.6*(C15/(10*SUM(Weights!$B$2:$J$2))+D15/(10*SUM(Weights!$B$3:$G$3))+E15/(10*SUM(Weights!$B$4:$H$4))+F15/(10*SUM(Weights!$B$5:$G$5))+G15/(10*SUM(Weights!$B$6:$G$6))) + I15/30*7 + H15/100)</f>
        <v>1</v>
      </c>
      <c r="S15">
        <f t="shared" si="0"/>
        <v>0</v>
      </c>
    </row>
    <row r="16" spans="1:19" x14ac:dyDescent="0.25">
      <c r="A16" t="s">
        <v>17</v>
      </c>
      <c r="B16">
        <v>311</v>
      </c>
      <c r="C16">
        <f>SUMPRODUCT(Tema1!C16:K16,Weights!$B$2:$J$2)</f>
        <v>0</v>
      </c>
      <c r="D16">
        <f>SUMPRODUCT(Tema2!C16:H16,Weights!$B$3:$G$3)</f>
        <v>38</v>
      </c>
      <c r="E16">
        <f>SUMPRODUCT(Tema3!C16:I16,Weights!$B$4:$H$4)</f>
        <v>52</v>
      </c>
      <c r="F16">
        <f>SUMPRODUCT(Tema4!C16:H16,Weights!$B$5:$G$5)</f>
        <v>48</v>
      </c>
      <c r="G16">
        <f>SUMPRODUCT(Tema5!C16:H16,Weights!$B$6:$G$6)</f>
        <v>53</v>
      </c>
      <c r="H16">
        <f>Proiect!C16</f>
        <v>45</v>
      </c>
      <c r="I16">
        <f>SUMPRODUCT(Examen!C16:F16,Weights!$B$8:$E$8)</f>
        <v>19</v>
      </c>
      <c r="J16">
        <f>MAX(ROUND(MIN(10,I16/4 +1),0), IF(I16&gt;=O$3, MAX(4, ROUND(MIN(10, 1 + 0.6*(C16/(10*SUM(Weights!$B$2:$J$2))+D16/(10*SUM(Weights!$B$3:$G$3))+E16/(10*SUM(Weights!$B$4:$H$4))+F16/(10*SUM(Weights!$B$5:$G$5))+G16/(10*SUM(Weights!$B$6:$G$6))) + I16/30*7 + H16/100),0)), 4))</f>
        <v>8</v>
      </c>
      <c r="K16">
        <f xml:space="preserve"> IF(I16&gt;11, MAX(4, ROUND(MIN(10, 1 + 0.6*(C16/(10*SUM(Weights!$B$2:$J$2))+D16/(10*SUM(Weights!$B$3:$G$3))+E16/(10*SUM(Weights!$B$4:$H$4))+F16/(10*SUM(Weights!$B$5:$G$5))+G16/(10*SUM(Weights!$B$6:$G$6))) + I16/30*7 + H16/100),0)), 4)</f>
        <v>8</v>
      </c>
      <c r="M16">
        <f>C16/(10*SUM(Weights!$B$2:$J$2))+D16/(10*SUM(Weights!$B$3:$G$3))+E16/(10*SUM(Weights!$B$4:$H$4))+F16/(10*SUM(Weights!$B$5:$G$5))+G16/(10*SUM(Weights!$B$6:$G$6))</f>
        <v>3.0595238095238098</v>
      </c>
      <c r="N16">
        <f xml:space="preserve"> MIN(10, 1 + 0.6*(C16/(10*SUM(Weights!$B$2:$J$2))+D16/(10*SUM(Weights!$B$3:$G$3))+E16/(10*SUM(Weights!$B$4:$H$4))+F16/(10*SUM(Weights!$B$5:$G$5))+G16/(10*SUM(Weights!$B$6:$G$6))) + I16/30*7 + H16/100)</f>
        <v>7.7190476190476192</v>
      </c>
      <c r="S16">
        <f t="shared" si="0"/>
        <v>1</v>
      </c>
    </row>
    <row r="17" spans="1:19" x14ac:dyDescent="0.25">
      <c r="A17" t="s">
        <v>18</v>
      </c>
      <c r="B17">
        <v>311</v>
      </c>
      <c r="C17">
        <f>SUMPRODUCT(Tema1!C17:K17,Weights!$B$2:$J$2)</f>
        <v>82</v>
      </c>
      <c r="D17">
        <f>SUMPRODUCT(Tema2!C17:H17,Weights!$B$3:$G$3)</f>
        <v>58</v>
      </c>
      <c r="E17">
        <f>SUMPRODUCT(Tema3!C17:I17,Weights!$B$4:$H$4)</f>
        <v>55</v>
      </c>
      <c r="F17">
        <f>SUMPRODUCT(Tema4!C17:H17,Weights!$B$5:$G$5)</f>
        <v>44</v>
      </c>
      <c r="G17">
        <f>SUMPRODUCT(Tema5!C17:H17,Weights!$B$6:$G$6)</f>
        <v>0</v>
      </c>
      <c r="H17">
        <f>Proiect!C17</f>
        <v>0</v>
      </c>
      <c r="I17">
        <f>SUMPRODUCT(Examen!C17:F17,Weights!$B$8:$E$8)</f>
        <v>0</v>
      </c>
      <c r="J17">
        <f>MAX(ROUND(MIN(10,I17/4 +1),0), IF(I17&gt;=O$3, MAX(4, ROUND(MIN(10, 1 + 0.6*(C17/(10*SUM(Weights!$B$2:$J$2))+D17/(10*SUM(Weights!$B$3:$G$3))+E17/(10*SUM(Weights!$B$4:$H$4))+F17/(10*SUM(Weights!$B$5:$G$5))+G17/(10*SUM(Weights!$B$6:$G$6))) + I17/30*7 + H17/100),0)), 4))</f>
        <v>4</v>
      </c>
      <c r="K17">
        <f xml:space="preserve"> IF(I17&gt;11, MAX(4, ROUND(MIN(10, 1 + 0.6*(C17/(10*SUM(Weights!$B$2:$J$2))+D17/(10*SUM(Weights!$B$3:$G$3))+E17/(10*SUM(Weights!$B$4:$H$4))+F17/(10*SUM(Weights!$B$5:$G$5))+G17/(10*SUM(Weights!$B$6:$G$6))) + I17/30*7 + H17/100),0)), 4)</f>
        <v>4</v>
      </c>
      <c r="M17">
        <f>C17/(10*SUM(Weights!$B$2:$J$2))+D17/(10*SUM(Weights!$B$3:$G$3))+E17/(10*SUM(Weights!$B$4:$H$4))+F17/(10*SUM(Weights!$B$5:$G$5))+G17/(10*SUM(Weights!$B$6:$G$6))</f>
        <v>3.3968253968253967</v>
      </c>
      <c r="N17">
        <f xml:space="preserve"> MIN(10, 1 + 0.6*(C17/(10*SUM(Weights!$B$2:$J$2))+D17/(10*SUM(Weights!$B$3:$G$3))+E17/(10*SUM(Weights!$B$4:$H$4))+F17/(10*SUM(Weights!$B$5:$G$5))+G17/(10*SUM(Weights!$B$6:$G$6))) + I17/30*7 + H17/100)</f>
        <v>3.038095238095238</v>
      </c>
      <c r="S17">
        <f t="shared" si="0"/>
        <v>0</v>
      </c>
    </row>
    <row r="18" spans="1:19" x14ac:dyDescent="0.25">
      <c r="A18" t="s">
        <v>59</v>
      </c>
      <c r="B18">
        <v>311</v>
      </c>
      <c r="C18">
        <f>SUMPRODUCT(Tema1!C18:K18,Weights!$B$2:$J$2)</f>
        <v>0</v>
      </c>
      <c r="D18">
        <f>SUMPRODUCT(Tema2!C18:H18,Weights!$B$3:$G$3)</f>
        <v>0</v>
      </c>
      <c r="E18">
        <f>SUMPRODUCT(Tema3!C18:I18,Weights!$B$4:$H$4)</f>
        <v>0</v>
      </c>
      <c r="F18">
        <f>SUMPRODUCT(Tema4!C18:H18,Weights!$B$5:$G$5)</f>
        <v>0</v>
      </c>
      <c r="G18">
        <f>SUMPRODUCT(Tema5!C18:H18,Weights!$B$6:$G$6)</f>
        <v>0</v>
      </c>
      <c r="H18">
        <f>Proiect!C18</f>
        <v>0</v>
      </c>
      <c r="I18">
        <f>SUMPRODUCT(Examen!C18:F18,Weights!$B$8:$E$8)</f>
        <v>0</v>
      </c>
      <c r="J18">
        <f>MAX(ROUND(MIN(10,I18/4 +1),0), IF(I18&gt;=O$3, MAX(4, ROUND(MIN(10, 1 + 0.6*(C18/(10*SUM(Weights!$B$2:$J$2))+D18/(10*SUM(Weights!$B$3:$G$3))+E18/(10*SUM(Weights!$B$4:$H$4))+F18/(10*SUM(Weights!$B$5:$G$5))+G18/(10*SUM(Weights!$B$6:$G$6))) + I18/30*7 + H18/100),0)), 4))</f>
        <v>4</v>
      </c>
      <c r="K18">
        <f xml:space="preserve"> IF(I18&gt;11, MAX(4, ROUND(MIN(10, 1 + 0.6*(C18/(10*SUM(Weights!$B$2:$J$2))+D18/(10*SUM(Weights!$B$3:$G$3))+E18/(10*SUM(Weights!$B$4:$H$4))+F18/(10*SUM(Weights!$B$5:$G$5))+G18/(10*SUM(Weights!$B$6:$G$6))) + I18/30*7 + H18/100),0)), 4)</f>
        <v>4</v>
      </c>
      <c r="M18">
        <f>C18/(10*SUM(Weights!$B$2:$J$2))+D18/(10*SUM(Weights!$B$3:$G$3))+E18/(10*SUM(Weights!$B$4:$H$4))+F18/(10*SUM(Weights!$B$5:$G$5))+G18/(10*SUM(Weights!$B$6:$G$6))</f>
        <v>0</v>
      </c>
      <c r="N18">
        <f xml:space="preserve"> MIN(10, 1 + 0.6*(C18/(10*SUM(Weights!$B$2:$J$2))+D18/(10*SUM(Weights!$B$3:$G$3))+E18/(10*SUM(Weights!$B$4:$H$4))+F18/(10*SUM(Weights!$B$5:$G$5))+G18/(10*SUM(Weights!$B$6:$G$6))) + I18/30*7 + H18/100)</f>
        <v>1</v>
      </c>
      <c r="S18">
        <f t="shared" si="0"/>
        <v>0</v>
      </c>
    </row>
    <row r="19" spans="1:19" x14ac:dyDescent="0.25">
      <c r="A19" t="s">
        <v>60</v>
      </c>
      <c r="B19">
        <v>311</v>
      </c>
      <c r="C19">
        <f>SUMPRODUCT(Tema1!C19:K19,Weights!$B$2:$J$2)</f>
        <v>0</v>
      </c>
      <c r="D19">
        <f>SUMPRODUCT(Tema2!C19:H19,Weights!$B$3:$G$3)</f>
        <v>0</v>
      </c>
      <c r="E19">
        <f>SUMPRODUCT(Tema3!C19:I19,Weights!$B$4:$H$4)</f>
        <v>0</v>
      </c>
      <c r="F19">
        <f>SUMPRODUCT(Tema4!C19:H19,Weights!$B$5:$G$5)</f>
        <v>0</v>
      </c>
      <c r="G19">
        <f>SUMPRODUCT(Tema5!C19:H19,Weights!$B$6:$G$6)</f>
        <v>0</v>
      </c>
      <c r="H19">
        <f>Proiect!C19</f>
        <v>0</v>
      </c>
      <c r="I19">
        <f>SUMPRODUCT(Examen!C19:F19,Weights!$B$8:$E$8)</f>
        <v>0</v>
      </c>
      <c r="J19">
        <f>MAX(ROUND(MIN(10,I19/4 +1),0), IF(I19&gt;=O$3, MAX(4, ROUND(MIN(10, 1 + 0.6*(C19/(10*SUM(Weights!$B$2:$J$2))+D19/(10*SUM(Weights!$B$3:$G$3))+E19/(10*SUM(Weights!$B$4:$H$4))+F19/(10*SUM(Weights!$B$5:$G$5))+G19/(10*SUM(Weights!$B$6:$G$6))) + I19/30*7 + H19/100),0)), 4))</f>
        <v>4</v>
      </c>
      <c r="K19">
        <f xml:space="preserve"> IF(I19&gt;11, MAX(4, ROUND(MIN(10, 1 + 0.6*(C19/(10*SUM(Weights!$B$2:$J$2))+D19/(10*SUM(Weights!$B$3:$G$3))+E19/(10*SUM(Weights!$B$4:$H$4))+F19/(10*SUM(Weights!$B$5:$G$5))+G19/(10*SUM(Weights!$B$6:$G$6))) + I19/30*7 + H19/100),0)), 4)</f>
        <v>4</v>
      </c>
      <c r="M19">
        <f>C19/(10*SUM(Weights!$B$2:$J$2))+D19/(10*SUM(Weights!$B$3:$G$3))+E19/(10*SUM(Weights!$B$4:$H$4))+F19/(10*SUM(Weights!$B$5:$G$5))+G19/(10*SUM(Weights!$B$6:$G$6))</f>
        <v>0</v>
      </c>
      <c r="N19">
        <f xml:space="preserve"> MIN(10, 1 + 0.6*(C19/(10*SUM(Weights!$B$2:$J$2))+D19/(10*SUM(Weights!$B$3:$G$3))+E19/(10*SUM(Weights!$B$4:$H$4))+F19/(10*SUM(Weights!$B$5:$G$5))+G19/(10*SUM(Weights!$B$6:$G$6))) + I19/30*7 + H19/100)</f>
        <v>1</v>
      </c>
      <c r="S19">
        <f t="shared" si="0"/>
        <v>0</v>
      </c>
    </row>
    <row r="20" spans="1:19" x14ac:dyDescent="0.25">
      <c r="A20" t="s">
        <v>19</v>
      </c>
      <c r="B20">
        <v>311</v>
      </c>
      <c r="C20">
        <f>SUMPRODUCT(Tema1!C20:K20,Weights!$B$2:$J$2)</f>
        <v>0</v>
      </c>
      <c r="D20">
        <f>SUMPRODUCT(Tema2!C20:H20,Weights!$B$3:$G$3)</f>
        <v>0</v>
      </c>
      <c r="E20">
        <f>SUMPRODUCT(Tema3!C20:I20,Weights!$B$4:$H$4)</f>
        <v>58</v>
      </c>
      <c r="F20">
        <f>SUMPRODUCT(Tema4!C20:H20,Weights!$B$5:$G$5)</f>
        <v>0</v>
      </c>
      <c r="G20">
        <f>SUMPRODUCT(Tema5!C20:H20,Weights!$B$6:$G$6)</f>
        <v>0</v>
      </c>
      <c r="H20">
        <f>Proiect!C20</f>
        <v>0</v>
      </c>
      <c r="I20">
        <f>SUMPRODUCT(Examen!C20:F20,Weights!$B$8:$E$8)</f>
        <v>6</v>
      </c>
      <c r="J20">
        <f>MAX(ROUND(MIN(10,I20/4 +1),0), IF(I20&gt;=O$3, MAX(4, ROUND(MIN(10, 1 + 0.6*(C20/(10*SUM(Weights!$B$2:$J$2))+D20/(10*SUM(Weights!$B$3:$G$3))+E20/(10*SUM(Weights!$B$4:$H$4))+F20/(10*SUM(Weights!$B$5:$G$5))+G20/(10*SUM(Weights!$B$6:$G$6))) + I20/30*7 + H20/100),0)), 4))</f>
        <v>4</v>
      </c>
      <c r="K20">
        <f xml:space="preserve"> IF(I20&gt;11, MAX(4, ROUND(MIN(10, 1 + 0.6*(C20/(10*SUM(Weights!$B$2:$J$2))+D20/(10*SUM(Weights!$B$3:$G$3))+E20/(10*SUM(Weights!$B$4:$H$4))+F20/(10*SUM(Weights!$B$5:$G$5))+G20/(10*SUM(Weights!$B$6:$G$6))) + I20/30*7 + H20/100),0)), 4)</f>
        <v>4</v>
      </c>
      <c r="M20">
        <f>C20/(10*SUM(Weights!$B$2:$J$2))+D20/(10*SUM(Weights!$B$3:$G$3))+E20/(10*SUM(Weights!$B$4:$H$4))+F20/(10*SUM(Weights!$B$5:$G$5))+G20/(10*SUM(Weights!$B$6:$G$6))</f>
        <v>0.82857142857142863</v>
      </c>
      <c r="N20">
        <f xml:space="preserve"> MIN(10, 1 + 0.6*(C20/(10*SUM(Weights!$B$2:$J$2))+D20/(10*SUM(Weights!$B$3:$G$3))+E20/(10*SUM(Weights!$B$4:$H$4))+F20/(10*SUM(Weights!$B$5:$G$5))+G20/(10*SUM(Weights!$B$6:$G$6))) + I20/30*7 + H20/100)</f>
        <v>2.8971428571428572</v>
      </c>
      <c r="S20">
        <f t="shared" si="0"/>
        <v>0</v>
      </c>
    </row>
    <row r="21" spans="1:19" x14ac:dyDescent="0.25">
      <c r="A21" t="s">
        <v>61</v>
      </c>
      <c r="B21">
        <v>311</v>
      </c>
      <c r="C21">
        <f>SUMPRODUCT(Tema1!C21:K21,Weights!$B$2:$J$2)</f>
        <v>0</v>
      </c>
      <c r="D21">
        <f>SUMPRODUCT(Tema2!C21:H21,Weights!$B$3:$G$3)</f>
        <v>0</v>
      </c>
      <c r="E21">
        <f>SUMPRODUCT(Tema3!C21:I21,Weights!$B$4:$H$4)</f>
        <v>0</v>
      </c>
      <c r="F21">
        <f>SUMPRODUCT(Tema4!C21:H21,Weights!$B$5:$G$5)</f>
        <v>0</v>
      </c>
      <c r="G21">
        <f>SUMPRODUCT(Tema5!C21:H21,Weights!$B$6:$G$6)</f>
        <v>0</v>
      </c>
      <c r="H21">
        <f>Proiect!C21</f>
        <v>0</v>
      </c>
      <c r="I21">
        <f>SUMPRODUCT(Examen!C21:F21,Weights!$B$8:$E$8)</f>
        <v>0</v>
      </c>
      <c r="J21">
        <f>MAX(ROUND(MIN(10,I21/4 +1),0), IF(I21&gt;=O$3, MAX(4, ROUND(MIN(10, 1 + 0.6*(C21/(10*SUM(Weights!$B$2:$J$2))+D21/(10*SUM(Weights!$B$3:$G$3))+E21/(10*SUM(Weights!$B$4:$H$4))+F21/(10*SUM(Weights!$B$5:$G$5))+G21/(10*SUM(Weights!$B$6:$G$6))) + I21/30*7 + H21/100),0)), 4))</f>
        <v>4</v>
      </c>
      <c r="K21">
        <f xml:space="preserve"> IF(I21&gt;11, MAX(4, ROUND(MIN(10, 1 + 0.6*(C21/(10*SUM(Weights!$B$2:$J$2))+D21/(10*SUM(Weights!$B$3:$G$3))+E21/(10*SUM(Weights!$B$4:$H$4))+F21/(10*SUM(Weights!$B$5:$G$5))+G21/(10*SUM(Weights!$B$6:$G$6))) + I21/30*7 + H21/100),0)), 4)</f>
        <v>4</v>
      </c>
      <c r="M21">
        <f>C21/(10*SUM(Weights!$B$2:$J$2))+D21/(10*SUM(Weights!$B$3:$G$3))+E21/(10*SUM(Weights!$B$4:$H$4))+F21/(10*SUM(Weights!$B$5:$G$5))+G21/(10*SUM(Weights!$B$6:$G$6))</f>
        <v>0</v>
      </c>
      <c r="N21">
        <f xml:space="preserve"> MIN(10, 1 + 0.6*(C21/(10*SUM(Weights!$B$2:$J$2))+D21/(10*SUM(Weights!$B$3:$G$3))+E21/(10*SUM(Weights!$B$4:$H$4))+F21/(10*SUM(Weights!$B$5:$G$5))+G21/(10*SUM(Weights!$B$6:$G$6))) + I21/30*7 + H21/100)</f>
        <v>1</v>
      </c>
      <c r="S21">
        <f t="shared" si="0"/>
        <v>0</v>
      </c>
    </row>
    <row r="22" spans="1:19" x14ac:dyDescent="0.25">
      <c r="A22" t="s">
        <v>62</v>
      </c>
      <c r="B22">
        <v>311</v>
      </c>
      <c r="C22">
        <f>SUMPRODUCT(Tema1!C22:K22,Weights!$B$2:$J$2)</f>
        <v>0</v>
      </c>
      <c r="D22">
        <f>SUMPRODUCT(Tema2!C22:H22,Weights!$B$3:$G$3)</f>
        <v>0</v>
      </c>
      <c r="E22">
        <f>SUMPRODUCT(Tema3!C22:I22,Weights!$B$4:$H$4)</f>
        <v>0</v>
      </c>
      <c r="F22">
        <f>SUMPRODUCT(Tema4!C22:H22,Weights!$B$5:$G$5)</f>
        <v>0</v>
      </c>
      <c r="G22">
        <f>SUMPRODUCT(Tema5!C22:H22,Weights!$B$6:$G$6)</f>
        <v>0</v>
      </c>
      <c r="H22">
        <f>Proiect!C22</f>
        <v>0</v>
      </c>
      <c r="I22">
        <f>SUMPRODUCT(Examen!C22:F22,Weights!$B$8:$E$8)</f>
        <v>0</v>
      </c>
      <c r="J22">
        <f>MAX(ROUND(MIN(10,I22/4 +1),0), IF(I22&gt;=O$3, MAX(4, ROUND(MIN(10, 1 + 0.6*(C22/(10*SUM(Weights!$B$2:$J$2))+D22/(10*SUM(Weights!$B$3:$G$3))+E22/(10*SUM(Weights!$B$4:$H$4))+F22/(10*SUM(Weights!$B$5:$G$5))+G22/(10*SUM(Weights!$B$6:$G$6))) + I22/30*7 + H22/100),0)), 4))</f>
        <v>4</v>
      </c>
      <c r="K22">
        <f xml:space="preserve"> IF(I22&gt;11, MAX(4, ROUND(MIN(10, 1 + 0.6*(C22/(10*SUM(Weights!$B$2:$J$2))+D22/(10*SUM(Weights!$B$3:$G$3))+E22/(10*SUM(Weights!$B$4:$H$4))+F22/(10*SUM(Weights!$B$5:$G$5))+G22/(10*SUM(Weights!$B$6:$G$6))) + I22/30*7 + H22/100),0)), 4)</f>
        <v>4</v>
      </c>
      <c r="M22">
        <f>C22/(10*SUM(Weights!$B$2:$J$2))+D22/(10*SUM(Weights!$B$3:$G$3))+E22/(10*SUM(Weights!$B$4:$H$4))+F22/(10*SUM(Weights!$B$5:$G$5))+G22/(10*SUM(Weights!$B$6:$G$6))</f>
        <v>0</v>
      </c>
      <c r="N22">
        <f xml:space="preserve"> MIN(10, 1 + 0.6*(C22/(10*SUM(Weights!$B$2:$J$2))+D22/(10*SUM(Weights!$B$3:$G$3))+E22/(10*SUM(Weights!$B$4:$H$4))+F22/(10*SUM(Weights!$B$5:$G$5))+G22/(10*SUM(Weights!$B$6:$G$6))) + I22/30*7 + H22/100)</f>
        <v>1</v>
      </c>
      <c r="S22">
        <f t="shared" si="0"/>
        <v>0</v>
      </c>
    </row>
    <row r="23" spans="1:19" x14ac:dyDescent="0.25">
      <c r="A23" t="s">
        <v>20</v>
      </c>
      <c r="B23">
        <v>311</v>
      </c>
      <c r="C23">
        <f>SUMPRODUCT(Tema1!C23:K23,Weights!$B$2:$J$2)</f>
        <v>15</v>
      </c>
      <c r="D23">
        <f>SUMPRODUCT(Tema2!C23:H23,Weights!$B$3:$G$3)</f>
        <v>0</v>
      </c>
      <c r="E23">
        <f>SUMPRODUCT(Tema3!C23:I23,Weights!$B$4:$H$4)</f>
        <v>54</v>
      </c>
      <c r="F23">
        <f>SUMPRODUCT(Tema4!C23:H23,Weights!$B$5:$G$5)</f>
        <v>0</v>
      </c>
      <c r="G23">
        <f>SUMPRODUCT(Tema5!C23:H23,Weights!$B$6:$G$6)</f>
        <v>58</v>
      </c>
      <c r="H23">
        <f>Proiect!C23</f>
        <v>0</v>
      </c>
      <c r="I23">
        <f>SUMPRODUCT(Examen!C23:F23,Weights!$B$8:$E$8)</f>
        <v>12</v>
      </c>
      <c r="J23">
        <f>MAX(ROUND(MIN(10,I23/4 +1),0), IF(I23&gt;=O$3, MAX(4, ROUND(MIN(10, 1 + 0.6*(C23/(10*SUM(Weights!$B$2:$J$2))+D23/(10*SUM(Weights!$B$3:$G$3))+E23/(10*SUM(Weights!$B$4:$H$4))+F23/(10*SUM(Weights!$B$5:$G$5))+G23/(10*SUM(Weights!$B$6:$G$6))) + I23/30*7 + H23/100),0)), 4))</f>
        <v>5</v>
      </c>
      <c r="K23">
        <f xml:space="preserve"> IF(I23&gt;11, MAX(4, ROUND(MIN(10, 1 + 0.6*(C23/(10*SUM(Weights!$B$2:$J$2))+D23/(10*SUM(Weights!$B$3:$G$3))+E23/(10*SUM(Weights!$B$4:$H$4))+F23/(10*SUM(Weights!$B$5:$G$5))+G23/(10*SUM(Weights!$B$6:$G$6))) + I23/30*7 + H23/100),0)), 4)</f>
        <v>5</v>
      </c>
      <c r="M23">
        <f>C23/(10*SUM(Weights!$B$2:$J$2))+D23/(10*SUM(Weights!$B$3:$G$3))+E23/(10*SUM(Weights!$B$4:$H$4))+F23/(10*SUM(Weights!$B$5:$G$5))+G23/(10*SUM(Weights!$B$6:$G$6))</f>
        <v>1.9047619047619047</v>
      </c>
      <c r="N23">
        <f xml:space="preserve"> MIN(10, 1 + 0.6*(C23/(10*SUM(Weights!$B$2:$J$2))+D23/(10*SUM(Weights!$B$3:$G$3))+E23/(10*SUM(Weights!$B$4:$H$4))+F23/(10*SUM(Weights!$B$5:$G$5))+G23/(10*SUM(Weights!$B$6:$G$6))) + I23/30*7 + H23/100)</f>
        <v>4.9428571428571431</v>
      </c>
      <c r="S23">
        <f t="shared" si="0"/>
        <v>1</v>
      </c>
    </row>
    <row r="24" spans="1:19" x14ac:dyDescent="0.25">
      <c r="A24" t="s">
        <v>21</v>
      </c>
      <c r="B24">
        <v>311</v>
      </c>
      <c r="C24">
        <f>SUMPRODUCT(Tema1!C24:K24,Weights!$B$2:$J$2)</f>
        <v>0</v>
      </c>
      <c r="D24">
        <f>SUMPRODUCT(Tema2!C24:H24,Weights!$B$3:$G$3)</f>
        <v>0</v>
      </c>
      <c r="E24">
        <f>SUMPRODUCT(Tema3!C24:I24,Weights!$B$4:$H$4)</f>
        <v>0</v>
      </c>
      <c r="F24">
        <f>SUMPRODUCT(Tema4!C24:H24,Weights!$B$5:$G$5)</f>
        <v>0</v>
      </c>
      <c r="G24">
        <f>SUMPRODUCT(Tema5!C24:H24,Weights!$B$6:$G$6)</f>
        <v>0</v>
      </c>
      <c r="H24">
        <f>Proiect!C24</f>
        <v>0</v>
      </c>
      <c r="I24">
        <f>SUMPRODUCT(Examen!C24:F24,Weights!$B$8:$E$8)</f>
        <v>0</v>
      </c>
      <c r="J24">
        <f>MAX(ROUND(MIN(10,I24/4 +1),0), IF(I24&gt;=O$3, MAX(4, ROUND(MIN(10, 1 + 0.6*(C24/(10*SUM(Weights!$B$2:$J$2))+D24/(10*SUM(Weights!$B$3:$G$3))+E24/(10*SUM(Weights!$B$4:$H$4))+F24/(10*SUM(Weights!$B$5:$G$5))+G24/(10*SUM(Weights!$B$6:$G$6))) + I24/30*7 + H24/100),0)), 4))</f>
        <v>4</v>
      </c>
      <c r="K24">
        <f xml:space="preserve"> IF(I24&gt;11, MAX(4, ROUND(MIN(10, 1 + 0.6*(C24/(10*SUM(Weights!$B$2:$J$2))+D24/(10*SUM(Weights!$B$3:$G$3))+E24/(10*SUM(Weights!$B$4:$H$4))+F24/(10*SUM(Weights!$B$5:$G$5))+G24/(10*SUM(Weights!$B$6:$G$6))) + I24/30*7 + H24/100),0)), 4)</f>
        <v>4</v>
      </c>
      <c r="M24">
        <f>C24/(10*SUM(Weights!$B$2:$J$2))+D24/(10*SUM(Weights!$B$3:$G$3))+E24/(10*SUM(Weights!$B$4:$H$4))+F24/(10*SUM(Weights!$B$5:$G$5))+G24/(10*SUM(Weights!$B$6:$G$6))</f>
        <v>0</v>
      </c>
      <c r="N24">
        <f xml:space="preserve"> MIN(10, 1 + 0.6*(C24/(10*SUM(Weights!$B$2:$J$2))+D24/(10*SUM(Weights!$B$3:$G$3))+E24/(10*SUM(Weights!$B$4:$H$4))+F24/(10*SUM(Weights!$B$5:$G$5))+G24/(10*SUM(Weights!$B$6:$G$6))) + I24/30*7 + H24/100)</f>
        <v>1</v>
      </c>
      <c r="S24">
        <f t="shared" si="0"/>
        <v>0</v>
      </c>
    </row>
    <row r="25" spans="1:19" x14ac:dyDescent="0.25">
      <c r="A25" t="s">
        <v>22</v>
      </c>
      <c r="B25">
        <v>311</v>
      </c>
      <c r="C25">
        <f>SUMPRODUCT(Tema1!C25:K25,Weights!$B$2:$J$2)</f>
        <v>17</v>
      </c>
      <c r="D25">
        <f>SUMPRODUCT(Tema2!C25:H25,Weights!$B$3:$G$3)</f>
        <v>0</v>
      </c>
      <c r="E25">
        <f>SUMPRODUCT(Tema3!C25:I25,Weights!$B$4:$H$4)</f>
        <v>0</v>
      </c>
      <c r="F25">
        <f>SUMPRODUCT(Tema4!C25:H25,Weights!$B$5:$G$5)</f>
        <v>0</v>
      </c>
      <c r="G25">
        <f>SUMPRODUCT(Tema5!C25:H25,Weights!$B$6:$G$6)</f>
        <v>0</v>
      </c>
      <c r="H25">
        <f>Proiect!C25</f>
        <v>0</v>
      </c>
      <c r="I25">
        <f>SUMPRODUCT(Examen!C25:F25,Weights!$B$8:$E$8)</f>
        <v>10</v>
      </c>
      <c r="J25">
        <f>MAX(ROUND(MIN(10,I25/4 +1),0), IF(I25&gt;=O$3, MAX(4, ROUND(MIN(10, 1 + 0.6*(C25/(10*SUM(Weights!$B$2:$J$2))+D25/(10*SUM(Weights!$B$3:$G$3))+E25/(10*SUM(Weights!$B$4:$H$4))+F25/(10*SUM(Weights!$B$5:$G$5))+G25/(10*SUM(Weights!$B$6:$G$6))) + I25/30*7 + H25/100),0)), 4))</f>
        <v>4</v>
      </c>
      <c r="K25">
        <f xml:space="preserve"> IF(I25&gt;11, MAX(4, ROUND(MIN(10, 1 + 0.6*(C25/(10*SUM(Weights!$B$2:$J$2))+D25/(10*SUM(Weights!$B$3:$G$3))+E25/(10*SUM(Weights!$B$4:$H$4))+F25/(10*SUM(Weights!$B$5:$G$5))+G25/(10*SUM(Weights!$B$6:$G$6))) + I25/30*7 + H25/100),0)), 4)</f>
        <v>4</v>
      </c>
      <c r="M25">
        <f>C25/(10*SUM(Weights!$B$2:$J$2))+D25/(10*SUM(Weights!$B$3:$G$3))+E25/(10*SUM(Weights!$B$4:$H$4))+F25/(10*SUM(Weights!$B$5:$G$5))+G25/(10*SUM(Weights!$B$6:$G$6))</f>
        <v>0.18888888888888888</v>
      </c>
      <c r="N25">
        <f xml:space="preserve"> MIN(10, 1 + 0.6*(C25/(10*SUM(Weights!$B$2:$J$2))+D25/(10*SUM(Weights!$B$3:$G$3))+E25/(10*SUM(Weights!$B$4:$H$4))+F25/(10*SUM(Weights!$B$5:$G$5))+G25/(10*SUM(Weights!$B$6:$G$6))) + I25/30*7 + H25/100)</f>
        <v>3.4466666666666663</v>
      </c>
      <c r="S25">
        <f t="shared" si="0"/>
        <v>0</v>
      </c>
    </row>
    <row r="26" spans="1:19" x14ac:dyDescent="0.25">
      <c r="A26" t="s">
        <v>23</v>
      </c>
      <c r="B26">
        <v>311</v>
      </c>
      <c r="C26">
        <f>SUMPRODUCT(Tema1!C26:K26,Weights!$B$2:$J$2)</f>
        <v>16</v>
      </c>
      <c r="D26">
        <f>SUMPRODUCT(Tema2!C26:H26,Weights!$B$3:$G$3)</f>
        <v>17</v>
      </c>
      <c r="E26">
        <f>SUMPRODUCT(Tema3!C26:I26,Weights!$B$4:$H$4)</f>
        <v>26</v>
      </c>
      <c r="F26">
        <f>SUMPRODUCT(Tema4!C26:H26,Weights!$B$5:$G$5)</f>
        <v>0</v>
      </c>
      <c r="G26">
        <f>SUMPRODUCT(Tema5!C26:H26,Weights!$B$6:$G$6)</f>
        <v>0</v>
      </c>
      <c r="H26">
        <f>Proiect!C26</f>
        <v>0</v>
      </c>
      <c r="I26">
        <f>SUMPRODUCT(Examen!C26:F26,Weights!$B$8:$E$8)</f>
        <v>7</v>
      </c>
      <c r="J26">
        <f>MAX(ROUND(MIN(10,I26/4 +1),0), IF(I26&gt;=O$3, MAX(4, ROUND(MIN(10, 1 + 0.6*(C26/(10*SUM(Weights!$B$2:$J$2))+D26/(10*SUM(Weights!$B$3:$G$3))+E26/(10*SUM(Weights!$B$4:$H$4))+F26/(10*SUM(Weights!$B$5:$G$5))+G26/(10*SUM(Weights!$B$6:$G$6))) + I26/30*7 + H26/100),0)), 4))</f>
        <v>4</v>
      </c>
      <c r="K26">
        <f xml:space="preserve"> IF(I26&gt;11, MAX(4, ROUND(MIN(10, 1 + 0.6*(C26/(10*SUM(Weights!$B$2:$J$2))+D26/(10*SUM(Weights!$B$3:$G$3))+E26/(10*SUM(Weights!$B$4:$H$4))+F26/(10*SUM(Weights!$B$5:$G$5))+G26/(10*SUM(Weights!$B$6:$G$6))) + I26/30*7 + H26/100),0)), 4)</f>
        <v>4</v>
      </c>
      <c r="M26">
        <f>C26/(10*SUM(Weights!$B$2:$J$2))+D26/(10*SUM(Weights!$B$3:$G$3))+E26/(10*SUM(Weights!$B$4:$H$4))+F26/(10*SUM(Weights!$B$5:$G$5))+G26/(10*SUM(Weights!$B$6:$G$6))</f>
        <v>0.83253968253968258</v>
      </c>
      <c r="N26">
        <f xml:space="preserve"> MIN(10, 1 + 0.6*(C26/(10*SUM(Weights!$B$2:$J$2))+D26/(10*SUM(Weights!$B$3:$G$3))+E26/(10*SUM(Weights!$B$4:$H$4))+F26/(10*SUM(Weights!$B$5:$G$5))+G26/(10*SUM(Weights!$B$6:$G$6))) + I26/30*7 + H26/100)</f>
        <v>3.1328571428571426</v>
      </c>
      <c r="S26">
        <f t="shared" si="0"/>
        <v>0</v>
      </c>
    </row>
    <row r="27" spans="1:19" x14ac:dyDescent="0.25">
      <c r="A27" t="s">
        <v>24</v>
      </c>
      <c r="B27">
        <v>321</v>
      </c>
      <c r="C27">
        <f>SUMPRODUCT(Tema1!C27:K27,Weights!$B$2:$J$2)</f>
        <v>55</v>
      </c>
      <c r="D27">
        <f>SUMPRODUCT(Tema2!C27:H27,Weights!$B$3:$G$3)</f>
        <v>0</v>
      </c>
      <c r="E27">
        <f>SUMPRODUCT(Tema3!C27:I27,Weights!$B$4:$H$4)</f>
        <v>0</v>
      </c>
      <c r="F27">
        <f>SUMPRODUCT(Tema4!C27:H27,Weights!$B$5:$G$5)</f>
        <v>0</v>
      </c>
      <c r="G27">
        <f>SUMPRODUCT(Tema5!C27:H27,Weights!$B$6:$G$6)</f>
        <v>0</v>
      </c>
      <c r="H27">
        <f>Proiect!C27</f>
        <v>0</v>
      </c>
      <c r="I27">
        <f>SUMPRODUCT(Examen!C27:F27,Weights!$B$8:$E$8)</f>
        <v>0</v>
      </c>
      <c r="J27">
        <f>MAX(ROUND(MIN(10,I27/4 +1),0), IF(I27&gt;=O$3, MAX(4, ROUND(MIN(10, 1 + 0.6*(C27/(10*SUM(Weights!$B$2:$J$2))+D27/(10*SUM(Weights!$B$3:$G$3))+E27/(10*SUM(Weights!$B$4:$H$4))+F27/(10*SUM(Weights!$B$5:$G$5))+G27/(10*SUM(Weights!$B$6:$G$6))) + I27/30*7 + H27/100),0)), 4))</f>
        <v>4</v>
      </c>
      <c r="K27">
        <f xml:space="preserve"> IF(I27&gt;11, MAX(4, ROUND(MIN(10, 1 + 0.6*(C27/(10*SUM(Weights!$B$2:$J$2))+D27/(10*SUM(Weights!$B$3:$G$3))+E27/(10*SUM(Weights!$B$4:$H$4))+F27/(10*SUM(Weights!$B$5:$G$5))+G27/(10*SUM(Weights!$B$6:$G$6))) + I27/30*7 + H27/100),0)), 4)</f>
        <v>4</v>
      </c>
      <c r="M27">
        <f>C27/(10*SUM(Weights!$B$2:$J$2))+D27/(10*SUM(Weights!$B$3:$G$3))+E27/(10*SUM(Weights!$B$4:$H$4))+F27/(10*SUM(Weights!$B$5:$G$5))+G27/(10*SUM(Weights!$B$6:$G$6))</f>
        <v>0.61111111111111116</v>
      </c>
      <c r="N27">
        <f xml:space="preserve"> MIN(10, 1 + 0.6*(C27/(10*SUM(Weights!$B$2:$J$2))+D27/(10*SUM(Weights!$B$3:$G$3))+E27/(10*SUM(Weights!$B$4:$H$4))+F27/(10*SUM(Weights!$B$5:$G$5))+G27/(10*SUM(Weights!$B$6:$G$6))) + I27/30*7 + H27/100)</f>
        <v>1.3666666666666667</v>
      </c>
      <c r="S27">
        <f t="shared" si="0"/>
        <v>0</v>
      </c>
    </row>
    <row r="28" spans="1:19" x14ac:dyDescent="0.25">
      <c r="A28" t="s">
        <v>25</v>
      </c>
      <c r="B28">
        <v>321</v>
      </c>
      <c r="C28">
        <f>SUMPRODUCT(Tema1!C28:K28,Weights!$B$2:$J$2)</f>
        <v>0</v>
      </c>
      <c r="D28">
        <f>SUMPRODUCT(Tema2!C28:H28,Weights!$B$3:$G$3)</f>
        <v>25</v>
      </c>
      <c r="E28">
        <f>SUMPRODUCT(Tema3!C28:I28,Weights!$B$4:$H$4)</f>
        <v>33</v>
      </c>
      <c r="F28">
        <f>SUMPRODUCT(Tema4!C28:H28,Weights!$B$5:$G$5)</f>
        <v>27</v>
      </c>
      <c r="G28">
        <f>SUMPRODUCT(Tema5!C28:H28,Weights!$B$6:$G$6)</f>
        <v>0</v>
      </c>
      <c r="H28">
        <f>Proiect!C28</f>
        <v>0</v>
      </c>
      <c r="I28">
        <f>SUMPRODUCT(Examen!C28:F28,Weights!$B$8:$E$8)</f>
        <v>12</v>
      </c>
      <c r="J28">
        <f>MAX(ROUND(MIN(10,I28/4 +1),0), IF(I28&gt;=O$3, MAX(4, ROUND(MIN(10, 1 + 0.6*(C28/(10*SUM(Weights!$B$2:$J$2))+D28/(10*SUM(Weights!$B$3:$G$3))+E28/(10*SUM(Weights!$B$4:$H$4))+F28/(10*SUM(Weights!$B$5:$G$5))+G28/(10*SUM(Weights!$B$6:$G$6))) + I28/30*7 + H28/100),0)), 4))</f>
        <v>5</v>
      </c>
      <c r="K28">
        <f xml:space="preserve"> IF(I28&gt;11, MAX(4, ROUND(MIN(10, 1 + 0.6*(C28/(10*SUM(Weights!$B$2:$J$2))+D28/(10*SUM(Weights!$B$3:$G$3))+E28/(10*SUM(Weights!$B$4:$H$4))+F28/(10*SUM(Weights!$B$5:$G$5))+G28/(10*SUM(Weights!$B$6:$G$6))) + I28/30*7 + H28/100),0)), 4)</f>
        <v>5</v>
      </c>
      <c r="M28">
        <f>C28/(10*SUM(Weights!$B$2:$J$2))+D28/(10*SUM(Weights!$B$3:$G$3))+E28/(10*SUM(Weights!$B$4:$H$4))+F28/(10*SUM(Weights!$B$5:$G$5))+G28/(10*SUM(Weights!$B$6:$G$6))</f>
        <v>1.338095238095238</v>
      </c>
      <c r="N28">
        <f xml:space="preserve"> MIN(10, 1 + 0.6*(C28/(10*SUM(Weights!$B$2:$J$2))+D28/(10*SUM(Weights!$B$3:$G$3))+E28/(10*SUM(Weights!$B$4:$H$4))+F28/(10*SUM(Weights!$B$5:$G$5))+G28/(10*SUM(Weights!$B$6:$G$6))) + I28/30*7 + H28/100)</f>
        <v>4.6028571428571432</v>
      </c>
      <c r="S28">
        <f t="shared" si="0"/>
        <v>1</v>
      </c>
    </row>
    <row r="29" spans="1:19" x14ac:dyDescent="0.25">
      <c r="A29" t="s">
        <v>63</v>
      </c>
      <c r="B29">
        <v>321</v>
      </c>
      <c r="C29">
        <f>SUMPRODUCT(Tema1!C29:K29,Weights!$B$2:$J$2)</f>
        <v>0</v>
      </c>
      <c r="D29">
        <f>SUMPRODUCT(Tema2!C29:H29,Weights!$B$3:$G$3)</f>
        <v>0</v>
      </c>
      <c r="E29">
        <f>SUMPRODUCT(Tema3!C29:I29,Weights!$B$4:$H$4)</f>
        <v>0</v>
      </c>
      <c r="F29">
        <f>SUMPRODUCT(Tema4!C29:H29,Weights!$B$5:$G$5)</f>
        <v>0</v>
      </c>
      <c r="G29">
        <f>SUMPRODUCT(Tema5!C29:H29,Weights!$B$6:$G$6)</f>
        <v>0</v>
      </c>
      <c r="H29">
        <f>Proiect!C29</f>
        <v>0</v>
      </c>
      <c r="I29">
        <f>SUMPRODUCT(Examen!C29:F29,Weights!$B$8:$E$8)</f>
        <v>0</v>
      </c>
      <c r="J29">
        <f>MAX(ROUND(MIN(10,I29/4 +1),0), IF(I29&gt;=O$3, MAX(4, ROUND(MIN(10, 1 + 0.6*(C29/(10*SUM(Weights!$B$2:$J$2))+D29/(10*SUM(Weights!$B$3:$G$3))+E29/(10*SUM(Weights!$B$4:$H$4))+F29/(10*SUM(Weights!$B$5:$G$5))+G29/(10*SUM(Weights!$B$6:$G$6))) + I29/30*7 + H29/100),0)), 4))</f>
        <v>4</v>
      </c>
      <c r="K29">
        <f xml:space="preserve"> IF(I29&gt;11, MAX(4, ROUND(MIN(10, 1 + 0.6*(C29/(10*SUM(Weights!$B$2:$J$2))+D29/(10*SUM(Weights!$B$3:$G$3))+E29/(10*SUM(Weights!$B$4:$H$4))+F29/(10*SUM(Weights!$B$5:$G$5))+G29/(10*SUM(Weights!$B$6:$G$6))) + I29/30*7 + H29/100),0)), 4)</f>
        <v>4</v>
      </c>
      <c r="M29">
        <f>C29/(10*SUM(Weights!$B$2:$J$2))+D29/(10*SUM(Weights!$B$3:$G$3))+E29/(10*SUM(Weights!$B$4:$H$4))+F29/(10*SUM(Weights!$B$5:$G$5))+G29/(10*SUM(Weights!$B$6:$G$6))</f>
        <v>0</v>
      </c>
      <c r="N29">
        <f xml:space="preserve"> MIN(10, 1 + 0.6*(C29/(10*SUM(Weights!$B$2:$J$2))+D29/(10*SUM(Weights!$B$3:$G$3))+E29/(10*SUM(Weights!$B$4:$H$4))+F29/(10*SUM(Weights!$B$5:$G$5))+G29/(10*SUM(Weights!$B$6:$G$6))) + I29/30*7 + H29/100)</f>
        <v>1</v>
      </c>
      <c r="S29">
        <f t="shared" si="0"/>
        <v>0</v>
      </c>
    </row>
    <row r="30" spans="1:19" x14ac:dyDescent="0.25">
      <c r="A30" t="s">
        <v>64</v>
      </c>
      <c r="B30">
        <v>321</v>
      </c>
      <c r="C30">
        <f>SUMPRODUCT(Tema1!C30:K30,Weights!$B$2:$J$2)</f>
        <v>0</v>
      </c>
      <c r="D30">
        <f>SUMPRODUCT(Tema2!C30:H30,Weights!$B$3:$G$3)</f>
        <v>0</v>
      </c>
      <c r="E30">
        <f>SUMPRODUCT(Tema3!C30:I30,Weights!$B$4:$H$4)</f>
        <v>0</v>
      </c>
      <c r="F30">
        <f>SUMPRODUCT(Tema4!C30:H30,Weights!$B$5:$G$5)</f>
        <v>0</v>
      </c>
      <c r="G30">
        <f>SUMPRODUCT(Tema5!C30:H30,Weights!$B$6:$G$6)</f>
        <v>0</v>
      </c>
      <c r="H30">
        <f>Proiect!C30</f>
        <v>0</v>
      </c>
      <c r="I30">
        <f>SUMPRODUCT(Examen!C30:F30,Weights!$B$8:$E$8)</f>
        <v>0</v>
      </c>
      <c r="J30">
        <f>MAX(ROUND(MIN(10,I30/4 +1),0), IF(I30&gt;=O$3, MAX(4, ROUND(MIN(10, 1 + 0.6*(C30/(10*SUM(Weights!$B$2:$J$2))+D30/(10*SUM(Weights!$B$3:$G$3))+E30/(10*SUM(Weights!$B$4:$H$4))+F30/(10*SUM(Weights!$B$5:$G$5))+G30/(10*SUM(Weights!$B$6:$G$6))) + I30/30*7 + H30/100),0)), 4))</f>
        <v>4</v>
      </c>
      <c r="K30">
        <f xml:space="preserve"> IF(I30&gt;11, MAX(4, ROUND(MIN(10, 1 + 0.6*(C30/(10*SUM(Weights!$B$2:$J$2))+D30/(10*SUM(Weights!$B$3:$G$3))+E30/(10*SUM(Weights!$B$4:$H$4))+F30/(10*SUM(Weights!$B$5:$G$5))+G30/(10*SUM(Weights!$B$6:$G$6))) + I30/30*7 + H30/100),0)), 4)</f>
        <v>4</v>
      </c>
      <c r="M30">
        <f>C30/(10*SUM(Weights!$B$2:$J$2))+D30/(10*SUM(Weights!$B$3:$G$3))+E30/(10*SUM(Weights!$B$4:$H$4))+F30/(10*SUM(Weights!$B$5:$G$5))+G30/(10*SUM(Weights!$B$6:$G$6))</f>
        <v>0</v>
      </c>
      <c r="N30">
        <f xml:space="preserve"> MIN(10, 1 + 0.6*(C30/(10*SUM(Weights!$B$2:$J$2))+D30/(10*SUM(Weights!$B$3:$G$3))+E30/(10*SUM(Weights!$B$4:$H$4))+F30/(10*SUM(Weights!$B$5:$G$5))+G30/(10*SUM(Weights!$B$6:$G$6))) + I30/30*7 + H30/100)</f>
        <v>1</v>
      </c>
      <c r="S30">
        <f t="shared" si="0"/>
        <v>0</v>
      </c>
    </row>
    <row r="31" spans="1:19" x14ac:dyDescent="0.25">
      <c r="A31" t="s">
        <v>65</v>
      </c>
      <c r="B31">
        <v>321</v>
      </c>
      <c r="C31">
        <f>SUMPRODUCT(Tema1!C31:K31,Weights!$B$2:$J$2)</f>
        <v>0</v>
      </c>
      <c r="D31">
        <f>SUMPRODUCT(Tema2!C31:H31,Weights!$B$3:$G$3)</f>
        <v>0</v>
      </c>
      <c r="E31">
        <f>SUMPRODUCT(Tema3!C31:I31,Weights!$B$4:$H$4)</f>
        <v>0</v>
      </c>
      <c r="F31">
        <f>SUMPRODUCT(Tema4!C31:H31,Weights!$B$5:$G$5)</f>
        <v>0</v>
      </c>
      <c r="G31">
        <f>SUMPRODUCT(Tema5!C31:H31,Weights!$B$6:$G$6)</f>
        <v>0</v>
      </c>
      <c r="H31">
        <f>Proiect!C31</f>
        <v>0</v>
      </c>
      <c r="I31">
        <f>SUMPRODUCT(Examen!C31:F31,Weights!$B$8:$E$8)</f>
        <v>0</v>
      </c>
      <c r="J31">
        <f>MAX(ROUND(MIN(10,I31/4 +1),0), IF(I31&gt;=O$3, MAX(4, ROUND(MIN(10, 1 + 0.6*(C31/(10*SUM(Weights!$B$2:$J$2))+D31/(10*SUM(Weights!$B$3:$G$3))+E31/(10*SUM(Weights!$B$4:$H$4))+F31/(10*SUM(Weights!$B$5:$G$5))+G31/(10*SUM(Weights!$B$6:$G$6))) + I31/30*7 + H31/100),0)), 4))</f>
        <v>4</v>
      </c>
      <c r="K31">
        <f xml:space="preserve"> IF(I31&gt;11, MAX(4, ROUND(MIN(10, 1 + 0.6*(C31/(10*SUM(Weights!$B$2:$J$2))+D31/(10*SUM(Weights!$B$3:$G$3))+E31/(10*SUM(Weights!$B$4:$H$4))+F31/(10*SUM(Weights!$B$5:$G$5))+G31/(10*SUM(Weights!$B$6:$G$6))) + I31/30*7 + H31/100),0)), 4)</f>
        <v>4</v>
      </c>
      <c r="M31">
        <f>C31/(10*SUM(Weights!$B$2:$J$2))+D31/(10*SUM(Weights!$B$3:$G$3))+E31/(10*SUM(Weights!$B$4:$H$4))+F31/(10*SUM(Weights!$B$5:$G$5))+G31/(10*SUM(Weights!$B$6:$G$6))</f>
        <v>0</v>
      </c>
      <c r="N31">
        <f xml:space="preserve"> MIN(10, 1 + 0.6*(C31/(10*SUM(Weights!$B$2:$J$2))+D31/(10*SUM(Weights!$B$3:$G$3))+E31/(10*SUM(Weights!$B$4:$H$4))+F31/(10*SUM(Weights!$B$5:$G$5))+G31/(10*SUM(Weights!$B$6:$G$6))) + I31/30*7 + H31/100)</f>
        <v>1</v>
      </c>
      <c r="S31">
        <f t="shared" si="0"/>
        <v>0</v>
      </c>
    </row>
    <row r="32" spans="1:19" x14ac:dyDescent="0.25">
      <c r="A32" t="s">
        <v>66</v>
      </c>
      <c r="B32">
        <v>321</v>
      </c>
      <c r="C32">
        <f>SUMPRODUCT(Tema1!C32:K32,Weights!$B$2:$J$2)</f>
        <v>0</v>
      </c>
      <c r="D32">
        <f>SUMPRODUCT(Tema2!C32:H32,Weights!$B$3:$G$3)</f>
        <v>0</v>
      </c>
      <c r="E32">
        <f>SUMPRODUCT(Tema3!C32:I32,Weights!$B$4:$H$4)</f>
        <v>0</v>
      </c>
      <c r="F32">
        <f>SUMPRODUCT(Tema4!C32:H32,Weights!$B$5:$G$5)</f>
        <v>0</v>
      </c>
      <c r="G32">
        <f>SUMPRODUCT(Tema5!C32:H32,Weights!$B$6:$G$6)</f>
        <v>0</v>
      </c>
      <c r="H32">
        <f>Proiect!C32</f>
        <v>0</v>
      </c>
      <c r="I32">
        <f>SUMPRODUCT(Examen!C32:F32,Weights!$B$8:$E$8)</f>
        <v>0</v>
      </c>
      <c r="J32">
        <f>MAX(ROUND(MIN(10,I32/4 +1),0), IF(I32&gt;=O$3, MAX(4, ROUND(MIN(10, 1 + 0.6*(C32/(10*SUM(Weights!$B$2:$J$2))+D32/(10*SUM(Weights!$B$3:$G$3))+E32/(10*SUM(Weights!$B$4:$H$4))+F32/(10*SUM(Weights!$B$5:$G$5))+G32/(10*SUM(Weights!$B$6:$G$6))) + I32/30*7 + H32/100),0)), 4))</f>
        <v>4</v>
      </c>
      <c r="K32">
        <f xml:space="preserve"> IF(I32&gt;11, MAX(4, ROUND(MIN(10, 1 + 0.6*(C32/(10*SUM(Weights!$B$2:$J$2))+D32/(10*SUM(Weights!$B$3:$G$3))+E32/(10*SUM(Weights!$B$4:$H$4))+F32/(10*SUM(Weights!$B$5:$G$5))+G32/(10*SUM(Weights!$B$6:$G$6))) + I32/30*7 + H32/100),0)), 4)</f>
        <v>4</v>
      </c>
      <c r="M32">
        <f>C32/(10*SUM(Weights!$B$2:$J$2))+D32/(10*SUM(Weights!$B$3:$G$3))+E32/(10*SUM(Weights!$B$4:$H$4))+F32/(10*SUM(Weights!$B$5:$G$5))+G32/(10*SUM(Weights!$B$6:$G$6))</f>
        <v>0</v>
      </c>
      <c r="N32">
        <f xml:space="preserve"> MIN(10, 1 + 0.6*(C32/(10*SUM(Weights!$B$2:$J$2))+D32/(10*SUM(Weights!$B$3:$G$3))+E32/(10*SUM(Weights!$B$4:$H$4))+F32/(10*SUM(Weights!$B$5:$G$5))+G32/(10*SUM(Weights!$B$6:$G$6))) + I32/30*7 + H32/100)</f>
        <v>1</v>
      </c>
      <c r="S32">
        <f t="shared" ref="S32:S43" si="1">IF(J32&gt;4,1,0)</f>
        <v>0</v>
      </c>
    </row>
    <row r="33" spans="1:19" x14ac:dyDescent="0.25">
      <c r="A33" t="s">
        <v>67</v>
      </c>
      <c r="B33">
        <v>321</v>
      </c>
      <c r="C33">
        <f>SUMPRODUCT(Tema1!C33:K33,Weights!$B$2:$J$2)</f>
        <v>0</v>
      </c>
      <c r="D33">
        <f>SUMPRODUCT(Tema2!C33:H33,Weights!$B$3:$G$3)</f>
        <v>0</v>
      </c>
      <c r="E33">
        <f>SUMPRODUCT(Tema3!C33:I33,Weights!$B$4:$H$4)</f>
        <v>0</v>
      </c>
      <c r="F33">
        <f>SUMPRODUCT(Tema4!C33:H33,Weights!$B$5:$G$5)</f>
        <v>0</v>
      </c>
      <c r="G33">
        <f>SUMPRODUCT(Tema5!C33:H33,Weights!$B$6:$G$6)</f>
        <v>0</v>
      </c>
      <c r="H33">
        <f>Proiect!C33</f>
        <v>0</v>
      </c>
      <c r="I33">
        <f>SUMPRODUCT(Examen!C33:F33,Weights!$B$8:$E$8)</f>
        <v>0</v>
      </c>
      <c r="J33">
        <f>MAX(ROUND(MIN(10,I33/4 +1),0), IF(I33&gt;=O$3, MAX(4, ROUND(MIN(10, 1 + 0.6*(C33/(10*SUM(Weights!$B$2:$J$2))+D33/(10*SUM(Weights!$B$3:$G$3))+E33/(10*SUM(Weights!$B$4:$H$4))+F33/(10*SUM(Weights!$B$5:$G$5))+G33/(10*SUM(Weights!$B$6:$G$6))) + I33/30*7 + H33/100),0)), 4))</f>
        <v>4</v>
      </c>
      <c r="K33">
        <f xml:space="preserve"> IF(I33&gt;11, MAX(4, ROUND(MIN(10, 1 + 0.6*(C33/(10*SUM(Weights!$B$2:$J$2))+D33/(10*SUM(Weights!$B$3:$G$3))+E33/(10*SUM(Weights!$B$4:$H$4))+F33/(10*SUM(Weights!$B$5:$G$5))+G33/(10*SUM(Weights!$B$6:$G$6))) + I33/30*7 + H33/100),0)), 4)</f>
        <v>4</v>
      </c>
      <c r="M33">
        <f>C33/(10*SUM(Weights!$B$2:$J$2))+D33/(10*SUM(Weights!$B$3:$G$3))+E33/(10*SUM(Weights!$B$4:$H$4))+F33/(10*SUM(Weights!$B$5:$G$5))+G33/(10*SUM(Weights!$B$6:$G$6))</f>
        <v>0</v>
      </c>
      <c r="N33">
        <f xml:space="preserve"> MIN(10, 1 + 0.6*(C33/(10*SUM(Weights!$B$2:$J$2))+D33/(10*SUM(Weights!$B$3:$G$3))+E33/(10*SUM(Weights!$B$4:$H$4))+F33/(10*SUM(Weights!$B$5:$G$5))+G33/(10*SUM(Weights!$B$6:$G$6))) + I33/30*7 + H33/100)</f>
        <v>1</v>
      </c>
      <c r="S33">
        <f t="shared" si="1"/>
        <v>0</v>
      </c>
    </row>
    <row r="34" spans="1:19" x14ac:dyDescent="0.25">
      <c r="A34" t="s">
        <v>68</v>
      </c>
      <c r="B34">
        <v>321</v>
      </c>
      <c r="C34">
        <f>SUMPRODUCT(Tema1!C34:K34,Weights!$B$2:$J$2)</f>
        <v>0</v>
      </c>
      <c r="D34">
        <f>SUMPRODUCT(Tema2!C34:H34,Weights!$B$3:$G$3)</f>
        <v>0</v>
      </c>
      <c r="E34">
        <f>SUMPRODUCT(Tema3!C34:I34,Weights!$B$4:$H$4)</f>
        <v>0</v>
      </c>
      <c r="F34">
        <f>SUMPRODUCT(Tema4!C34:H34,Weights!$B$5:$G$5)</f>
        <v>0</v>
      </c>
      <c r="G34">
        <f>SUMPRODUCT(Tema5!C34:H34,Weights!$B$6:$G$6)</f>
        <v>0</v>
      </c>
      <c r="H34">
        <f>Proiect!C34</f>
        <v>0</v>
      </c>
      <c r="I34">
        <f>SUMPRODUCT(Examen!C34:F34,Weights!$B$8:$E$8)</f>
        <v>0</v>
      </c>
      <c r="J34">
        <f>MAX(ROUND(MIN(10,I34/4 +1),0), IF(I34&gt;=O$3, MAX(4, ROUND(MIN(10, 1 + 0.6*(C34/(10*SUM(Weights!$B$2:$J$2))+D34/(10*SUM(Weights!$B$3:$G$3))+E34/(10*SUM(Weights!$B$4:$H$4))+F34/(10*SUM(Weights!$B$5:$G$5))+G34/(10*SUM(Weights!$B$6:$G$6))) + I34/30*7 + H34/100),0)), 4))</f>
        <v>4</v>
      </c>
      <c r="K34">
        <f xml:space="preserve"> IF(I34&gt;11, MAX(4, ROUND(MIN(10, 1 + 0.6*(C34/(10*SUM(Weights!$B$2:$J$2))+D34/(10*SUM(Weights!$B$3:$G$3))+E34/(10*SUM(Weights!$B$4:$H$4))+F34/(10*SUM(Weights!$B$5:$G$5))+G34/(10*SUM(Weights!$B$6:$G$6))) + I34/30*7 + H34/100),0)), 4)</f>
        <v>4</v>
      </c>
      <c r="M34">
        <f>C34/(10*SUM(Weights!$B$2:$J$2))+D34/(10*SUM(Weights!$B$3:$G$3))+E34/(10*SUM(Weights!$B$4:$H$4))+F34/(10*SUM(Weights!$B$5:$G$5))+G34/(10*SUM(Weights!$B$6:$G$6))</f>
        <v>0</v>
      </c>
      <c r="N34">
        <f xml:space="preserve"> MIN(10, 1 + 0.6*(C34/(10*SUM(Weights!$B$2:$J$2))+D34/(10*SUM(Weights!$B$3:$G$3))+E34/(10*SUM(Weights!$B$4:$H$4))+F34/(10*SUM(Weights!$B$5:$G$5))+G34/(10*SUM(Weights!$B$6:$G$6))) + I34/30*7 + H34/100)</f>
        <v>1</v>
      </c>
      <c r="S34">
        <f t="shared" si="1"/>
        <v>0</v>
      </c>
    </row>
    <row r="35" spans="1:19" x14ac:dyDescent="0.25">
      <c r="A35" t="s">
        <v>47</v>
      </c>
      <c r="B35">
        <v>321</v>
      </c>
      <c r="C35">
        <f>SUMPRODUCT(Tema1!C35:K35,Weights!$B$2:$J$2)</f>
        <v>0</v>
      </c>
      <c r="D35">
        <f>SUMPRODUCT(Tema2!C35:H35,Weights!$B$3:$G$3)</f>
        <v>0</v>
      </c>
      <c r="E35">
        <f>SUMPRODUCT(Tema3!C35:I35,Weights!$B$4:$H$4)</f>
        <v>0</v>
      </c>
      <c r="F35">
        <f>SUMPRODUCT(Tema4!C35:H35,Weights!$B$5:$G$5)</f>
        <v>0</v>
      </c>
      <c r="G35">
        <f>SUMPRODUCT(Tema5!C35:H35,Weights!$B$6:$G$6)</f>
        <v>0</v>
      </c>
      <c r="H35">
        <f>Proiect!C35</f>
        <v>0</v>
      </c>
      <c r="I35">
        <f>SUMPRODUCT(Examen!C35:F35,Weights!$B$8:$E$8)</f>
        <v>0</v>
      </c>
      <c r="J35">
        <f>MAX(ROUND(MIN(10,I35/4 +1),0), IF(I35&gt;=O$3, MAX(4, ROUND(MIN(10, 1 + 0.6*(C35/(10*SUM(Weights!$B$2:$J$2))+D35/(10*SUM(Weights!$B$3:$G$3))+E35/(10*SUM(Weights!$B$4:$H$4))+F35/(10*SUM(Weights!$B$5:$G$5))+G35/(10*SUM(Weights!$B$6:$G$6))) + I35/30*7 + H35/100),0)), 4))</f>
        <v>4</v>
      </c>
      <c r="K35">
        <f xml:space="preserve"> IF(I35&gt;11, MAX(4, ROUND(MIN(10, 1 + 0.6*(C35/(10*SUM(Weights!$B$2:$J$2))+D35/(10*SUM(Weights!$B$3:$G$3))+E35/(10*SUM(Weights!$B$4:$H$4))+F35/(10*SUM(Weights!$B$5:$G$5))+G35/(10*SUM(Weights!$B$6:$G$6))) + I35/30*7 + H35/100),0)), 4)</f>
        <v>4</v>
      </c>
      <c r="M35">
        <f>C35/(10*SUM(Weights!$B$2:$J$2))+D35/(10*SUM(Weights!$B$3:$G$3))+E35/(10*SUM(Weights!$B$4:$H$4))+F35/(10*SUM(Weights!$B$5:$G$5))+G35/(10*SUM(Weights!$B$6:$G$6))</f>
        <v>0</v>
      </c>
      <c r="N35">
        <f xml:space="preserve"> MIN(10, 1 + 0.6*(C35/(10*SUM(Weights!$B$2:$J$2))+D35/(10*SUM(Weights!$B$3:$G$3))+E35/(10*SUM(Weights!$B$4:$H$4))+F35/(10*SUM(Weights!$B$5:$G$5))+G35/(10*SUM(Weights!$B$6:$G$6))) + I35/30*7 + H35/100)</f>
        <v>1</v>
      </c>
      <c r="S35">
        <f t="shared" si="1"/>
        <v>0</v>
      </c>
    </row>
    <row r="36" spans="1:19" x14ac:dyDescent="0.25">
      <c r="A36" t="s">
        <v>26</v>
      </c>
      <c r="B36">
        <v>321</v>
      </c>
      <c r="C36">
        <f>SUMPRODUCT(Tema1!C36:K36,Weights!$B$2:$J$2)</f>
        <v>33</v>
      </c>
      <c r="D36">
        <f>SUMPRODUCT(Tema2!C36:H36,Weights!$B$3:$G$3)</f>
        <v>35</v>
      </c>
      <c r="E36">
        <f>SUMPRODUCT(Tema3!C36:I36,Weights!$B$4:$H$4)</f>
        <v>52</v>
      </c>
      <c r="F36">
        <f>SUMPRODUCT(Tema4!C36:H36,Weights!$B$5:$G$5)</f>
        <v>45</v>
      </c>
      <c r="G36">
        <f>SUMPRODUCT(Tema5!C36:H36,Weights!$B$6:$G$6)</f>
        <v>19</v>
      </c>
      <c r="H36">
        <f>Proiect!C36</f>
        <v>0</v>
      </c>
      <c r="I36">
        <f>SUMPRODUCT(Examen!C36:F36,Weights!$B$8:$E$8)</f>
        <v>13</v>
      </c>
      <c r="J36">
        <f>MAX(ROUND(MIN(10,I36/4 +1),0), IF(I36&gt;=O$3, MAX(4, ROUND(MIN(10, 1 + 0.6*(C36/(10*SUM(Weights!$B$2:$J$2))+D36/(10*SUM(Weights!$B$3:$G$3))+E36/(10*SUM(Weights!$B$4:$H$4))+F36/(10*SUM(Weights!$B$5:$G$5))+G36/(10*SUM(Weights!$B$6:$G$6))) + I36/30*7 + H36/100),0)), 4))</f>
        <v>6</v>
      </c>
      <c r="K36">
        <f xml:space="preserve"> IF(I36&gt;11, MAX(4, ROUND(MIN(10, 1 + 0.6*(C36/(10*SUM(Weights!$B$2:$J$2))+D36/(10*SUM(Weights!$B$3:$G$3))+E36/(10*SUM(Weights!$B$4:$H$4))+F36/(10*SUM(Weights!$B$5:$G$5))+G36/(10*SUM(Weights!$B$6:$G$6))) + I36/30*7 + H36/100),0)), 4)</f>
        <v>6</v>
      </c>
      <c r="M36">
        <f>C36/(10*SUM(Weights!$B$2:$J$2))+D36/(10*SUM(Weights!$B$3:$G$3))+E36/(10*SUM(Weights!$B$4:$H$4))+F36/(10*SUM(Weights!$B$5:$G$5))+G36/(10*SUM(Weights!$B$6:$G$6))</f>
        <v>2.7595238095238095</v>
      </c>
      <c r="N36">
        <f xml:space="preserve"> MIN(10, 1 + 0.6*(C36/(10*SUM(Weights!$B$2:$J$2))+D36/(10*SUM(Weights!$B$3:$G$3))+E36/(10*SUM(Weights!$B$4:$H$4))+F36/(10*SUM(Weights!$B$5:$G$5))+G36/(10*SUM(Weights!$B$6:$G$6))) + I36/30*7 + H36/100)</f>
        <v>5.6890476190476189</v>
      </c>
      <c r="S36">
        <f t="shared" si="1"/>
        <v>1</v>
      </c>
    </row>
    <row r="37" spans="1:19" x14ac:dyDescent="0.25">
      <c r="A37" t="s">
        <v>69</v>
      </c>
      <c r="B37">
        <v>321</v>
      </c>
      <c r="C37">
        <f>SUMPRODUCT(Tema1!C37:K37,Weights!$B$2:$J$2)</f>
        <v>0</v>
      </c>
      <c r="D37">
        <f>SUMPRODUCT(Tema2!C37:H37,Weights!$B$3:$G$3)</f>
        <v>0</v>
      </c>
      <c r="E37">
        <f>SUMPRODUCT(Tema3!C37:I37,Weights!$B$4:$H$4)</f>
        <v>0</v>
      </c>
      <c r="F37">
        <f>SUMPRODUCT(Tema4!C37:H37,Weights!$B$5:$G$5)</f>
        <v>0</v>
      </c>
      <c r="G37">
        <f>SUMPRODUCT(Tema5!C37:H37,Weights!$B$6:$G$6)</f>
        <v>0</v>
      </c>
      <c r="H37">
        <f>Proiect!C37</f>
        <v>0</v>
      </c>
      <c r="I37">
        <f>SUMPRODUCT(Examen!C37:F37,Weights!$B$8:$E$8)</f>
        <v>0</v>
      </c>
      <c r="J37">
        <f>MAX(ROUND(MIN(10,I37/4 +1),0), IF(I37&gt;=O$3, MAX(4, ROUND(MIN(10, 1 + 0.6*(C37/(10*SUM(Weights!$B$2:$J$2))+D37/(10*SUM(Weights!$B$3:$G$3))+E37/(10*SUM(Weights!$B$4:$H$4))+F37/(10*SUM(Weights!$B$5:$G$5))+G37/(10*SUM(Weights!$B$6:$G$6))) + I37/30*7 + H37/100),0)), 4))</f>
        <v>4</v>
      </c>
      <c r="K37">
        <f xml:space="preserve"> IF(I37&gt;11, MAX(4, ROUND(MIN(10, 1 + 0.6*(C37/(10*SUM(Weights!$B$2:$J$2))+D37/(10*SUM(Weights!$B$3:$G$3))+E37/(10*SUM(Weights!$B$4:$H$4))+F37/(10*SUM(Weights!$B$5:$G$5))+G37/(10*SUM(Weights!$B$6:$G$6))) + I37/30*7 + H37/100),0)), 4)</f>
        <v>4</v>
      </c>
      <c r="M37">
        <f>C37/(10*SUM(Weights!$B$2:$J$2))+D37/(10*SUM(Weights!$B$3:$G$3))+E37/(10*SUM(Weights!$B$4:$H$4))+F37/(10*SUM(Weights!$B$5:$G$5))+G37/(10*SUM(Weights!$B$6:$G$6))</f>
        <v>0</v>
      </c>
      <c r="N37">
        <f xml:space="preserve"> MIN(10, 1 + 0.6*(C37/(10*SUM(Weights!$B$2:$J$2))+D37/(10*SUM(Weights!$B$3:$G$3))+E37/(10*SUM(Weights!$B$4:$H$4))+F37/(10*SUM(Weights!$B$5:$G$5))+G37/(10*SUM(Weights!$B$6:$G$6))) + I37/30*7 + H37/100)</f>
        <v>1</v>
      </c>
      <c r="S37">
        <f t="shared" si="1"/>
        <v>0</v>
      </c>
    </row>
    <row r="38" spans="1:19" x14ac:dyDescent="0.25">
      <c r="A38" t="s">
        <v>70</v>
      </c>
      <c r="B38">
        <v>321</v>
      </c>
      <c r="C38">
        <f>SUMPRODUCT(Tema1!C38:K38,Weights!$B$2:$J$2)</f>
        <v>0</v>
      </c>
      <c r="D38">
        <f>SUMPRODUCT(Tema2!C38:H38,Weights!$B$3:$G$3)</f>
        <v>0</v>
      </c>
      <c r="E38">
        <f>SUMPRODUCT(Tema3!C38:I38,Weights!$B$4:$H$4)</f>
        <v>0</v>
      </c>
      <c r="F38">
        <f>SUMPRODUCT(Tema4!C38:H38,Weights!$B$5:$G$5)</f>
        <v>0</v>
      </c>
      <c r="G38">
        <f>SUMPRODUCT(Tema5!C38:H38,Weights!$B$6:$G$6)</f>
        <v>0</v>
      </c>
      <c r="H38">
        <f>Proiect!C38</f>
        <v>0</v>
      </c>
      <c r="I38">
        <f>SUMPRODUCT(Examen!C38:F38,Weights!$B$8:$E$8)</f>
        <v>0</v>
      </c>
      <c r="J38">
        <f>MAX(ROUND(MIN(10,I38/4 +1),0), IF(I38&gt;=O$3, MAX(4, ROUND(MIN(10, 1 + 0.6*(C38/(10*SUM(Weights!$B$2:$J$2))+D38/(10*SUM(Weights!$B$3:$G$3))+E38/(10*SUM(Weights!$B$4:$H$4))+F38/(10*SUM(Weights!$B$5:$G$5))+G38/(10*SUM(Weights!$B$6:$G$6))) + I38/30*7 + H38/100),0)), 4))</f>
        <v>4</v>
      </c>
      <c r="K38">
        <f xml:space="preserve"> IF(I38&gt;11, MAX(4, ROUND(MIN(10, 1 + 0.6*(C38/(10*SUM(Weights!$B$2:$J$2))+D38/(10*SUM(Weights!$B$3:$G$3))+E38/(10*SUM(Weights!$B$4:$H$4))+F38/(10*SUM(Weights!$B$5:$G$5))+G38/(10*SUM(Weights!$B$6:$G$6))) + I38/30*7 + H38/100),0)), 4)</f>
        <v>4</v>
      </c>
      <c r="M38">
        <f>C38/(10*SUM(Weights!$B$2:$J$2))+D38/(10*SUM(Weights!$B$3:$G$3))+E38/(10*SUM(Weights!$B$4:$H$4))+F38/(10*SUM(Weights!$B$5:$G$5))+G38/(10*SUM(Weights!$B$6:$G$6))</f>
        <v>0</v>
      </c>
      <c r="N38">
        <f xml:space="preserve"> MIN(10, 1 + 0.6*(C38/(10*SUM(Weights!$B$2:$J$2))+D38/(10*SUM(Weights!$B$3:$G$3))+E38/(10*SUM(Weights!$B$4:$H$4))+F38/(10*SUM(Weights!$B$5:$G$5))+G38/(10*SUM(Weights!$B$6:$G$6))) + I38/30*7 + H38/100)</f>
        <v>1</v>
      </c>
      <c r="S38">
        <f t="shared" si="1"/>
        <v>0</v>
      </c>
    </row>
    <row r="39" spans="1:19" x14ac:dyDescent="0.25">
      <c r="A39" t="s">
        <v>27</v>
      </c>
      <c r="B39">
        <v>321</v>
      </c>
      <c r="C39">
        <f>SUMPRODUCT(Tema1!C39:K39,Weights!$B$2:$J$2)</f>
        <v>0</v>
      </c>
      <c r="D39">
        <f>SUMPRODUCT(Tema2!C39:H39,Weights!$B$3:$G$3)</f>
        <v>0</v>
      </c>
      <c r="E39">
        <f>SUMPRODUCT(Tema3!C39:I39,Weights!$B$4:$H$4)</f>
        <v>0</v>
      </c>
      <c r="F39">
        <f>SUMPRODUCT(Tema4!C39:H39,Weights!$B$5:$G$5)</f>
        <v>0</v>
      </c>
      <c r="G39">
        <f>SUMPRODUCT(Tema5!C39:H39,Weights!$B$6:$G$6)</f>
        <v>0</v>
      </c>
      <c r="H39">
        <f>Proiect!C39</f>
        <v>0</v>
      </c>
      <c r="I39">
        <f>SUMPRODUCT(Examen!C39:F39,Weights!$B$8:$E$8)</f>
        <v>19</v>
      </c>
      <c r="J39">
        <f>MAX(ROUND(MIN(10,I39/4 +1),0), IF(I39&gt;=O$3, MAX(4, ROUND(MIN(10, 1 + 0.6*(C39/(10*SUM(Weights!$B$2:$J$2))+D39/(10*SUM(Weights!$B$3:$G$3))+E39/(10*SUM(Weights!$B$4:$H$4))+F39/(10*SUM(Weights!$B$5:$G$5))+G39/(10*SUM(Weights!$B$6:$G$6))) + I39/30*7 + H39/100),0)), 4))</f>
        <v>6</v>
      </c>
      <c r="K39">
        <f xml:space="preserve"> IF(I39&gt;11, MAX(4, ROUND(MIN(10, 1 + 0.6*(C39/(10*SUM(Weights!$B$2:$J$2))+D39/(10*SUM(Weights!$B$3:$G$3))+E39/(10*SUM(Weights!$B$4:$H$4))+F39/(10*SUM(Weights!$B$5:$G$5))+G39/(10*SUM(Weights!$B$6:$G$6))) + I39/30*7 + H39/100),0)), 4)</f>
        <v>5</v>
      </c>
      <c r="M39">
        <f>C39/(10*SUM(Weights!$B$2:$J$2))+D39/(10*SUM(Weights!$B$3:$G$3))+E39/(10*SUM(Weights!$B$4:$H$4))+F39/(10*SUM(Weights!$B$5:$G$5))+G39/(10*SUM(Weights!$B$6:$G$6))</f>
        <v>0</v>
      </c>
      <c r="N39">
        <f xml:space="preserve"> MIN(10, 1 + 0.6*(C39/(10*SUM(Weights!$B$2:$J$2))+D39/(10*SUM(Weights!$B$3:$G$3))+E39/(10*SUM(Weights!$B$4:$H$4))+F39/(10*SUM(Weights!$B$5:$G$5))+G39/(10*SUM(Weights!$B$6:$G$6))) + I39/30*7 + H39/100)</f>
        <v>5.4333333333333336</v>
      </c>
      <c r="S39">
        <f t="shared" si="1"/>
        <v>1</v>
      </c>
    </row>
    <row r="40" spans="1:19" x14ac:dyDescent="0.25">
      <c r="A40" t="s">
        <v>71</v>
      </c>
      <c r="B40">
        <v>321</v>
      </c>
      <c r="C40">
        <f>SUMPRODUCT(Tema1!C40:K40,Weights!$B$2:$J$2)</f>
        <v>0</v>
      </c>
      <c r="D40">
        <f>SUMPRODUCT(Tema2!C40:H40,Weights!$B$3:$G$3)</f>
        <v>0</v>
      </c>
      <c r="E40">
        <f>SUMPRODUCT(Tema3!C40:I40,Weights!$B$4:$H$4)</f>
        <v>0</v>
      </c>
      <c r="F40">
        <f>SUMPRODUCT(Tema4!C40:H40,Weights!$B$5:$G$5)</f>
        <v>0</v>
      </c>
      <c r="G40">
        <f>SUMPRODUCT(Tema5!C40:H40,Weights!$B$6:$G$6)</f>
        <v>0</v>
      </c>
      <c r="H40">
        <f>Proiect!C40</f>
        <v>0</v>
      </c>
      <c r="I40">
        <f>SUMPRODUCT(Examen!C40:F40,Weights!$B$8:$E$8)</f>
        <v>0</v>
      </c>
      <c r="J40">
        <f>MAX(ROUND(MIN(10,I40/4 +1),0), IF(I40&gt;=O$3, MAX(4, ROUND(MIN(10, 1 + 0.6*(C40/(10*SUM(Weights!$B$2:$J$2))+D40/(10*SUM(Weights!$B$3:$G$3))+E40/(10*SUM(Weights!$B$4:$H$4))+F40/(10*SUM(Weights!$B$5:$G$5))+G40/(10*SUM(Weights!$B$6:$G$6))) + I40/30*7 + H40/100),0)), 4))</f>
        <v>4</v>
      </c>
      <c r="K40">
        <f xml:space="preserve"> IF(I40&gt;11, MAX(4, ROUND(MIN(10, 1 + 0.6*(C40/(10*SUM(Weights!$B$2:$J$2))+D40/(10*SUM(Weights!$B$3:$G$3))+E40/(10*SUM(Weights!$B$4:$H$4))+F40/(10*SUM(Weights!$B$5:$G$5))+G40/(10*SUM(Weights!$B$6:$G$6))) + I40/30*7 + H40/100),0)), 4)</f>
        <v>4</v>
      </c>
      <c r="M40">
        <f>C40/(10*SUM(Weights!$B$2:$J$2))+D40/(10*SUM(Weights!$B$3:$G$3))+E40/(10*SUM(Weights!$B$4:$H$4))+F40/(10*SUM(Weights!$B$5:$G$5))+G40/(10*SUM(Weights!$B$6:$G$6))</f>
        <v>0</v>
      </c>
      <c r="N40">
        <f xml:space="preserve"> MIN(10, 1 + 0.6*(C40/(10*SUM(Weights!$B$2:$J$2))+D40/(10*SUM(Weights!$B$3:$G$3))+E40/(10*SUM(Weights!$B$4:$H$4))+F40/(10*SUM(Weights!$B$5:$G$5))+G40/(10*SUM(Weights!$B$6:$G$6))) + I40/30*7 + H40/100)</f>
        <v>1</v>
      </c>
      <c r="S40">
        <f t="shared" si="1"/>
        <v>0</v>
      </c>
    </row>
    <row r="41" spans="1:19" x14ac:dyDescent="0.25">
      <c r="A41" t="s">
        <v>29</v>
      </c>
      <c r="B41">
        <v>321</v>
      </c>
      <c r="C41">
        <f>SUMPRODUCT(Tema1!C41:K41,Weights!$B$2:$J$2)</f>
        <v>0</v>
      </c>
      <c r="D41">
        <f>SUMPRODUCT(Tema2!C41:H41,Weights!$B$3:$G$3)</f>
        <v>38</v>
      </c>
      <c r="E41">
        <f>SUMPRODUCT(Tema3!C41:I41,Weights!$B$4:$H$4)</f>
        <v>34</v>
      </c>
      <c r="F41">
        <f>SUMPRODUCT(Tema4!C41:H41,Weights!$B$5:$G$5)</f>
        <v>34</v>
      </c>
      <c r="G41">
        <f>SUMPRODUCT(Tema5!C41:H41,Weights!$B$6:$G$6)</f>
        <v>54</v>
      </c>
      <c r="H41">
        <f>Proiect!C41</f>
        <v>105</v>
      </c>
      <c r="I41">
        <f>SUMPRODUCT(Examen!C41:F41,Weights!$B$8:$E$8)</f>
        <v>7</v>
      </c>
      <c r="J41">
        <f>MAX(ROUND(MIN(10,I41/4 +1),0), IF(I41&gt;=O$3, MAX(4, ROUND(MIN(10, 1 + 0.6*(C41/(10*SUM(Weights!$B$2:$J$2))+D41/(10*SUM(Weights!$B$3:$G$3))+E41/(10*SUM(Weights!$B$4:$H$4))+F41/(10*SUM(Weights!$B$5:$G$5))+G41/(10*SUM(Weights!$B$6:$G$6))) + I41/30*7 + H41/100),0)), 4))</f>
        <v>4</v>
      </c>
      <c r="K41">
        <f xml:space="preserve"> IF(I41&gt;11, MAX(4, ROUND(MIN(10, 1 + 0.6*(C41/(10*SUM(Weights!$B$2:$J$2))+D41/(10*SUM(Weights!$B$3:$G$3))+E41/(10*SUM(Weights!$B$4:$H$4))+F41/(10*SUM(Weights!$B$5:$G$5))+G41/(10*SUM(Weights!$B$6:$G$6))) + I41/30*7 + H41/100),0)), 4)</f>
        <v>4</v>
      </c>
      <c r="M41">
        <f>C41/(10*SUM(Weights!$B$2:$J$2))+D41/(10*SUM(Weights!$B$3:$G$3))+E41/(10*SUM(Weights!$B$4:$H$4))+F41/(10*SUM(Weights!$B$5:$G$5))+G41/(10*SUM(Weights!$B$6:$G$6))</f>
        <v>2.5857142857142859</v>
      </c>
      <c r="N41">
        <f xml:space="preserve"> MIN(10, 1 + 0.6*(C41/(10*SUM(Weights!$B$2:$J$2))+D41/(10*SUM(Weights!$B$3:$G$3))+E41/(10*SUM(Weights!$B$4:$H$4))+F41/(10*SUM(Weights!$B$5:$G$5))+G41/(10*SUM(Weights!$B$6:$G$6))) + I41/30*7 + H41/100)</f>
        <v>5.2347619047619043</v>
      </c>
      <c r="S41">
        <f t="shared" si="1"/>
        <v>0</v>
      </c>
    </row>
    <row r="42" spans="1:19" x14ac:dyDescent="0.25">
      <c r="A42" t="s">
        <v>72</v>
      </c>
      <c r="B42">
        <v>321</v>
      </c>
      <c r="C42">
        <f>SUMPRODUCT(Tema1!C42:K42,Weights!$B$2:$J$2)</f>
        <v>0</v>
      </c>
      <c r="D42">
        <f>SUMPRODUCT(Tema2!C42:H42,Weights!$B$3:$G$3)</f>
        <v>0</v>
      </c>
      <c r="E42">
        <f>SUMPRODUCT(Tema3!C42:I42,Weights!$B$4:$H$4)</f>
        <v>0</v>
      </c>
      <c r="F42">
        <f>SUMPRODUCT(Tema4!C42:H42,Weights!$B$5:$G$5)</f>
        <v>0</v>
      </c>
      <c r="G42">
        <f>SUMPRODUCT(Tema5!C42:H42,Weights!$B$6:$G$6)</f>
        <v>0</v>
      </c>
      <c r="H42">
        <f>Proiect!C42</f>
        <v>0</v>
      </c>
      <c r="I42">
        <f>SUMPRODUCT(Examen!C42:F42,Weights!$B$8:$E$8)</f>
        <v>0</v>
      </c>
      <c r="J42">
        <f>MAX(ROUND(MIN(10,I42/4 +1),0), IF(I42&gt;=O$3, MAX(4, ROUND(MIN(10, 1 + 0.6*(C42/(10*SUM(Weights!$B$2:$J$2))+D42/(10*SUM(Weights!$B$3:$G$3))+E42/(10*SUM(Weights!$B$4:$H$4))+F42/(10*SUM(Weights!$B$5:$G$5))+G42/(10*SUM(Weights!$B$6:$G$6))) + I42/30*7 + H42/100),0)), 4))</f>
        <v>4</v>
      </c>
      <c r="K42">
        <f xml:space="preserve"> IF(I42&gt;11, MAX(4, ROUND(MIN(10, 1 + 0.6*(C42/(10*SUM(Weights!$B$2:$J$2))+D42/(10*SUM(Weights!$B$3:$G$3))+E42/(10*SUM(Weights!$B$4:$H$4))+F42/(10*SUM(Weights!$B$5:$G$5))+G42/(10*SUM(Weights!$B$6:$G$6))) + I42/30*7 + H42/100),0)), 4)</f>
        <v>4</v>
      </c>
      <c r="M42">
        <f>C42/(10*SUM(Weights!$B$2:$J$2))+D42/(10*SUM(Weights!$B$3:$G$3))+E42/(10*SUM(Weights!$B$4:$H$4))+F42/(10*SUM(Weights!$B$5:$G$5))+G42/(10*SUM(Weights!$B$6:$G$6))</f>
        <v>0</v>
      </c>
      <c r="N42">
        <f xml:space="preserve"> MIN(10, 1 + 0.6*(C42/(10*SUM(Weights!$B$2:$J$2))+D42/(10*SUM(Weights!$B$3:$G$3))+E42/(10*SUM(Weights!$B$4:$H$4))+F42/(10*SUM(Weights!$B$5:$G$5))+G42/(10*SUM(Weights!$B$6:$G$6))) + I42/30*7 + H42/100)</f>
        <v>1</v>
      </c>
      <c r="S42">
        <f t="shared" si="1"/>
        <v>0</v>
      </c>
    </row>
    <row r="43" spans="1:19" x14ac:dyDescent="0.25">
      <c r="A43" t="s">
        <v>28</v>
      </c>
      <c r="B43">
        <v>321</v>
      </c>
      <c r="C43">
        <f>SUMPRODUCT(Tema1!C43:K43,Weights!$B$2:$J$2)</f>
        <v>0</v>
      </c>
      <c r="D43">
        <f>SUMPRODUCT(Tema2!C43:H43,Weights!$B$3:$G$3)</f>
        <v>0</v>
      </c>
      <c r="E43">
        <f>SUMPRODUCT(Tema3!C43:I43,Weights!$B$4:$H$4)</f>
        <v>0</v>
      </c>
      <c r="F43">
        <f>SUMPRODUCT(Tema4!C43:H43,Weights!$B$5:$G$5)</f>
        <v>0</v>
      </c>
      <c r="G43">
        <f>SUMPRODUCT(Tema5!C43:H43,Weights!$B$6:$G$6)</f>
        <v>0</v>
      </c>
      <c r="H43">
        <f>Proiect!C43</f>
        <v>0</v>
      </c>
      <c r="I43">
        <f>SUMPRODUCT(Examen!C43:F43,Weights!$B$8:$E$8)</f>
        <v>8</v>
      </c>
      <c r="J43">
        <f>MAX(ROUND(MIN(10,I43/4 +1),0), IF(I43&gt;=O$3, MAX(4, ROUND(MIN(10, 1 + 0.6*(C43/(10*SUM(Weights!$B$2:$J$2))+D43/(10*SUM(Weights!$B$3:$G$3))+E43/(10*SUM(Weights!$B$4:$H$4))+F43/(10*SUM(Weights!$B$5:$G$5))+G43/(10*SUM(Weights!$B$6:$G$6))) + I43/30*7 + H43/100),0)), 4))</f>
        <v>4</v>
      </c>
      <c r="K43">
        <f xml:space="preserve"> IF(I43&gt;11, MAX(4, ROUND(MIN(10, 1 + 0.6*(C43/(10*SUM(Weights!$B$2:$J$2))+D43/(10*SUM(Weights!$B$3:$G$3))+E43/(10*SUM(Weights!$B$4:$H$4))+F43/(10*SUM(Weights!$B$5:$G$5))+G43/(10*SUM(Weights!$B$6:$G$6))) + I43/30*7 + H43/100),0)), 4)</f>
        <v>4</v>
      </c>
      <c r="M43">
        <f>C43/(10*SUM(Weights!$B$2:$J$2))+D43/(10*SUM(Weights!$B$3:$G$3))+E43/(10*SUM(Weights!$B$4:$H$4))+F43/(10*SUM(Weights!$B$5:$G$5))+G43/(10*SUM(Weights!$B$6:$G$6))</f>
        <v>0</v>
      </c>
      <c r="N43">
        <f xml:space="preserve"> MIN(10, 1 + 0.6*(C43/(10*SUM(Weights!$B$2:$J$2))+D43/(10*SUM(Weights!$B$3:$G$3))+E43/(10*SUM(Weights!$B$4:$H$4))+F43/(10*SUM(Weights!$B$5:$G$5))+G43/(10*SUM(Weights!$B$6:$G$6))) + I43/30*7 + H43/100)</f>
        <v>2.8666666666666667</v>
      </c>
      <c r="S43">
        <f t="shared" si="1"/>
        <v>0</v>
      </c>
    </row>
  </sheetData>
  <autoFilter ref="S1:S43" xr:uid="{ECAA4456-C3F9-483E-9432-88C1B8AAE4E2}"/>
  <conditionalFormatting sqref="I2:I43">
    <cfRule type="cellIs" dxfId="7" priority="4" operator="greaterThan">
      <formula>11</formula>
    </cfRule>
    <cfRule type="cellIs" dxfId="6" priority="5" operator="lessThan">
      <formula>12</formula>
    </cfRule>
    <cfRule type="cellIs" dxfId="5" priority="9" operator="lessThan">
      <formula>12</formula>
    </cfRule>
    <cfRule type="cellIs" dxfId="4" priority="10" operator="greaterThan">
      <formula>12</formula>
    </cfRule>
    <cfRule type="cellIs" dxfId="3" priority="11" operator="greaterThan">
      <formula>12</formula>
    </cfRule>
  </conditionalFormatting>
  <conditionalFormatting sqref="J2:J43">
    <cfRule type="cellIs" dxfId="2" priority="3" operator="lessThan">
      <formula>5</formula>
    </cfRule>
  </conditionalFormatting>
  <conditionalFormatting sqref="N2:N43">
    <cfRule type="cellIs" dxfId="1" priority="1" operator="between">
      <formula>4.3</formula>
      <formula>4.99</formula>
    </cfRule>
    <cfRule type="cellIs" dxfId="0" priority="2" operator="greaterThan">
      <formula>4.5</formula>
    </cfRule>
  </conditionalFormatting>
  <pageMargins left="0.7" right="0.7" top="0.75" bottom="0.75" header="0.3" footer="0.3"/>
  <pageSetup orientation="portrait" r:id="rId1"/>
  <ignoredErrors>
    <ignoredError sqref="C43:G43 I5 C3 D3:F3 G3 C5:G6 C8:G8 C11:G11 C14:G14 C16:G16 C20:G20 C23:G23 C36:G36 C39:G39 C41:G41 C26:G28 C24:G25 C17:G17 C12:G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D3AA-677E-4F0F-AA5A-EFDAEDC5BC4A}">
  <dimension ref="A1:O43"/>
  <sheetViews>
    <sheetView workbookViewId="0">
      <pane ySplit="1" topLeftCell="A15" activePane="bottomLeft" state="frozen"/>
      <selection pane="bottomLeft" activeCell="A2" sqref="A2:A43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O1" t="s">
        <v>73</v>
      </c>
    </row>
    <row r="2" spans="1:15" x14ac:dyDescent="0.25">
      <c r="A2" t="s">
        <v>54</v>
      </c>
      <c r="B2">
        <v>301</v>
      </c>
      <c r="O2">
        <v>0</v>
      </c>
    </row>
    <row r="3" spans="1:15" x14ac:dyDescent="0.25">
      <c r="A3" t="s">
        <v>10</v>
      </c>
      <c r="B3">
        <v>301</v>
      </c>
      <c r="C3">
        <v>2</v>
      </c>
      <c r="D3">
        <v>9</v>
      </c>
      <c r="E3">
        <v>9</v>
      </c>
      <c r="G3">
        <v>4</v>
      </c>
      <c r="H3">
        <v>4</v>
      </c>
      <c r="I3">
        <v>3</v>
      </c>
      <c r="J3">
        <v>4</v>
      </c>
      <c r="K3">
        <v>7</v>
      </c>
      <c r="O3">
        <v>0</v>
      </c>
    </row>
    <row r="4" spans="1:15" x14ac:dyDescent="0.25">
      <c r="A4" t="s">
        <v>52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12</v>
      </c>
      <c r="B6">
        <v>301</v>
      </c>
      <c r="O6">
        <v>0</v>
      </c>
    </row>
    <row r="7" spans="1:15" x14ac:dyDescent="0.25">
      <c r="A7" t="s">
        <v>53</v>
      </c>
      <c r="B7">
        <v>301</v>
      </c>
      <c r="O7">
        <v>0</v>
      </c>
    </row>
    <row r="8" spans="1:15" x14ac:dyDescent="0.25">
      <c r="A8" t="s">
        <v>13</v>
      </c>
      <c r="B8">
        <v>301</v>
      </c>
      <c r="O8">
        <v>0</v>
      </c>
    </row>
    <row r="9" spans="1:15" x14ac:dyDescent="0.25">
      <c r="A9" t="s">
        <v>55</v>
      </c>
      <c r="B9">
        <v>301</v>
      </c>
      <c r="O9">
        <v>0</v>
      </c>
    </row>
    <row r="10" spans="1:15" x14ac:dyDescent="0.25">
      <c r="A10" t="s">
        <v>56</v>
      </c>
      <c r="B10">
        <v>301</v>
      </c>
      <c r="O10">
        <v>0</v>
      </c>
    </row>
    <row r="11" spans="1:15" x14ac:dyDescent="0.25">
      <c r="A11" t="s">
        <v>14</v>
      </c>
      <c r="B11">
        <v>301</v>
      </c>
      <c r="C11">
        <v>7</v>
      </c>
      <c r="D11">
        <v>7</v>
      </c>
      <c r="O11">
        <v>0</v>
      </c>
    </row>
    <row r="12" spans="1:15" x14ac:dyDescent="0.25">
      <c r="A12" t="s">
        <v>15</v>
      </c>
      <c r="B12">
        <v>311</v>
      </c>
      <c r="O12">
        <v>0</v>
      </c>
    </row>
    <row r="13" spans="1:15" x14ac:dyDescent="0.25">
      <c r="A13" t="s">
        <v>57</v>
      </c>
      <c r="B13">
        <v>311</v>
      </c>
      <c r="O13">
        <v>0</v>
      </c>
    </row>
    <row r="14" spans="1:15" x14ac:dyDescent="0.25">
      <c r="A14" t="s">
        <v>16</v>
      </c>
      <c r="B14">
        <v>311</v>
      </c>
      <c r="C14">
        <v>7</v>
      </c>
      <c r="D14">
        <v>9</v>
      </c>
      <c r="E14">
        <v>8</v>
      </c>
      <c r="G14">
        <v>4</v>
      </c>
      <c r="H14">
        <v>5</v>
      </c>
      <c r="O14">
        <v>0</v>
      </c>
    </row>
    <row r="15" spans="1:15" x14ac:dyDescent="0.25">
      <c r="A15" t="s">
        <v>58</v>
      </c>
      <c r="B15">
        <v>311</v>
      </c>
      <c r="O15">
        <v>0</v>
      </c>
    </row>
    <row r="16" spans="1:15" x14ac:dyDescent="0.25">
      <c r="A16" t="s">
        <v>17</v>
      </c>
      <c r="B16">
        <v>311</v>
      </c>
      <c r="O16">
        <v>0</v>
      </c>
    </row>
    <row r="17" spans="1:15" x14ac:dyDescent="0.25">
      <c r="A17" t="s">
        <v>18</v>
      </c>
      <c r="B17">
        <v>311</v>
      </c>
      <c r="C17">
        <v>10</v>
      </c>
      <c r="D17">
        <v>10</v>
      </c>
      <c r="E17">
        <v>9</v>
      </c>
      <c r="F17">
        <v>10</v>
      </c>
      <c r="G17">
        <v>9</v>
      </c>
      <c r="H17">
        <v>10</v>
      </c>
      <c r="I17">
        <v>10</v>
      </c>
      <c r="J17">
        <v>4</v>
      </c>
      <c r="K17">
        <v>10</v>
      </c>
      <c r="O17">
        <v>0</v>
      </c>
    </row>
    <row r="18" spans="1:15" x14ac:dyDescent="0.25">
      <c r="A18" t="s">
        <v>59</v>
      </c>
      <c r="B18">
        <v>311</v>
      </c>
      <c r="O18">
        <v>0</v>
      </c>
    </row>
    <row r="19" spans="1:15" x14ac:dyDescent="0.25">
      <c r="A19" t="s">
        <v>60</v>
      </c>
      <c r="B19">
        <v>311</v>
      </c>
      <c r="O19">
        <v>0</v>
      </c>
    </row>
    <row r="20" spans="1:15" x14ac:dyDescent="0.25">
      <c r="A20" t="s">
        <v>19</v>
      </c>
      <c r="B20">
        <v>311</v>
      </c>
      <c r="O20">
        <v>0</v>
      </c>
    </row>
    <row r="21" spans="1:15" x14ac:dyDescent="0.25">
      <c r="A21" t="s">
        <v>61</v>
      </c>
      <c r="B21">
        <v>311</v>
      </c>
      <c r="O21">
        <v>0</v>
      </c>
    </row>
    <row r="22" spans="1:15" x14ac:dyDescent="0.25">
      <c r="A22" t="s">
        <v>62</v>
      </c>
      <c r="B22">
        <v>311</v>
      </c>
      <c r="O22">
        <v>0</v>
      </c>
    </row>
    <row r="23" spans="1:15" x14ac:dyDescent="0.25">
      <c r="A23" t="s">
        <v>20</v>
      </c>
      <c r="B23">
        <v>311</v>
      </c>
      <c r="D23">
        <v>2</v>
      </c>
      <c r="F23">
        <v>2</v>
      </c>
      <c r="G23">
        <v>7</v>
      </c>
      <c r="H23">
        <v>4</v>
      </c>
      <c r="O23">
        <v>0</v>
      </c>
    </row>
    <row r="24" spans="1:15" x14ac:dyDescent="0.25">
      <c r="A24" t="s">
        <v>21</v>
      </c>
      <c r="B24">
        <v>311</v>
      </c>
      <c r="O24">
        <v>0</v>
      </c>
    </row>
    <row r="25" spans="1:15" x14ac:dyDescent="0.25">
      <c r="A25" t="s">
        <v>22</v>
      </c>
      <c r="B25">
        <v>311</v>
      </c>
      <c r="C25">
        <v>1</v>
      </c>
      <c r="D25">
        <v>7</v>
      </c>
      <c r="E25">
        <v>3</v>
      </c>
      <c r="G25">
        <v>6</v>
      </c>
      <c r="O25">
        <v>0</v>
      </c>
    </row>
    <row r="26" spans="1:15" x14ac:dyDescent="0.25">
      <c r="A26" t="s">
        <v>23</v>
      </c>
      <c r="B26">
        <v>311</v>
      </c>
      <c r="C26">
        <v>7</v>
      </c>
      <c r="D26">
        <v>9</v>
      </c>
      <c r="O26">
        <v>0</v>
      </c>
    </row>
    <row r="27" spans="1:15" x14ac:dyDescent="0.25">
      <c r="A27" t="s">
        <v>24</v>
      </c>
      <c r="B27">
        <v>321</v>
      </c>
      <c r="C27">
        <v>10</v>
      </c>
      <c r="D27">
        <v>10</v>
      </c>
      <c r="E27">
        <v>10</v>
      </c>
      <c r="G27">
        <v>10</v>
      </c>
      <c r="H27">
        <v>10</v>
      </c>
      <c r="J27">
        <v>5</v>
      </c>
      <c r="O27">
        <v>0</v>
      </c>
    </row>
    <row r="28" spans="1:15" x14ac:dyDescent="0.25">
      <c r="A28" t="s">
        <v>25</v>
      </c>
      <c r="B28">
        <v>321</v>
      </c>
      <c r="O28">
        <v>0</v>
      </c>
    </row>
    <row r="29" spans="1:15" x14ac:dyDescent="0.25">
      <c r="A29" t="s">
        <v>63</v>
      </c>
      <c r="B29">
        <v>321</v>
      </c>
      <c r="O29">
        <v>0</v>
      </c>
    </row>
    <row r="30" spans="1:15" x14ac:dyDescent="0.25">
      <c r="A30" t="s">
        <v>64</v>
      </c>
      <c r="B30">
        <v>321</v>
      </c>
      <c r="O30">
        <v>0</v>
      </c>
    </row>
    <row r="31" spans="1:15" x14ac:dyDescent="0.25">
      <c r="A31" t="s">
        <v>65</v>
      </c>
      <c r="B31">
        <v>321</v>
      </c>
      <c r="O31">
        <v>0</v>
      </c>
    </row>
    <row r="32" spans="1:15" x14ac:dyDescent="0.25">
      <c r="A32" t="s">
        <v>66</v>
      </c>
      <c r="B32">
        <v>321</v>
      </c>
      <c r="O32">
        <v>0</v>
      </c>
    </row>
    <row r="33" spans="1:15" x14ac:dyDescent="0.25">
      <c r="A33" t="s">
        <v>67</v>
      </c>
      <c r="B33">
        <v>321</v>
      </c>
      <c r="O33">
        <v>0</v>
      </c>
    </row>
    <row r="34" spans="1:15" x14ac:dyDescent="0.25">
      <c r="A34" t="s">
        <v>68</v>
      </c>
      <c r="B34">
        <v>321</v>
      </c>
      <c r="O34">
        <v>0</v>
      </c>
    </row>
    <row r="35" spans="1:15" x14ac:dyDescent="0.25">
      <c r="A35" t="s">
        <v>47</v>
      </c>
      <c r="B35">
        <v>321</v>
      </c>
      <c r="O35">
        <v>0</v>
      </c>
    </row>
    <row r="36" spans="1:15" x14ac:dyDescent="0.25">
      <c r="A36" t="s">
        <v>26</v>
      </c>
      <c r="B36">
        <v>321</v>
      </c>
      <c r="C36">
        <v>8</v>
      </c>
      <c r="D36">
        <v>9</v>
      </c>
      <c r="E36">
        <v>6</v>
      </c>
      <c r="G36">
        <v>5</v>
      </c>
      <c r="H36">
        <v>5</v>
      </c>
      <c r="O36">
        <v>0</v>
      </c>
    </row>
    <row r="37" spans="1:15" x14ac:dyDescent="0.25">
      <c r="A37" t="s">
        <v>69</v>
      </c>
      <c r="B37">
        <v>321</v>
      </c>
      <c r="O37">
        <v>0</v>
      </c>
    </row>
    <row r="38" spans="1:15" x14ac:dyDescent="0.25">
      <c r="A38" t="s">
        <v>70</v>
      </c>
      <c r="B38">
        <v>321</v>
      </c>
      <c r="O38">
        <v>0</v>
      </c>
    </row>
    <row r="39" spans="1:15" x14ac:dyDescent="0.25">
      <c r="A39" t="s">
        <v>27</v>
      </c>
      <c r="B39">
        <v>321</v>
      </c>
      <c r="O39">
        <v>0</v>
      </c>
    </row>
    <row r="40" spans="1:15" x14ac:dyDescent="0.25">
      <c r="A40" t="s">
        <v>71</v>
      </c>
      <c r="B40">
        <v>321</v>
      </c>
      <c r="O40">
        <v>0</v>
      </c>
    </row>
    <row r="41" spans="1:15" x14ac:dyDescent="0.25">
      <c r="A41" t="s">
        <v>29</v>
      </c>
      <c r="B41">
        <v>321</v>
      </c>
      <c r="O41">
        <v>0</v>
      </c>
    </row>
    <row r="42" spans="1:15" x14ac:dyDescent="0.25">
      <c r="A42" t="s">
        <v>72</v>
      </c>
      <c r="B42">
        <v>321</v>
      </c>
      <c r="O42">
        <v>0</v>
      </c>
    </row>
    <row r="43" spans="1:15" x14ac:dyDescent="0.25">
      <c r="A43" t="s">
        <v>28</v>
      </c>
      <c r="B43">
        <v>321</v>
      </c>
      <c r="O43">
        <v>0</v>
      </c>
    </row>
  </sheetData>
  <autoFilter ref="O1:O43" xr:uid="{E37F40C1-EF49-4E58-8314-BD7DF174AF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021C-30A3-4514-9341-DBD0ECC3262B}">
  <dimension ref="A1:O43"/>
  <sheetViews>
    <sheetView workbookViewId="0">
      <pane ySplit="1" topLeftCell="A2" activePane="bottomLeft" state="frozen"/>
      <selection pane="bottomLeft" activeCell="A3" sqref="A3:XFD92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O1" t="s">
        <v>73</v>
      </c>
    </row>
    <row r="2" spans="1:15" x14ac:dyDescent="0.25">
      <c r="A2" t="s">
        <v>54</v>
      </c>
      <c r="B2">
        <v>301</v>
      </c>
      <c r="O2">
        <v>0</v>
      </c>
    </row>
    <row r="3" spans="1:15" x14ac:dyDescent="0.25">
      <c r="A3" t="s">
        <v>10</v>
      </c>
      <c r="B3">
        <v>301</v>
      </c>
      <c r="C3">
        <v>8</v>
      </c>
      <c r="D3">
        <v>8</v>
      </c>
      <c r="E3">
        <v>8</v>
      </c>
      <c r="F3">
        <v>5</v>
      </c>
      <c r="G3">
        <v>4</v>
      </c>
      <c r="O3">
        <v>0</v>
      </c>
    </row>
    <row r="4" spans="1:15" x14ac:dyDescent="0.25">
      <c r="A4" t="s">
        <v>52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12</v>
      </c>
      <c r="B6">
        <v>301</v>
      </c>
      <c r="O6">
        <v>0</v>
      </c>
    </row>
    <row r="7" spans="1:15" x14ac:dyDescent="0.25">
      <c r="A7" t="s">
        <v>53</v>
      </c>
      <c r="B7">
        <v>301</v>
      </c>
      <c r="O7">
        <v>0</v>
      </c>
    </row>
    <row r="8" spans="1:15" x14ac:dyDescent="0.25">
      <c r="A8" t="s">
        <v>13</v>
      </c>
      <c r="B8">
        <v>301</v>
      </c>
      <c r="O8">
        <v>0</v>
      </c>
    </row>
    <row r="9" spans="1:15" x14ac:dyDescent="0.25">
      <c r="A9" t="s">
        <v>55</v>
      </c>
      <c r="B9">
        <v>301</v>
      </c>
      <c r="O9">
        <v>0</v>
      </c>
    </row>
    <row r="10" spans="1:15" x14ac:dyDescent="0.25">
      <c r="A10" t="s">
        <v>56</v>
      </c>
      <c r="B10">
        <v>301</v>
      </c>
      <c r="O10">
        <v>0</v>
      </c>
    </row>
    <row r="11" spans="1:15" x14ac:dyDescent="0.25">
      <c r="A11" t="s">
        <v>14</v>
      </c>
      <c r="B11">
        <v>301</v>
      </c>
      <c r="O11">
        <v>0</v>
      </c>
    </row>
    <row r="12" spans="1:15" x14ac:dyDescent="0.25">
      <c r="A12" t="s">
        <v>15</v>
      </c>
      <c r="B12">
        <v>311</v>
      </c>
      <c r="O12">
        <v>0</v>
      </c>
    </row>
    <row r="13" spans="1:15" x14ac:dyDescent="0.25">
      <c r="A13" t="s">
        <v>57</v>
      </c>
      <c r="B13">
        <v>311</v>
      </c>
      <c r="O13">
        <v>0</v>
      </c>
    </row>
    <row r="14" spans="1:15" x14ac:dyDescent="0.25">
      <c r="A14" t="s">
        <v>16</v>
      </c>
      <c r="B14">
        <v>311</v>
      </c>
      <c r="O14">
        <v>0</v>
      </c>
    </row>
    <row r="15" spans="1:15" x14ac:dyDescent="0.25">
      <c r="A15" t="s">
        <v>58</v>
      </c>
      <c r="B15">
        <v>311</v>
      </c>
      <c r="O15">
        <v>0</v>
      </c>
    </row>
    <row r="16" spans="1:15" x14ac:dyDescent="0.25">
      <c r="A16" t="s">
        <v>17</v>
      </c>
      <c r="B16">
        <v>311</v>
      </c>
      <c r="C16">
        <v>9</v>
      </c>
      <c r="D16">
        <v>7</v>
      </c>
      <c r="E16">
        <v>10</v>
      </c>
      <c r="F16">
        <v>5</v>
      </c>
      <c r="G16">
        <v>7</v>
      </c>
      <c r="O16">
        <v>0</v>
      </c>
    </row>
    <row r="17" spans="1:15" x14ac:dyDescent="0.25">
      <c r="A17" t="s">
        <v>18</v>
      </c>
      <c r="B17">
        <v>311</v>
      </c>
      <c r="C17">
        <v>10</v>
      </c>
      <c r="D17">
        <v>10</v>
      </c>
      <c r="E17">
        <v>8</v>
      </c>
      <c r="F17">
        <v>10</v>
      </c>
      <c r="G17">
        <v>10</v>
      </c>
      <c r="H17">
        <v>10</v>
      </c>
      <c r="O17">
        <v>0</v>
      </c>
    </row>
    <row r="18" spans="1:15" x14ac:dyDescent="0.25">
      <c r="A18" t="s">
        <v>59</v>
      </c>
      <c r="B18">
        <v>311</v>
      </c>
      <c r="O18">
        <v>0</v>
      </c>
    </row>
    <row r="19" spans="1:15" x14ac:dyDescent="0.25">
      <c r="A19" t="s">
        <v>60</v>
      </c>
      <c r="B19">
        <v>311</v>
      </c>
      <c r="O19">
        <v>0</v>
      </c>
    </row>
    <row r="20" spans="1:15" x14ac:dyDescent="0.25">
      <c r="A20" t="s">
        <v>19</v>
      </c>
      <c r="B20">
        <v>311</v>
      </c>
      <c r="O20">
        <v>0</v>
      </c>
    </row>
    <row r="21" spans="1:15" x14ac:dyDescent="0.25">
      <c r="A21" t="s">
        <v>61</v>
      </c>
      <c r="B21">
        <v>311</v>
      </c>
      <c r="O21">
        <v>0</v>
      </c>
    </row>
    <row r="22" spans="1:15" x14ac:dyDescent="0.25">
      <c r="A22" t="s">
        <v>62</v>
      </c>
      <c r="B22">
        <v>311</v>
      </c>
      <c r="O22">
        <v>0</v>
      </c>
    </row>
    <row r="23" spans="1:15" x14ac:dyDescent="0.25">
      <c r="A23" t="s">
        <v>20</v>
      </c>
      <c r="B23">
        <v>311</v>
      </c>
      <c r="O23">
        <v>0</v>
      </c>
    </row>
    <row r="24" spans="1:15" x14ac:dyDescent="0.25">
      <c r="A24" t="s">
        <v>21</v>
      </c>
      <c r="B24">
        <v>311</v>
      </c>
      <c r="O24">
        <v>0</v>
      </c>
    </row>
    <row r="25" spans="1:15" x14ac:dyDescent="0.25">
      <c r="A25" t="s">
        <v>22</v>
      </c>
      <c r="B25">
        <v>311</v>
      </c>
      <c r="O25">
        <v>0</v>
      </c>
    </row>
    <row r="26" spans="1:15" x14ac:dyDescent="0.25">
      <c r="A26" t="s">
        <v>23</v>
      </c>
      <c r="B26">
        <v>311</v>
      </c>
      <c r="C26">
        <v>10</v>
      </c>
      <c r="F26">
        <v>7</v>
      </c>
      <c r="O26">
        <v>0</v>
      </c>
    </row>
    <row r="27" spans="1:15" x14ac:dyDescent="0.25">
      <c r="A27" t="s">
        <v>24</v>
      </c>
      <c r="B27">
        <v>321</v>
      </c>
      <c r="O27">
        <v>0</v>
      </c>
    </row>
    <row r="28" spans="1:15" x14ac:dyDescent="0.25">
      <c r="A28" t="s">
        <v>25</v>
      </c>
      <c r="B28">
        <v>321</v>
      </c>
      <c r="C28">
        <v>10</v>
      </c>
      <c r="D28">
        <v>7</v>
      </c>
      <c r="F28">
        <v>8</v>
      </c>
      <c r="O28">
        <v>0</v>
      </c>
    </row>
    <row r="29" spans="1:15" x14ac:dyDescent="0.25">
      <c r="A29" t="s">
        <v>63</v>
      </c>
      <c r="B29">
        <v>321</v>
      </c>
      <c r="O29">
        <v>0</v>
      </c>
    </row>
    <row r="30" spans="1:15" x14ac:dyDescent="0.25">
      <c r="A30" t="s">
        <v>64</v>
      </c>
      <c r="B30">
        <v>321</v>
      </c>
      <c r="O30">
        <v>0</v>
      </c>
    </row>
    <row r="31" spans="1:15" x14ac:dyDescent="0.25">
      <c r="A31" t="s">
        <v>65</v>
      </c>
      <c r="B31">
        <v>321</v>
      </c>
      <c r="O31">
        <v>0</v>
      </c>
    </row>
    <row r="32" spans="1:15" x14ac:dyDescent="0.25">
      <c r="A32" t="s">
        <v>66</v>
      </c>
      <c r="B32">
        <v>321</v>
      </c>
      <c r="O32">
        <v>0</v>
      </c>
    </row>
    <row r="33" spans="1:15" x14ac:dyDescent="0.25">
      <c r="A33" t="s">
        <v>67</v>
      </c>
      <c r="B33">
        <v>321</v>
      </c>
      <c r="O33">
        <v>0</v>
      </c>
    </row>
    <row r="34" spans="1:15" x14ac:dyDescent="0.25">
      <c r="A34" t="s">
        <v>68</v>
      </c>
      <c r="B34">
        <v>321</v>
      </c>
      <c r="O34">
        <v>0</v>
      </c>
    </row>
    <row r="35" spans="1:15" x14ac:dyDescent="0.25">
      <c r="A35" t="s">
        <v>47</v>
      </c>
      <c r="B35">
        <v>321</v>
      </c>
      <c r="O35">
        <v>0</v>
      </c>
    </row>
    <row r="36" spans="1:15" x14ac:dyDescent="0.25">
      <c r="A36" t="s">
        <v>26</v>
      </c>
      <c r="B36">
        <v>321</v>
      </c>
      <c r="C36">
        <v>10</v>
      </c>
      <c r="D36">
        <v>10</v>
      </c>
      <c r="E36">
        <v>10</v>
      </c>
      <c r="F36">
        <v>5</v>
      </c>
      <c r="O36">
        <v>0</v>
      </c>
    </row>
    <row r="37" spans="1:15" x14ac:dyDescent="0.25">
      <c r="A37" t="s">
        <v>69</v>
      </c>
      <c r="B37">
        <v>321</v>
      </c>
      <c r="O37">
        <v>0</v>
      </c>
    </row>
    <row r="38" spans="1:15" x14ac:dyDescent="0.25">
      <c r="A38" t="s">
        <v>70</v>
      </c>
      <c r="B38">
        <v>321</v>
      </c>
      <c r="O38">
        <v>0</v>
      </c>
    </row>
    <row r="39" spans="1:15" x14ac:dyDescent="0.25">
      <c r="A39" t="s">
        <v>27</v>
      </c>
      <c r="B39">
        <v>321</v>
      </c>
      <c r="O39">
        <v>0</v>
      </c>
    </row>
    <row r="40" spans="1:15" x14ac:dyDescent="0.25">
      <c r="A40" t="s">
        <v>71</v>
      </c>
      <c r="B40">
        <v>321</v>
      </c>
      <c r="O40">
        <v>0</v>
      </c>
    </row>
    <row r="41" spans="1:15" x14ac:dyDescent="0.25">
      <c r="A41" t="s">
        <v>29</v>
      </c>
      <c r="B41">
        <v>321</v>
      </c>
      <c r="C41">
        <v>10</v>
      </c>
      <c r="D41">
        <v>8</v>
      </c>
      <c r="E41">
        <v>10</v>
      </c>
      <c r="F41">
        <v>7</v>
      </c>
      <c r="H41">
        <v>3</v>
      </c>
      <c r="O41">
        <v>0</v>
      </c>
    </row>
    <row r="42" spans="1:15" x14ac:dyDescent="0.25">
      <c r="A42" t="s">
        <v>72</v>
      </c>
      <c r="B42">
        <v>321</v>
      </c>
      <c r="O42">
        <v>0</v>
      </c>
    </row>
    <row r="43" spans="1:15" x14ac:dyDescent="0.25">
      <c r="A43" t="s">
        <v>28</v>
      </c>
      <c r="B43">
        <v>321</v>
      </c>
      <c r="O43">
        <v>0</v>
      </c>
    </row>
  </sheetData>
  <autoFilter ref="O1:O43" xr:uid="{1DD277BD-956B-4B78-B75F-F47E236CD1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18E6-75AA-4FEA-82A2-F4840D2A4B04}">
  <dimension ref="A1:O43"/>
  <sheetViews>
    <sheetView workbookViewId="0">
      <pane ySplit="1" topLeftCell="A2" activePane="bottomLeft" state="frozen"/>
      <selection pane="bottomLeft" activeCell="A3" sqref="A3:XFD92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O1" t="s">
        <v>73</v>
      </c>
    </row>
    <row r="2" spans="1:15" x14ac:dyDescent="0.25">
      <c r="A2" t="s">
        <v>54</v>
      </c>
      <c r="B2">
        <v>301</v>
      </c>
      <c r="O2">
        <v>0</v>
      </c>
    </row>
    <row r="3" spans="1:15" x14ac:dyDescent="0.25">
      <c r="A3" t="s">
        <v>10</v>
      </c>
      <c r="B3">
        <v>301</v>
      </c>
      <c r="C3">
        <v>9</v>
      </c>
      <c r="D3">
        <v>7</v>
      </c>
      <c r="E3">
        <v>8</v>
      </c>
      <c r="G3">
        <v>7</v>
      </c>
      <c r="H3">
        <v>8</v>
      </c>
      <c r="O3">
        <v>0</v>
      </c>
    </row>
    <row r="4" spans="1:15" x14ac:dyDescent="0.25">
      <c r="A4" t="s">
        <v>52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12</v>
      </c>
      <c r="B6">
        <v>301</v>
      </c>
      <c r="O6">
        <v>0</v>
      </c>
    </row>
    <row r="7" spans="1:15" x14ac:dyDescent="0.25">
      <c r="A7" t="s">
        <v>53</v>
      </c>
      <c r="B7">
        <v>301</v>
      </c>
      <c r="O7">
        <v>0</v>
      </c>
    </row>
    <row r="8" spans="1:15" x14ac:dyDescent="0.25">
      <c r="A8" t="s">
        <v>13</v>
      </c>
      <c r="B8">
        <v>301</v>
      </c>
      <c r="O8">
        <v>0</v>
      </c>
    </row>
    <row r="9" spans="1:15" x14ac:dyDescent="0.25">
      <c r="A9" t="s">
        <v>55</v>
      </c>
      <c r="B9">
        <v>301</v>
      </c>
      <c r="O9">
        <v>0</v>
      </c>
    </row>
    <row r="10" spans="1:15" x14ac:dyDescent="0.25">
      <c r="A10" t="s">
        <v>56</v>
      </c>
      <c r="B10">
        <v>301</v>
      </c>
      <c r="O10">
        <v>0</v>
      </c>
    </row>
    <row r="11" spans="1:15" x14ac:dyDescent="0.25">
      <c r="A11" t="s">
        <v>14</v>
      </c>
      <c r="B11">
        <v>301</v>
      </c>
      <c r="O11">
        <v>0</v>
      </c>
    </row>
    <row r="12" spans="1:15" x14ac:dyDescent="0.25">
      <c r="A12" t="s">
        <v>15</v>
      </c>
      <c r="B12">
        <v>311</v>
      </c>
      <c r="C12">
        <v>10</v>
      </c>
      <c r="D12">
        <v>10</v>
      </c>
      <c r="E12">
        <v>10</v>
      </c>
      <c r="G12">
        <v>10</v>
      </c>
      <c r="H12">
        <v>10</v>
      </c>
      <c r="I12">
        <v>10</v>
      </c>
      <c r="O12">
        <v>0</v>
      </c>
    </row>
    <row r="13" spans="1:15" x14ac:dyDescent="0.25">
      <c r="A13" t="s">
        <v>57</v>
      </c>
      <c r="B13">
        <v>311</v>
      </c>
      <c r="O13">
        <v>0</v>
      </c>
    </row>
    <row r="14" spans="1:15" x14ac:dyDescent="0.25">
      <c r="A14" t="s">
        <v>16</v>
      </c>
      <c r="B14">
        <v>311</v>
      </c>
      <c r="C14">
        <v>10</v>
      </c>
      <c r="G14">
        <v>8</v>
      </c>
      <c r="I14">
        <v>3</v>
      </c>
      <c r="O14">
        <v>0</v>
      </c>
    </row>
    <row r="15" spans="1:15" x14ac:dyDescent="0.25">
      <c r="A15" t="s">
        <v>58</v>
      </c>
      <c r="B15">
        <v>311</v>
      </c>
      <c r="O15">
        <v>0</v>
      </c>
    </row>
    <row r="16" spans="1:15" x14ac:dyDescent="0.25">
      <c r="A16" t="s">
        <v>17</v>
      </c>
      <c r="B16">
        <v>311</v>
      </c>
      <c r="C16">
        <v>10</v>
      </c>
      <c r="D16">
        <v>10</v>
      </c>
      <c r="E16">
        <v>8</v>
      </c>
      <c r="G16">
        <v>9</v>
      </c>
      <c r="H16">
        <v>8</v>
      </c>
      <c r="I16">
        <v>7</v>
      </c>
      <c r="O16">
        <v>0</v>
      </c>
    </row>
    <row r="17" spans="1:15" x14ac:dyDescent="0.25">
      <c r="A17" t="s">
        <v>18</v>
      </c>
      <c r="B17">
        <v>311</v>
      </c>
      <c r="C17">
        <v>10</v>
      </c>
      <c r="D17">
        <v>10</v>
      </c>
      <c r="E17">
        <v>8</v>
      </c>
      <c r="G17">
        <v>10</v>
      </c>
      <c r="H17">
        <v>10</v>
      </c>
      <c r="I17">
        <v>7</v>
      </c>
      <c r="O17">
        <v>0</v>
      </c>
    </row>
    <row r="18" spans="1:15" x14ac:dyDescent="0.25">
      <c r="A18" t="s">
        <v>59</v>
      </c>
      <c r="B18">
        <v>311</v>
      </c>
      <c r="O18">
        <v>0</v>
      </c>
    </row>
    <row r="19" spans="1:15" x14ac:dyDescent="0.25">
      <c r="A19" t="s">
        <v>60</v>
      </c>
      <c r="B19">
        <v>311</v>
      </c>
      <c r="O19">
        <v>0</v>
      </c>
    </row>
    <row r="20" spans="1:15" x14ac:dyDescent="0.25">
      <c r="A20" t="s">
        <v>19</v>
      </c>
      <c r="B20">
        <v>311</v>
      </c>
      <c r="C20">
        <v>10</v>
      </c>
      <c r="D20">
        <v>10</v>
      </c>
      <c r="E20">
        <v>8</v>
      </c>
      <c r="G20">
        <v>10</v>
      </c>
      <c r="H20">
        <v>10</v>
      </c>
      <c r="I20">
        <v>10</v>
      </c>
      <c r="O20">
        <v>0</v>
      </c>
    </row>
    <row r="21" spans="1:15" x14ac:dyDescent="0.25">
      <c r="A21" t="s">
        <v>61</v>
      </c>
      <c r="B21">
        <v>311</v>
      </c>
      <c r="O21">
        <v>0</v>
      </c>
    </row>
    <row r="22" spans="1:15" x14ac:dyDescent="0.25">
      <c r="A22" t="s">
        <v>62</v>
      </c>
      <c r="B22">
        <v>311</v>
      </c>
      <c r="O22">
        <v>0</v>
      </c>
    </row>
    <row r="23" spans="1:15" x14ac:dyDescent="0.25">
      <c r="A23" t="s">
        <v>20</v>
      </c>
      <c r="B23">
        <v>311</v>
      </c>
      <c r="C23">
        <v>10</v>
      </c>
      <c r="D23">
        <v>8</v>
      </c>
      <c r="E23">
        <v>8</v>
      </c>
      <c r="G23">
        <v>10</v>
      </c>
      <c r="H23">
        <v>8</v>
      </c>
      <c r="I23">
        <v>10</v>
      </c>
      <c r="O23">
        <v>0</v>
      </c>
    </row>
    <row r="24" spans="1:15" x14ac:dyDescent="0.25">
      <c r="A24" t="s">
        <v>21</v>
      </c>
      <c r="B24">
        <v>311</v>
      </c>
      <c r="O24">
        <v>0</v>
      </c>
    </row>
    <row r="25" spans="1:15" x14ac:dyDescent="0.25">
      <c r="A25" t="s">
        <v>22</v>
      </c>
      <c r="B25">
        <v>311</v>
      </c>
      <c r="O25">
        <v>0</v>
      </c>
    </row>
    <row r="26" spans="1:15" x14ac:dyDescent="0.25">
      <c r="A26" t="s">
        <v>23</v>
      </c>
      <c r="B26">
        <v>311</v>
      </c>
      <c r="C26">
        <v>9</v>
      </c>
      <c r="D26">
        <v>7</v>
      </c>
      <c r="E26">
        <v>7</v>
      </c>
      <c r="G26">
        <v>3</v>
      </c>
      <c r="O26">
        <v>0</v>
      </c>
    </row>
    <row r="27" spans="1:15" x14ac:dyDescent="0.25">
      <c r="A27" t="s">
        <v>24</v>
      </c>
      <c r="B27">
        <v>321</v>
      </c>
      <c r="O27">
        <v>0</v>
      </c>
    </row>
    <row r="28" spans="1:15" x14ac:dyDescent="0.25">
      <c r="A28" t="s">
        <v>25</v>
      </c>
      <c r="B28">
        <v>321</v>
      </c>
      <c r="C28">
        <v>10</v>
      </c>
      <c r="D28">
        <v>5</v>
      </c>
      <c r="E28">
        <v>8</v>
      </c>
      <c r="G28">
        <v>10</v>
      </c>
      <c r="O28">
        <v>0</v>
      </c>
    </row>
    <row r="29" spans="1:15" x14ac:dyDescent="0.25">
      <c r="A29" t="s">
        <v>63</v>
      </c>
      <c r="B29">
        <v>321</v>
      </c>
      <c r="O29">
        <v>0</v>
      </c>
    </row>
    <row r="30" spans="1:15" x14ac:dyDescent="0.25">
      <c r="A30" t="s">
        <v>64</v>
      </c>
      <c r="B30">
        <v>321</v>
      </c>
      <c r="O30">
        <v>0</v>
      </c>
    </row>
    <row r="31" spans="1:15" x14ac:dyDescent="0.25">
      <c r="A31" t="s">
        <v>65</v>
      </c>
      <c r="B31">
        <v>321</v>
      </c>
      <c r="O31">
        <v>0</v>
      </c>
    </row>
    <row r="32" spans="1:15" x14ac:dyDescent="0.25">
      <c r="A32" t="s">
        <v>66</v>
      </c>
      <c r="B32">
        <v>321</v>
      </c>
      <c r="O32">
        <v>0</v>
      </c>
    </row>
    <row r="33" spans="1:15" x14ac:dyDescent="0.25">
      <c r="A33" t="s">
        <v>67</v>
      </c>
      <c r="B33">
        <v>321</v>
      </c>
      <c r="O33">
        <v>0</v>
      </c>
    </row>
    <row r="34" spans="1:15" x14ac:dyDescent="0.25">
      <c r="A34" t="s">
        <v>68</v>
      </c>
      <c r="B34">
        <v>321</v>
      </c>
      <c r="O34">
        <v>0</v>
      </c>
    </row>
    <row r="35" spans="1:15" x14ac:dyDescent="0.25">
      <c r="A35" t="s">
        <v>47</v>
      </c>
      <c r="B35">
        <v>321</v>
      </c>
      <c r="O35">
        <v>0</v>
      </c>
    </row>
    <row r="36" spans="1:15" x14ac:dyDescent="0.25">
      <c r="A36" t="s">
        <v>26</v>
      </c>
      <c r="B36">
        <v>321</v>
      </c>
      <c r="C36">
        <v>10</v>
      </c>
      <c r="D36">
        <v>7</v>
      </c>
      <c r="E36">
        <v>8</v>
      </c>
      <c r="F36">
        <v>5</v>
      </c>
      <c r="G36">
        <v>8</v>
      </c>
      <c r="H36">
        <v>7</v>
      </c>
      <c r="I36">
        <v>7</v>
      </c>
      <c r="O36">
        <v>0</v>
      </c>
    </row>
    <row r="37" spans="1:15" x14ac:dyDescent="0.25">
      <c r="A37" t="s">
        <v>69</v>
      </c>
      <c r="B37">
        <v>321</v>
      </c>
      <c r="O37">
        <v>0</v>
      </c>
    </row>
    <row r="38" spans="1:15" x14ac:dyDescent="0.25">
      <c r="A38" t="s">
        <v>70</v>
      </c>
      <c r="B38">
        <v>321</v>
      </c>
      <c r="O38">
        <v>0</v>
      </c>
    </row>
    <row r="39" spans="1:15" x14ac:dyDescent="0.25">
      <c r="A39" t="s">
        <v>27</v>
      </c>
      <c r="B39">
        <v>321</v>
      </c>
      <c r="O39">
        <v>0</v>
      </c>
    </row>
    <row r="40" spans="1:15" x14ac:dyDescent="0.25">
      <c r="A40" t="s">
        <v>71</v>
      </c>
      <c r="B40">
        <v>321</v>
      </c>
      <c r="O40">
        <v>0</v>
      </c>
    </row>
    <row r="41" spans="1:15" x14ac:dyDescent="0.25">
      <c r="A41" t="s">
        <v>29</v>
      </c>
      <c r="B41">
        <v>321</v>
      </c>
      <c r="C41">
        <v>10</v>
      </c>
      <c r="D41">
        <v>7</v>
      </c>
      <c r="E41">
        <v>8</v>
      </c>
      <c r="G41">
        <v>9</v>
      </c>
      <c r="O41">
        <v>0</v>
      </c>
    </row>
    <row r="42" spans="1:15" x14ac:dyDescent="0.25">
      <c r="A42" t="s">
        <v>72</v>
      </c>
      <c r="B42">
        <v>321</v>
      </c>
      <c r="O42">
        <v>0</v>
      </c>
    </row>
    <row r="43" spans="1:15" x14ac:dyDescent="0.25">
      <c r="A43" t="s">
        <v>28</v>
      </c>
      <c r="B43">
        <v>321</v>
      </c>
      <c r="O43">
        <v>0</v>
      </c>
    </row>
  </sheetData>
  <autoFilter ref="O1:O43" xr:uid="{359174B2-C5A4-475F-81A2-5A726FEE3C0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451D-C7AB-408A-966A-A76307C9CC5C}">
  <dimension ref="A1:O43"/>
  <sheetViews>
    <sheetView workbookViewId="0">
      <pane ySplit="1" topLeftCell="A2" activePane="bottomLeft" state="frozen"/>
      <selection pane="bottomLeft" activeCell="S10" sqref="S10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O1" t="s">
        <v>73</v>
      </c>
    </row>
    <row r="2" spans="1:15" x14ac:dyDescent="0.25">
      <c r="A2" t="s">
        <v>54</v>
      </c>
      <c r="B2">
        <v>301</v>
      </c>
      <c r="O2">
        <v>0</v>
      </c>
    </row>
    <row r="3" spans="1:15" x14ac:dyDescent="0.25">
      <c r="A3" t="s">
        <v>10</v>
      </c>
      <c r="B3">
        <v>301</v>
      </c>
      <c r="O3">
        <v>0</v>
      </c>
    </row>
    <row r="4" spans="1:15" x14ac:dyDescent="0.25">
      <c r="A4" t="s">
        <v>52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12</v>
      </c>
      <c r="B6">
        <v>301</v>
      </c>
      <c r="O6">
        <v>0</v>
      </c>
    </row>
    <row r="7" spans="1:15" x14ac:dyDescent="0.25">
      <c r="A7" t="s">
        <v>53</v>
      </c>
      <c r="B7">
        <v>301</v>
      </c>
      <c r="O7">
        <v>0</v>
      </c>
    </row>
    <row r="8" spans="1:15" x14ac:dyDescent="0.25">
      <c r="A8" t="s">
        <v>13</v>
      </c>
      <c r="B8">
        <v>301</v>
      </c>
      <c r="O8">
        <v>0</v>
      </c>
    </row>
    <row r="9" spans="1:15" x14ac:dyDescent="0.25">
      <c r="A9" t="s">
        <v>55</v>
      </c>
      <c r="B9">
        <v>301</v>
      </c>
      <c r="O9">
        <v>0</v>
      </c>
    </row>
    <row r="10" spans="1:15" x14ac:dyDescent="0.25">
      <c r="A10" t="s">
        <v>56</v>
      </c>
      <c r="B10">
        <v>301</v>
      </c>
      <c r="O10">
        <v>0</v>
      </c>
    </row>
    <row r="11" spans="1:15" x14ac:dyDescent="0.25">
      <c r="A11" t="s">
        <v>14</v>
      </c>
      <c r="B11">
        <v>301</v>
      </c>
      <c r="O11">
        <v>0</v>
      </c>
    </row>
    <row r="12" spans="1:15" x14ac:dyDescent="0.25">
      <c r="A12" t="s">
        <v>15</v>
      </c>
      <c r="B12">
        <v>311</v>
      </c>
      <c r="C12">
        <v>10</v>
      </c>
      <c r="D12">
        <v>8</v>
      </c>
      <c r="E12">
        <v>8</v>
      </c>
      <c r="F12">
        <v>9</v>
      </c>
      <c r="G12">
        <v>10</v>
      </c>
      <c r="H12">
        <v>9</v>
      </c>
      <c r="O12">
        <v>0</v>
      </c>
    </row>
    <row r="13" spans="1:15" x14ac:dyDescent="0.25">
      <c r="A13" t="s">
        <v>57</v>
      </c>
      <c r="B13">
        <v>311</v>
      </c>
      <c r="O13">
        <v>0</v>
      </c>
    </row>
    <row r="14" spans="1:15" x14ac:dyDescent="0.25">
      <c r="A14" t="s">
        <v>16</v>
      </c>
      <c r="B14">
        <v>311</v>
      </c>
      <c r="C14">
        <v>5</v>
      </c>
      <c r="D14">
        <v>8</v>
      </c>
      <c r="E14">
        <v>6</v>
      </c>
      <c r="F14">
        <v>3</v>
      </c>
      <c r="O14">
        <v>0</v>
      </c>
    </row>
    <row r="15" spans="1:15" x14ac:dyDescent="0.25">
      <c r="A15" t="s">
        <v>58</v>
      </c>
      <c r="B15">
        <v>311</v>
      </c>
      <c r="O15">
        <v>0</v>
      </c>
    </row>
    <row r="16" spans="1:15" x14ac:dyDescent="0.25">
      <c r="A16" t="s">
        <v>17</v>
      </c>
      <c r="B16">
        <v>311</v>
      </c>
      <c r="C16">
        <v>9</v>
      </c>
      <c r="D16">
        <v>7</v>
      </c>
      <c r="E16">
        <v>8</v>
      </c>
      <c r="F16">
        <v>8</v>
      </c>
      <c r="G16">
        <v>8</v>
      </c>
      <c r="H16">
        <v>8</v>
      </c>
      <c r="O16">
        <v>0</v>
      </c>
    </row>
    <row r="17" spans="1:15" x14ac:dyDescent="0.25">
      <c r="A17" t="s">
        <v>18</v>
      </c>
      <c r="B17">
        <v>311</v>
      </c>
      <c r="C17">
        <v>8</v>
      </c>
      <c r="D17">
        <v>10</v>
      </c>
      <c r="F17">
        <v>7</v>
      </c>
      <c r="G17">
        <v>9</v>
      </c>
      <c r="H17">
        <v>10</v>
      </c>
      <c r="O17">
        <v>0</v>
      </c>
    </row>
    <row r="18" spans="1:15" x14ac:dyDescent="0.25">
      <c r="A18" t="s">
        <v>59</v>
      </c>
      <c r="B18">
        <v>311</v>
      </c>
      <c r="O18">
        <v>0</v>
      </c>
    </row>
    <row r="19" spans="1:15" x14ac:dyDescent="0.25">
      <c r="A19" t="s">
        <v>60</v>
      </c>
      <c r="B19">
        <v>311</v>
      </c>
      <c r="O19">
        <v>0</v>
      </c>
    </row>
    <row r="20" spans="1:15" x14ac:dyDescent="0.25">
      <c r="A20" t="s">
        <v>19</v>
      </c>
      <c r="B20">
        <v>311</v>
      </c>
      <c r="O20">
        <v>0</v>
      </c>
    </row>
    <row r="21" spans="1:15" x14ac:dyDescent="0.25">
      <c r="A21" t="s">
        <v>61</v>
      </c>
      <c r="B21">
        <v>311</v>
      </c>
      <c r="O21">
        <v>0</v>
      </c>
    </row>
    <row r="22" spans="1:15" x14ac:dyDescent="0.25">
      <c r="A22" t="s">
        <v>62</v>
      </c>
      <c r="B22">
        <v>311</v>
      </c>
      <c r="O22">
        <v>0</v>
      </c>
    </row>
    <row r="23" spans="1:15" x14ac:dyDescent="0.25">
      <c r="A23" t="s">
        <v>20</v>
      </c>
      <c r="B23">
        <v>311</v>
      </c>
      <c r="O23">
        <v>0</v>
      </c>
    </row>
    <row r="24" spans="1:15" x14ac:dyDescent="0.25">
      <c r="A24" t="s">
        <v>21</v>
      </c>
      <c r="B24">
        <v>311</v>
      </c>
      <c r="O24">
        <v>0</v>
      </c>
    </row>
    <row r="25" spans="1:15" x14ac:dyDescent="0.25">
      <c r="A25" t="s">
        <v>22</v>
      </c>
      <c r="B25">
        <v>311</v>
      </c>
      <c r="O25">
        <v>0</v>
      </c>
    </row>
    <row r="26" spans="1:15" x14ac:dyDescent="0.25">
      <c r="A26" t="s">
        <v>23</v>
      </c>
      <c r="B26">
        <v>311</v>
      </c>
      <c r="O26">
        <v>0</v>
      </c>
    </row>
    <row r="27" spans="1:15" x14ac:dyDescent="0.25">
      <c r="A27" t="s">
        <v>24</v>
      </c>
      <c r="B27">
        <v>321</v>
      </c>
      <c r="O27">
        <v>0</v>
      </c>
    </row>
    <row r="28" spans="1:15" x14ac:dyDescent="0.25">
      <c r="A28" t="s">
        <v>25</v>
      </c>
      <c r="B28">
        <v>321</v>
      </c>
      <c r="C28">
        <v>6</v>
      </c>
      <c r="D28">
        <v>6</v>
      </c>
      <c r="E28">
        <v>7</v>
      </c>
      <c r="F28">
        <v>8</v>
      </c>
      <c r="O28">
        <v>0</v>
      </c>
    </row>
    <row r="29" spans="1:15" x14ac:dyDescent="0.25">
      <c r="A29" t="s">
        <v>63</v>
      </c>
      <c r="B29">
        <v>321</v>
      </c>
      <c r="O29">
        <v>0</v>
      </c>
    </row>
    <row r="30" spans="1:15" x14ac:dyDescent="0.25">
      <c r="A30" t="s">
        <v>64</v>
      </c>
      <c r="B30">
        <v>321</v>
      </c>
      <c r="O30">
        <v>0</v>
      </c>
    </row>
    <row r="31" spans="1:15" x14ac:dyDescent="0.25">
      <c r="A31" t="s">
        <v>65</v>
      </c>
      <c r="B31">
        <v>321</v>
      </c>
      <c r="O31">
        <v>0</v>
      </c>
    </row>
    <row r="32" spans="1:15" x14ac:dyDescent="0.25">
      <c r="A32" t="s">
        <v>66</v>
      </c>
      <c r="B32">
        <v>321</v>
      </c>
      <c r="O32">
        <v>0</v>
      </c>
    </row>
    <row r="33" spans="1:15" x14ac:dyDescent="0.25">
      <c r="A33" t="s">
        <v>67</v>
      </c>
      <c r="B33">
        <v>321</v>
      </c>
      <c r="O33">
        <v>0</v>
      </c>
    </row>
    <row r="34" spans="1:15" x14ac:dyDescent="0.25">
      <c r="A34" t="s">
        <v>68</v>
      </c>
      <c r="B34">
        <v>321</v>
      </c>
      <c r="O34">
        <v>0</v>
      </c>
    </row>
    <row r="35" spans="1:15" x14ac:dyDescent="0.25">
      <c r="A35" t="s">
        <v>47</v>
      </c>
      <c r="B35">
        <v>321</v>
      </c>
      <c r="O35">
        <v>0</v>
      </c>
    </row>
    <row r="36" spans="1:15" x14ac:dyDescent="0.25">
      <c r="A36" t="s">
        <v>26</v>
      </c>
      <c r="B36">
        <v>321</v>
      </c>
      <c r="C36">
        <v>8</v>
      </c>
      <c r="D36">
        <v>8</v>
      </c>
      <c r="E36">
        <v>8</v>
      </c>
      <c r="F36">
        <v>8</v>
      </c>
      <c r="G36">
        <v>6</v>
      </c>
      <c r="H36">
        <v>7</v>
      </c>
      <c r="O36">
        <v>0</v>
      </c>
    </row>
    <row r="37" spans="1:15" x14ac:dyDescent="0.25">
      <c r="A37" t="s">
        <v>69</v>
      </c>
      <c r="B37">
        <v>321</v>
      </c>
      <c r="O37">
        <v>0</v>
      </c>
    </row>
    <row r="38" spans="1:15" x14ac:dyDescent="0.25">
      <c r="A38" t="s">
        <v>70</v>
      </c>
      <c r="B38">
        <v>321</v>
      </c>
      <c r="O38">
        <v>0</v>
      </c>
    </row>
    <row r="39" spans="1:15" x14ac:dyDescent="0.25">
      <c r="A39" t="s">
        <v>27</v>
      </c>
      <c r="B39">
        <v>321</v>
      </c>
      <c r="O39">
        <v>0</v>
      </c>
    </row>
    <row r="40" spans="1:15" x14ac:dyDescent="0.25">
      <c r="A40" t="s">
        <v>71</v>
      </c>
      <c r="B40">
        <v>321</v>
      </c>
      <c r="O40">
        <v>0</v>
      </c>
    </row>
    <row r="41" spans="1:15" x14ac:dyDescent="0.25">
      <c r="A41" t="s">
        <v>29</v>
      </c>
      <c r="B41">
        <v>321</v>
      </c>
      <c r="C41">
        <v>7</v>
      </c>
      <c r="D41">
        <v>8</v>
      </c>
      <c r="E41">
        <v>8</v>
      </c>
      <c r="F41">
        <v>5</v>
      </c>
      <c r="G41">
        <v>6</v>
      </c>
      <c r="O41">
        <v>0</v>
      </c>
    </row>
    <row r="42" spans="1:15" x14ac:dyDescent="0.25">
      <c r="A42" t="s">
        <v>72</v>
      </c>
      <c r="B42">
        <v>321</v>
      </c>
      <c r="O42">
        <v>0</v>
      </c>
    </row>
    <row r="43" spans="1:15" x14ac:dyDescent="0.25">
      <c r="A43" t="s">
        <v>28</v>
      </c>
      <c r="B43">
        <v>321</v>
      </c>
      <c r="O43">
        <v>0</v>
      </c>
    </row>
  </sheetData>
  <autoFilter ref="O1:O43" xr:uid="{3CF59F4D-3A25-49BD-A118-69987F9E5F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9960-C42D-4119-8691-E43F921E422F}">
  <dimension ref="A1:O43"/>
  <sheetViews>
    <sheetView workbookViewId="0">
      <pane ySplit="1" topLeftCell="A31" activePane="bottomLeft" state="frozen"/>
      <selection pane="bottomLeft" activeCell="A3" sqref="A3:XFD92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O1" t="s">
        <v>73</v>
      </c>
    </row>
    <row r="2" spans="1:15" x14ac:dyDescent="0.25">
      <c r="A2" t="s">
        <v>54</v>
      </c>
      <c r="B2">
        <v>301</v>
      </c>
      <c r="O2">
        <v>0</v>
      </c>
    </row>
    <row r="3" spans="1:15" x14ac:dyDescent="0.25">
      <c r="A3" t="s">
        <v>10</v>
      </c>
      <c r="B3">
        <v>301</v>
      </c>
      <c r="C3">
        <v>9</v>
      </c>
      <c r="D3">
        <v>8</v>
      </c>
      <c r="E3">
        <v>9</v>
      </c>
      <c r="F3">
        <v>8</v>
      </c>
      <c r="G3">
        <v>9</v>
      </c>
      <c r="H3">
        <v>9</v>
      </c>
      <c r="O3">
        <v>0</v>
      </c>
    </row>
    <row r="4" spans="1:15" x14ac:dyDescent="0.25">
      <c r="A4" t="s">
        <v>52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12</v>
      </c>
      <c r="B6">
        <v>301</v>
      </c>
      <c r="O6">
        <v>0</v>
      </c>
    </row>
    <row r="7" spans="1:15" x14ac:dyDescent="0.25">
      <c r="A7" t="s">
        <v>53</v>
      </c>
      <c r="B7">
        <v>301</v>
      </c>
      <c r="O7">
        <v>0</v>
      </c>
    </row>
    <row r="8" spans="1:15" x14ac:dyDescent="0.25">
      <c r="A8" t="s">
        <v>13</v>
      </c>
      <c r="B8">
        <v>301</v>
      </c>
      <c r="O8">
        <v>0</v>
      </c>
    </row>
    <row r="9" spans="1:15" x14ac:dyDescent="0.25">
      <c r="A9" t="s">
        <v>55</v>
      </c>
      <c r="B9">
        <v>301</v>
      </c>
      <c r="O9">
        <v>0</v>
      </c>
    </row>
    <row r="10" spans="1:15" x14ac:dyDescent="0.25">
      <c r="A10" t="s">
        <v>56</v>
      </c>
      <c r="B10">
        <v>301</v>
      </c>
      <c r="O10">
        <v>0</v>
      </c>
    </row>
    <row r="11" spans="1:15" x14ac:dyDescent="0.25">
      <c r="A11" t="s">
        <v>14</v>
      </c>
      <c r="B11">
        <v>301</v>
      </c>
      <c r="O11">
        <v>0</v>
      </c>
    </row>
    <row r="12" spans="1:15" x14ac:dyDescent="0.25">
      <c r="A12" t="s">
        <v>15</v>
      </c>
      <c r="B12">
        <v>311</v>
      </c>
      <c r="C12">
        <v>10</v>
      </c>
      <c r="D12">
        <v>10</v>
      </c>
      <c r="E12">
        <v>8</v>
      </c>
      <c r="F12">
        <v>9</v>
      </c>
      <c r="G12">
        <v>10</v>
      </c>
      <c r="H12">
        <v>9</v>
      </c>
      <c r="O12">
        <v>0</v>
      </c>
    </row>
    <row r="13" spans="1:15" x14ac:dyDescent="0.25">
      <c r="A13" t="s">
        <v>57</v>
      </c>
      <c r="B13">
        <v>311</v>
      </c>
      <c r="O13">
        <v>0</v>
      </c>
    </row>
    <row r="14" spans="1:15" x14ac:dyDescent="0.25">
      <c r="A14" t="s">
        <v>16</v>
      </c>
      <c r="B14">
        <v>311</v>
      </c>
      <c r="O14">
        <v>0</v>
      </c>
    </row>
    <row r="15" spans="1:15" x14ac:dyDescent="0.25">
      <c r="A15" t="s">
        <v>58</v>
      </c>
      <c r="B15">
        <v>311</v>
      </c>
      <c r="O15">
        <v>0</v>
      </c>
    </row>
    <row r="16" spans="1:15" x14ac:dyDescent="0.25">
      <c r="A16" t="s">
        <v>17</v>
      </c>
      <c r="B16">
        <v>311</v>
      </c>
      <c r="C16">
        <v>10</v>
      </c>
      <c r="D16">
        <v>8</v>
      </c>
      <c r="E16">
        <v>8</v>
      </c>
      <c r="F16">
        <v>9</v>
      </c>
      <c r="G16">
        <v>9</v>
      </c>
      <c r="H16">
        <v>9</v>
      </c>
      <c r="O16">
        <v>0</v>
      </c>
    </row>
    <row r="17" spans="1:15" x14ac:dyDescent="0.25">
      <c r="A17" t="s">
        <v>18</v>
      </c>
      <c r="B17">
        <v>311</v>
      </c>
      <c r="O17">
        <v>0</v>
      </c>
    </row>
    <row r="18" spans="1:15" x14ac:dyDescent="0.25">
      <c r="A18" t="s">
        <v>59</v>
      </c>
      <c r="B18">
        <v>311</v>
      </c>
      <c r="O18">
        <v>0</v>
      </c>
    </row>
    <row r="19" spans="1:15" x14ac:dyDescent="0.25">
      <c r="A19" t="s">
        <v>60</v>
      </c>
      <c r="B19">
        <v>311</v>
      </c>
      <c r="O19">
        <v>0</v>
      </c>
    </row>
    <row r="20" spans="1:15" x14ac:dyDescent="0.25">
      <c r="A20" t="s">
        <v>19</v>
      </c>
      <c r="B20">
        <v>311</v>
      </c>
      <c r="O20">
        <v>0</v>
      </c>
    </row>
    <row r="21" spans="1:15" x14ac:dyDescent="0.25">
      <c r="A21" t="s">
        <v>61</v>
      </c>
      <c r="B21">
        <v>311</v>
      </c>
      <c r="O21">
        <v>0</v>
      </c>
    </row>
    <row r="22" spans="1:15" x14ac:dyDescent="0.25">
      <c r="A22" t="s">
        <v>62</v>
      </c>
      <c r="B22">
        <v>311</v>
      </c>
      <c r="O22">
        <v>0</v>
      </c>
    </row>
    <row r="23" spans="1:15" x14ac:dyDescent="0.25">
      <c r="A23" t="s">
        <v>20</v>
      </c>
      <c r="B23">
        <v>311</v>
      </c>
      <c r="C23">
        <v>10</v>
      </c>
      <c r="D23">
        <v>8</v>
      </c>
      <c r="E23">
        <v>10</v>
      </c>
      <c r="F23">
        <v>10</v>
      </c>
      <c r="G23">
        <v>10</v>
      </c>
      <c r="H23">
        <v>10</v>
      </c>
      <c r="O23">
        <v>0</v>
      </c>
    </row>
    <row r="24" spans="1:15" x14ac:dyDescent="0.25">
      <c r="A24" t="s">
        <v>21</v>
      </c>
      <c r="B24">
        <v>311</v>
      </c>
      <c r="O24">
        <v>0</v>
      </c>
    </row>
    <row r="25" spans="1:15" x14ac:dyDescent="0.25">
      <c r="A25" t="s">
        <v>22</v>
      </c>
      <c r="B25">
        <v>311</v>
      </c>
      <c r="O25">
        <v>0</v>
      </c>
    </row>
    <row r="26" spans="1:15" x14ac:dyDescent="0.25">
      <c r="A26" t="s">
        <v>23</v>
      </c>
      <c r="B26">
        <v>311</v>
      </c>
      <c r="O26">
        <v>0</v>
      </c>
    </row>
    <row r="27" spans="1:15" x14ac:dyDescent="0.25">
      <c r="A27" t="s">
        <v>24</v>
      </c>
      <c r="B27">
        <v>321</v>
      </c>
      <c r="O27">
        <v>0</v>
      </c>
    </row>
    <row r="28" spans="1:15" x14ac:dyDescent="0.25">
      <c r="A28" t="s">
        <v>25</v>
      </c>
      <c r="B28">
        <v>321</v>
      </c>
      <c r="O28">
        <v>0</v>
      </c>
    </row>
    <row r="29" spans="1:15" x14ac:dyDescent="0.25">
      <c r="A29" t="s">
        <v>63</v>
      </c>
      <c r="B29">
        <v>321</v>
      </c>
      <c r="O29">
        <v>0</v>
      </c>
    </row>
    <row r="30" spans="1:15" x14ac:dyDescent="0.25">
      <c r="A30" t="s">
        <v>64</v>
      </c>
      <c r="B30">
        <v>321</v>
      </c>
      <c r="O30">
        <v>0</v>
      </c>
    </row>
    <row r="31" spans="1:15" x14ac:dyDescent="0.25">
      <c r="A31" t="s">
        <v>65</v>
      </c>
      <c r="B31">
        <v>321</v>
      </c>
      <c r="O31">
        <v>0</v>
      </c>
    </row>
    <row r="32" spans="1:15" x14ac:dyDescent="0.25">
      <c r="A32" t="s">
        <v>66</v>
      </c>
      <c r="B32">
        <v>321</v>
      </c>
      <c r="O32">
        <v>0</v>
      </c>
    </row>
    <row r="33" spans="1:15" x14ac:dyDescent="0.25">
      <c r="A33" t="s">
        <v>67</v>
      </c>
      <c r="B33">
        <v>321</v>
      </c>
      <c r="O33">
        <v>0</v>
      </c>
    </row>
    <row r="34" spans="1:15" x14ac:dyDescent="0.25">
      <c r="A34" t="s">
        <v>68</v>
      </c>
      <c r="B34">
        <v>321</v>
      </c>
      <c r="O34">
        <v>0</v>
      </c>
    </row>
    <row r="35" spans="1:15" x14ac:dyDescent="0.25">
      <c r="A35" t="s">
        <v>47</v>
      </c>
      <c r="B35">
        <v>321</v>
      </c>
      <c r="O35">
        <v>0</v>
      </c>
    </row>
    <row r="36" spans="1:15" x14ac:dyDescent="0.25">
      <c r="A36" t="s">
        <v>26</v>
      </c>
      <c r="B36">
        <v>321</v>
      </c>
      <c r="C36">
        <v>10</v>
      </c>
      <c r="D36">
        <v>9</v>
      </c>
      <c r="O36">
        <v>0</v>
      </c>
    </row>
    <row r="37" spans="1:15" x14ac:dyDescent="0.25">
      <c r="A37" t="s">
        <v>69</v>
      </c>
      <c r="B37">
        <v>321</v>
      </c>
      <c r="O37">
        <v>0</v>
      </c>
    </row>
    <row r="38" spans="1:15" x14ac:dyDescent="0.25">
      <c r="A38" t="s">
        <v>70</v>
      </c>
      <c r="B38">
        <v>321</v>
      </c>
      <c r="O38">
        <v>0</v>
      </c>
    </row>
    <row r="39" spans="1:15" x14ac:dyDescent="0.25">
      <c r="A39" t="s">
        <v>27</v>
      </c>
      <c r="B39">
        <v>321</v>
      </c>
      <c r="O39">
        <v>0</v>
      </c>
    </row>
    <row r="40" spans="1:15" x14ac:dyDescent="0.25">
      <c r="A40" t="s">
        <v>71</v>
      </c>
      <c r="B40">
        <v>321</v>
      </c>
      <c r="O40">
        <v>0</v>
      </c>
    </row>
    <row r="41" spans="1:15" x14ac:dyDescent="0.25">
      <c r="A41" t="s">
        <v>29</v>
      </c>
      <c r="B41">
        <v>321</v>
      </c>
      <c r="C41">
        <v>10</v>
      </c>
      <c r="D41">
        <v>8</v>
      </c>
      <c r="E41">
        <v>9</v>
      </c>
      <c r="F41">
        <v>9</v>
      </c>
      <c r="G41">
        <v>9</v>
      </c>
      <c r="H41">
        <v>9</v>
      </c>
      <c r="O41">
        <v>0</v>
      </c>
    </row>
    <row r="42" spans="1:15" x14ac:dyDescent="0.25">
      <c r="A42" t="s">
        <v>72</v>
      </c>
      <c r="B42">
        <v>321</v>
      </c>
      <c r="O42">
        <v>0</v>
      </c>
    </row>
    <row r="43" spans="1:15" x14ac:dyDescent="0.25">
      <c r="A43" t="s">
        <v>28</v>
      </c>
      <c r="B43">
        <v>321</v>
      </c>
      <c r="O43">
        <v>0</v>
      </c>
    </row>
  </sheetData>
  <autoFilter ref="O1:O43" xr:uid="{890EA211-5F9F-4146-920B-6439B497D93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D369-6726-4A6E-BA8D-B1CA634F323A}">
  <dimension ref="A1:O43"/>
  <sheetViews>
    <sheetView workbookViewId="0">
      <pane ySplit="1" topLeftCell="A14" activePane="bottomLeft" state="frozen"/>
      <selection pane="bottomLeft" activeCell="H41" sqref="H41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O1" t="s">
        <v>73</v>
      </c>
    </row>
    <row r="2" spans="1:15" x14ac:dyDescent="0.25">
      <c r="A2" t="s">
        <v>54</v>
      </c>
      <c r="B2">
        <v>301</v>
      </c>
      <c r="O2">
        <v>0</v>
      </c>
    </row>
    <row r="3" spans="1:15" x14ac:dyDescent="0.25">
      <c r="A3" t="s">
        <v>10</v>
      </c>
      <c r="B3">
        <v>301</v>
      </c>
      <c r="C3">
        <v>7</v>
      </c>
      <c r="D3">
        <v>3</v>
      </c>
      <c r="E3">
        <v>3</v>
      </c>
      <c r="O3">
        <v>0</v>
      </c>
    </row>
    <row r="4" spans="1:15" x14ac:dyDescent="0.25">
      <c r="A4" t="s">
        <v>52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12</v>
      </c>
      <c r="B6">
        <v>301</v>
      </c>
      <c r="O6">
        <v>0</v>
      </c>
    </row>
    <row r="7" spans="1:15" x14ac:dyDescent="0.25">
      <c r="A7" t="s">
        <v>53</v>
      </c>
      <c r="B7">
        <v>301</v>
      </c>
      <c r="O7">
        <v>0</v>
      </c>
    </row>
    <row r="8" spans="1:15" x14ac:dyDescent="0.25">
      <c r="A8" t="s">
        <v>13</v>
      </c>
      <c r="B8">
        <v>301</v>
      </c>
      <c r="O8">
        <v>0</v>
      </c>
    </row>
    <row r="9" spans="1:15" x14ac:dyDescent="0.25">
      <c r="A9" t="s">
        <v>55</v>
      </c>
      <c r="B9">
        <v>301</v>
      </c>
      <c r="O9">
        <v>0</v>
      </c>
    </row>
    <row r="10" spans="1:15" x14ac:dyDescent="0.25">
      <c r="A10" t="s">
        <v>56</v>
      </c>
      <c r="B10">
        <v>301</v>
      </c>
      <c r="O10">
        <v>0</v>
      </c>
    </row>
    <row r="11" spans="1:15" x14ac:dyDescent="0.25">
      <c r="A11" t="s">
        <v>14</v>
      </c>
      <c r="B11">
        <v>301</v>
      </c>
      <c r="D11">
        <v>1</v>
      </c>
      <c r="O11">
        <v>0</v>
      </c>
    </row>
    <row r="12" spans="1:15" x14ac:dyDescent="0.25">
      <c r="A12" t="s">
        <v>15</v>
      </c>
      <c r="B12">
        <v>311</v>
      </c>
      <c r="C12">
        <v>9</v>
      </c>
      <c r="D12">
        <v>10</v>
      </c>
      <c r="E12">
        <v>10</v>
      </c>
      <c r="F12">
        <v>5</v>
      </c>
      <c r="O12">
        <v>0</v>
      </c>
    </row>
    <row r="13" spans="1:15" x14ac:dyDescent="0.25">
      <c r="A13" t="s">
        <v>57</v>
      </c>
      <c r="B13">
        <v>311</v>
      </c>
      <c r="O13">
        <v>0</v>
      </c>
    </row>
    <row r="14" spans="1:15" x14ac:dyDescent="0.25">
      <c r="A14" t="s">
        <v>16</v>
      </c>
      <c r="B14">
        <v>311</v>
      </c>
      <c r="C14">
        <v>7</v>
      </c>
      <c r="D14">
        <v>4</v>
      </c>
      <c r="E14">
        <v>3</v>
      </c>
      <c r="F14">
        <v>1</v>
      </c>
      <c r="O14">
        <v>0</v>
      </c>
    </row>
    <row r="15" spans="1:15" x14ac:dyDescent="0.25">
      <c r="A15" t="s">
        <v>58</v>
      </c>
      <c r="B15">
        <v>311</v>
      </c>
      <c r="O15">
        <v>0</v>
      </c>
    </row>
    <row r="16" spans="1:15" x14ac:dyDescent="0.25">
      <c r="A16" t="s">
        <v>17</v>
      </c>
      <c r="B16">
        <v>311</v>
      </c>
      <c r="C16">
        <v>7</v>
      </c>
      <c r="D16">
        <v>8</v>
      </c>
      <c r="E16">
        <v>2</v>
      </c>
      <c r="F16">
        <v>2</v>
      </c>
      <c r="O16">
        <v>0</v>
      </c>
    </row>
    <row r="17" spans="1:15" x14ac:dyDescent="0.25">
      <c r="A17" t="s">
        <v>18</v>
      </c>
      <c r="B17">
        <v>311</v>
      </c>
      <c r="O17">
        <v>0</v>
      </c>
    </row>
    <row r="18" spans="1:15" x14ac:dyDescent="0.25">
      <c r="A18" t="s">
        <v>59</v>
      </c>
      <c r="B18">
        <v>311</v>
      </c>
      <c r="O18">
        <v>0</v>
      </c>
    </row>
    <row r="19" spans="1:15" x14ac:dyDescent="0.25">
      <c r="A19" t="s">
        <v>60</v>
      </c>
      <c r="B19">
        <v>311</v>
      </c>
      <c r="O19">
        <v>0</v>
      </c>
    </row>
    <row r="20" spans="1:15" x14ac:dyDescent="0.25">
      <c r="A20" t="s">
        <v>19</v>
      </c>
      <c r="B20">
        <v>311</v>
      </c>
      <c r="C20">
        <v>2</v>
      </c>
      <c r="D20">
        <v>3</v>
      </c>
      <c r="E20">
        <v>1</v>
      </c>
      <c r="O20">
        <v>0</v>
      </c>
    </row>
    <row r="21" spans="1:15" x14ac:dyDescent="0.25">
      <c r="A21" t="s">
        <v>61</v>
      </c>
      <c r="B21">
        <v>311</v>
      </c>
      <c r="O21">
        <v>0</v>
      </c>
    </row>
    <row r="22" spans="1:15" x14ac:dyDescent="0.25">
      <c r="A22" t="s">
        <v>62</v>
      </c>
      <c r="B22">
        <v>311</v>
      </c>
      <c r="O22">
        <v>0</v>
      </c>
    </row>
    <row r="23" spans="1:15" x14ac:dyDescent="0.25">
      <c r="A23" t="s">
        <v>20</v>
      </c>
      <c r="B23">
        <v>311</v>
      </c>
      <c r="C23">
        <v>4</v>
      </c>
      <c r="D23">
        <v>5</v>
      </c>
      <c r="F23">
        <v>3</v>
      </c>
      <c r="O23">
        <v>0</v>
      </c>
    </row>
    <row r="24" spans="1:15" x14ac:dyDescent="0.25">
      <c r="A24" t="s">
        <v>21</v>
      </c>
      <c r="B24">
        <v>311</v>
      </c>
      <c r="O24">
        <v>0</v>
      </c>
    </row>
    <row r="25" spans="1:15" x14ac:dyDescent="0.25">
      <c r="A25" t="s">
        <v>22</v>
      </c>
      <c r="B25">
        <v>311</v>
      </c>
      <c r="C25">
        <v>4</v>
      </c>
      <c r="D25">
        <v>4</v>
      </c>
      <c r="F25">
        <v>2</v>
      </c>
      <c r="O25">
        <v>0</v>
      </c>
    </row>
    <row r="26" spans="1:15" x14ac:dyDescent="0.25">
      <c r="A26" t="s">
        <v>23</v>
      </c>
      <c r="B26">
        <v>311</v>
      </c>
      <c r="D26">
        <v>7</v>
      </c>
      <c r="O26">
        <v>0</v>
      </c>
    </row>
    <row r="27" spans="1:15" x14ac:dyDescent="0.25">
      <c r="A27" t="s">
        <v>24</v>
      </c>
      <c r="B27">
        <v>321</v>
      </c>
      <c r="O27">
        <v>0</v>
      </c>
    </row>
    <row r="28" spans="1:15" x14ac:dyDescent="0.25">
      <c r="A28" t="s">
        <v>25</v>
      </c>
      <c r="B28">
        <v>321</v>
      </c>
      <c r="C28">
        <v>8</v>
      </c>
      <c r="D28">
        <v>4</v>
      </c>
      <c r="O28">
        <v>0</v>
      </c>
    </row>
    <row r="29" spans="1:15" x14ac:dyDescent="0.25">
      <c r="A29" t="s">
        <v>63</v>
      </c>
      <c r="B29">
        <v>321</v>
      </c>
      <c r="O29">
        <v>0</v>
      </c>
    </row>
    <row r="30" spans="1:15" x14ac:dyDescent="0.25">
      <c r="A30" t="s">
        <v>64</v>
      </c>
      <c r="B30">
        <v>321</v>
      </c>
      <c r="O30">
        <v>0</v>
      </c>
    </row>
    <row r="31" spans="1:15" x14ac:dyDescent="0.25">
      <c r="A31" t="s">
        <v>65</v>
      </c>
      <c r="B31">
        <v>321</v>
      </c>
      <c r="O31">
        <v>0</v>
      </c>
    </row>
    <row r="32" spans="1:15" x14ac:dyDescent="0.25">
      <c r="A32" t="s">
        <v>66</v>
      </c>
      <c r="B32">
        <v>321</v>
      </c>
      <c r="O32">
        <v>0</v>
      </c>
    </row>
    <row r="33" spans="1:15" x14ac:dyDescent="0.25">
      <c r="A33" t="s">
        <v>67</v>
      </c>
      <c r="B33">
        <v>321</v>
      </c>
      <c r="O33">
        <v>0</v>
      </c>
    </row>
    <row r="34" spans="1:15" x14ac:dyDescent="0.25">
      <c r="A34" t="s">
        <v>68</v>
      </c>
      <c r="B34">
        <v>321</v>
      </c>
      <c r="O34">
        <v>0</v>
      </c>
    </row>
    <row r="35" spans="1:15" x14ac:dyDescent="0.25">
      <c r="A35" t="s">
        <v>47</v>
      </c>
      <c r="B35">
        <v>321</v>
      </c>
      <c r="O35">
        <v>0</v>
      </c>
    </row>
    <row r="36" spans="1:15" x14ac:dyDescent="0.25">
      <c r="A36" t="s">
        <v>26</v>
      </c>
      <c r="B36">
        <v>321</v>
      </c>
      <c r="C36">
        <v>6</v>
      </c>
      <c r="D36">
        <v>5</v>
      </c>
      <c r="E36">
        <v>2</v>
      </c>
      <c r="O36">
        <v>0</v>
      </c>
    </row>
    <row r="37" spans="1:15" x14ac:dyDescent="0.25">
      <c r="A37" t="s">
        <v>69</v>
      </c>
      <c r="B37">
        <v>321</v>
      </c>
      <c r="O37">
        <v>0</v>
      </c>
    </row>
    <row r="38" spans="1:15" x14ac:dyDescent="0.25">
      <c r="A38" t="s">
        <v>70</v>
      </c>
      <c r="B38">
        <v>321</v>
      </c>
      <c r="O38">
        <v>0</v>
      </c>
    </row>
    <row r="39" spans="1:15" x14ac:dyDescent="0.25">
      <c r="A39" t="s">
        <v>27</v>
      </c>
      <c r="B39">
        <v>321</v>
      </c>
      <c r="C39">
        <v>9</v>
      </c>
      <c r="D39">
        <v>6</v>
      </c>
      <c r="E39">
        <v>3</v>
      </c>
      <c r="F39">
        <v>1</v>
      </c>
      <c r="O39">
        <v>0</v>
      </c>
    </row>
    <row r="40" spans="1:15" x14ac:dyDescent="0.25">
      <c r="A40" t="s">
        <v>71</v>
      </c>
      <c r="B40">
        <v>321</v>
      </c>
      <c r="O40">
        <v>0</v>
      </c>
    </row>
    <row r="41" spans="1:15" x14ac:dyDescent="0.25">
      <c r="A41" t="s">
        <v>29</v>
      </c>
      <c r="B41">
        <v>321</v>
      </c>
      <c r="C41">
        <v>3</v>
      </c>
      <c r="D41">
        <v>4</v>
      </c>
      <c r="O41">
        <v>0</v>
      </c>
    </row>
    <row r="42" spans="1:15" x14ac:dyDescent="0.25">
      <c r="A42" t="s">
        <v>72</v>
      </c>
      <c r="B42">
        <v>321</v>
      </c>
      <c r="O42">
        <v>0</v>
      </c>
    </row>
    <row r="43" spans="1:15" x14ac:dyDescent="0.25">
      <c r="A43" t="s">
        <v>28</v>
      </c>
      <c r="B43">
        <v>321</v>
      </c>
      <c r="C43">
        <v>1</v>
      </c>
      <c r="D43">
        <v>3</v>
      </c>
      <c r="E43">
        <v>2</v>
      </c>
      <c r="F43">
        <v>2</v>
      </c>
      <c r="O43">
        <v>0</v>
      </c>
    </row>
  </sheetData>
  <autoFilter ref="O1:O43" xr:uid="{0D7E8B2C-D74E-47BA-A569-AE05DF9D1D61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0EB7-DC4E-457A-A210-4DADDBF0CA8D}">
  <dimension ref="A1:O4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46</v>
      </c>
      <c r="O1" t="s">
        <v>73</v>
      </c>
    </row>
    <row r="2" spans="1:15" x14ac:dyDescent="0.25">
      <c r="A2" t="s">
        <v>54</v>
      </c>
      <c r="B2">
        <v>301</v>
      </c>
      <c r="O2">
        <v>0</v>
      </c>
    </row>
    <row r="3" spans="1:15" x14ac:dyDescent="0.25">
      <c r="A3" t="s">
        <v>10</v>
      </c>
      <c r="B3">
        <v>301</v>
      </c>
      <c r="C3">
        <v>75</v>
      </c>
      <c r="O3">
        <v>0</v>
      </c>
    </row>
    <row r="4" spans="1:15" x14ac:dyDescent="0.25">
      <c r="A4" t="s">
        <v>52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12</v>
      </c>
      <c r="B6">
        <v>301</v>
      </c>
      <c r="O6">
        <v>0</v>
      </c>
    </row>
    <row r="7" spans="1:15" x14ac:dyDescent="0.25">
      <c r="A7" t="s">
        <v>53</v>
      </c>
      <c r="B7">
        <v>301</v>
      </c>
      <c r="O7">
        <v>0</v>
      </c>
    </row>
    <row r="8" spans="1:15" x14ac:dyDescent="0.25">
      <c r="A8" t="s">
        <v>13</v>
      </c>
      <c r="B8">
        <v>301</v>
      </c>
      <c r="O8">
        <v>0</v>
      </c>
    </row>
    <row r="9" spans="1:15" x14ac:dyDescent="0.25">
      <c r="A9" t="s">
        <v>55</v>
      </c>
      <c r="B9">
        <v>301</v>
      </c>
      <c r="O9">
        <v>0</v>
      </c>
    </row>
    <row r="10" spans="1:15" x14ac:dyDescent="0.25">
      <c r="A10" t="s">
        <v>56</v>
      </c>
      <c r="B10">
        <v>301</v>
      </c>
      <c r="O10">
        <v>0</v>
      </c>
    </row>
    <row r="11" spans="1:15" x14ac:dyDescent="0.25">
      <c r="A11" t="s">
        <v>14</v>
      </c>
      <c r="B11">
        <v>301</v>
      </c>
      <c r="O11">
        <v>0</v>
      </c>
    </row>
    <row r="12" spans="1:15" x14ac:dyDescent="0.25">
      <c r="A12" t="s">
        <v>15</v>
      </c>
      <c r="B12">
        <v>311</v>
      </c>
      <c r="C12">
        <v>80</v>
      </c>
      <c r="O12">
        <v>0</v>
      </c>
    </row>
    <row r="13" spans="1:15" x14ac:dyDescent="0.25">
      <c r="A13" t="s">
        <v>57</v>
      </c>
      <c r="B13">
        <v>311</v>
      </c>
      <c r="O13">
        <v>0</v>
      </c>
    </row>
    <row r="14" spans="1:15" x14ac:dyDescent="0.25">
      <c r="A14" t="s">
        <v>16</v>
      </c>
      <c r="B14">
        <v>311</v>
      </c>
      <c r="O14">
        <v>0</v>
      </c>
    </row>
    <row r="15" spans="1:15" x14ac:dyDescent="0.25">
      <c r="A15" t="s">
        <v>58</v>
      </c>
      <c r="B15">
        <v>311</v>
      </c>
      <c r="O15">
        <v>0</v>
      </c>
    </row>
    <row r="16" spans="1:15" x14ac:dyDescent="0.25">
      <c r="A16" t="s">
        <v>17</v>
      </c>
      <c r="B16">
        <v>311</v>
      </c>
      <c r="C16">
        <v>45</v>
      </c>
      <c r="O16">
        <v>0</v>
      </c>
    </row>
    <row r="17" spans="1:15" x14ac:dyDescent="0.25">
      <c r="A17" t="s">
        <v>18</v>
      </c>
      <c r="B17">
        <v>311</v>
      </c>
      <c r="O17">
        <v>0</v>
      </c>
    </row>
    <row r="18" spans="1:15" x14ac:dyDescent="0.25">
      <c r="A18" t="s">
        <v>59</v>
      </c>
      <c r="B18">
        <v>311</v>
      </c>
      <c r="O18">
        <v>0</v>
      </c>
    </row>
    <row r="19" spans="1:15" x14ac:dyDescent="0.25">
      <c r="A19" t="s">
        <v>60</v>
      </c>
      <c r="B19">
        <v>311</v>
      </c>
      <c r="O19">
        <v>0</v>
      </c>
    </row>
    <row r="20" spans="1:15" x14ac:dyDescent="0.25">
      <c r="A20" t="s">
        <v>19</v>
      </c>
      <c r="B20">
        <v>311</v>
      </c>
      <c r="O20">
        <v>0</v>
      </c>
    </row>
    <row r="21" spans="1:15" x14ac:dyDescent="0.25">
      <c r="A21" t="s">
        <v>61</v>
      </c>
      <c r="B21">
        <v>311</v>
      </c>
      <c r="O21">
        <v>0</v>
      </c>
    </row>
    <row r="22" spans="1:15" x14ac:dyDescent="0.25">
      <c r="A22" t="s">
        <v>62</v>
      </c>
      <c r="B22">
        <v>311</v>
      </c>
      <c r="O22">
        <v>0</v>
      </c>
    </row>
    <row r="23" spans="1:15" x14ac:dyDescent="0.25">
      <c r="A23" t="s">
        <v>20</v>
      </c>
      <c r="B23">
        <v>311</v>
      </c>
      <c r="O23">
        <v>0</v>
      </c>
    </row>
    <row r="24" spans="1:15" x14ac:dyDescent="0.25">
      <c r="A24" t="s">
        <v>21</v>
      </c>
      <c r="B24">
        <v>311</v>
      </c>
      <c r="O24">
        <v>0</v>
      </c>
    </row>
    <row r="25" spans="1:15" x14ac:dyDescent="0.25">
      <c r="A25" t="s">
        <v>22</v>
      </c>
      <c r="B25">
        <v>311</v>
      </c>
      <c r="O25">
        <v>0</v>
      </c>
    </row>
    <row r="26" spans="1:15" x14ac:dyDescent="0.25">
      <c r="A26" t="s">
        <v>23</v>
      </c>
      <c r="B26">
        <v>311</v>
      </c>
      <c r="O26">
        <v>0</v>
      </c>
    </row>
    <row r="27" spans="1:15" x14ac:dyDescent="0.25">
      <c r="A27" t="s">
        <v>24</v>
      </c>
      <c r="B27">
        <v>321</v>
      </c>
      <c r="O27">
        <v>0</v>
      </c>
    </row>
    <row r="28" spans="1:15" x14ac:dyDescent="0.25">
      <c r="A28" t="s">
        <v>25</v>
      </c>
      <c r="B28">
        <v>321</v>
      </c>
      <c r="O28">
        <v>0</v>
      </c>
    </row>
    <row r="29" spans="1:15" x14ac:dyDescent="0.25">
      <c r="A29" t="s">
        <v>63</v>
      </c>
      <c r="B29">
        <v>321</v>
      </c>
      <c r="O29">
        <v>0</v>
      </c>
    </row>
    <row r="30" spans="1:15" x14ac:dyDescent="0.25">
      <c r="A30" t="s">
        <v>64</v>
      </c>
      <c r="B30">
        <v>321</v>
      </c>
      <c r="O30">
        <v>0</v>
      </c>
    </row>
    <row r="31" spans="1:15" x14ac:dyDescent="0.25">
      <c r="A31" t="s">
        <v>65</v>
      </c>
      <c r="B31">
        <v>321</v>
      </c>
      <c r="O31">
        <v>0</v>
      </c>
    </row>
    <row r="32" spans="1:15" x14ac:dyDescent="0.25">
      <c r="A32" t="s">
        <v>66</v>
      </c>
      <c r="B32">
        <v>321</v>
      </c>
      <c r="O32">
        <v>0</v>
      </c>
    </row>
    <row r="33" spans="1:15" x14ac:dyDescent="0.25">
      <c r="A33" t="s">
        <v>67</v>
      </c>
      <c r="B33">
        <v>321</v>
      </c>
      <c r="O33">
        <v>0</v>
      </c>
    </row>
    <row r="34" spans="1:15" x14ac:dyDescent="0.25">
      <c r="A34" t="s">
        <v>68</v>
      </c>
      <c r="B34">
        <v>321</v>
      </c>
      <c r="O34">
        <v>0</v>
      </c>
    </row>
    <row r="35" spans="1:15" x14ac:dyDescent="0.25">
      <c r="A35" t="s">
        <v>47</v>
      </c>
      <c r="B35">
        <v>321</v>
      </c>
      <c r="O35">
        <v>0</v>
      </c>
    </row>
    <row r="36" spans="1:15" x14ac:dyDescent="0.25">
      <c r="A36" t="s">
        <v>26</v>
      </c>
      <c r="B36">
        <v>321</v>
      </c>
      <c r="O36">
        <v>0</v>
      </c>
    </row>
    <row r="37" spans="1:15" x14ac:dyDescent="0.25">
      <c r="A37" t="s">
        <v>69</v>
      </c>
      <c r="B37">
        <v>321</v>
      </c>
      <c r="O37">
        <v>0</v>
      </c>
    </row>
    <row r="38" spans="1:15" x14ac:dyDescent="0.25">
      <c r="A38" t="s">
        <v>70</v>
      </c>
      <c r="B38">
        <v>321</v>
      </c>
      <c r="O38">
        <v>0</v>
      </c>
    </row>
    <row r="39" spans="1:15" x14ac:dyDescent="0.25">
      <c r="A39" t="s">
        <v>27</v>
      </c>
      <c r="B39">
        <v>321</v>
      </c>
      <c r="O39">
        <v>0</v>
      </c>
    </row>
    <row r="40" spans="1:15" x14ac:dyDescent="0.25">
      <c r="A40" t="s">
        <v>71</v>
      </c>
      <c r="B40">
        <v>321</v>
      </c>
      <c r="O40">
        <v>0</v>
      </c>
    </row>
    <row r="41" spans="1:15" x14ac:dyDescent="0.25">
      <c r="A41" t="s">
        <v>29</v>
      </c>
      <c r="B41">
        <v>321</v>
      </c>
      <c r="C41">
        <v>105</v>
      </c>
      <c r="O41">
        <v>0</v>
      </c>
    </row>
    <row r="42" spans="1:15" x14ac:dyDescent="0.25">
      <c r="A42" t="s">
        <v>72</v>
      </c>
      <c r="B42">
        <v>321</v>
      </c>
      <c r="O42">
        <v>0</v>
      </c>
    </row>
    <row r="43" spans="1:15" x14ac:dyDescent="0.25">
      <c r="A43" t="s">
        <v>28</v>
      </c>
      <c r="B43">
        <v>321</v>
      </c>
      <c r="O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2372-07BF-4496-98D4-628D1C887F03}">
  <dimension ref="A1:J8"/>
  <sheetViews>
    <sheetView workbookViewId="0">
      <selection activeCell="F8" sqref="F8"/>
    </sheetView>
  </sheetViews>
  <sheetFormatPr defaultRowHeight="15" x14ac:dyDescent="0.25"/>
  <sheetData>
    <row r="1" spans="1:10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0" x14ac:dyDescent="0.25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0" x14ac:dyDescent="0.25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 x14ac:dyDescent="0.25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 x14ac:dyDescent="0.25">
      <c r="A7" t="s">
        <v>7</v>
      </c>
    </row>
    <row r="8" spans="1:10" x14ac:dyDescent="0.25">
      <c r="A8" t="s">
        <v>8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Centralizator</vt:lpstr>
      <vt:lpstr>Tema1</vt:lpstr>
      <vt:lpstr>Tema2</vt:lpstr>
      <vt:lpstr>Tema3</vt:lpstr>
      <vt:lpstr>Tema4</vt:lpstr>
      <vt:lpstr>Tema5</vt:lpstr>
      <vt:lpstr>Examen</vt:lpstr>
      <vt:lpstr>Proiect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2019-05-15T03:42:32Z</dcterms:modified>
</cp:coreProperties>
</file>