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C5EE1F5-5805-46A5-8AF4-30DBB2DE5A1A}" xr6:coauthVersionLast="44" xr6:coauthVersionMax="44" xr10:uidLastSave="{00000000-0000-0000-0000-000000000000}"/>
  <bookViews>
    <workbookView xWindow="28680" yWindow="-120" windowWidth="29040" windowHeight="15990" xr2:uid="{00000000-000D-0000-FFFF-FFFF00000000}"/>
  </bookViews>
  <sheets>
    <sheet name="Centralizator" sheetId="1" r:id="rId1"/>
    <sheet name="Tema1" sheetId="2" r:id="rId2"/>
    <sheet name="Tema2" sheetId="3" r:id="rId3"/>
    <sheet name="Tema3" sheetId="4" r:id="rId4"/>
    <sheet name="Tema4" sheetId="5" r:id="rId5"/>
    <sheet name="Tema5" sheetId="6" r:id="rId6"/>
    <sheet name="Examen" sheetId="7" r:id="rId7"/>
    <sheet name="Proiect" sheetId="8" r:id="rId8"/>
    <sheet name="Weights" sheetId="9" r:id="rId9"/>
  </sheets>
  <definedNames>
    <definedName name="_xlnm._FilterDatabase" localSheetId="0" hidden="1">Centralizator!$U$1:$U$44</definedName>
    <definedName name="_xlnm._FilterDatabase" localSheetId="6" hidden="1">Examen!$L$1:$L$44</definedName>
    <definedName name="_xlnm._FilterDatabase" localSheetId="7" hidden="1">Proiect!$G$1:$G$44</definedName>
    <definedName name="_xlnm._FilterDatabase" localSheetId="1" hidden="1">Tema1!$M$1:$M$44</definedName>
    <definedName name="_xlnm._FilterDatabase" localSheetId="2" hidden="1">Tema2!$L$1:$L$44</definedName>
    <definedName name="_xlnm._FilterDatabase" localSheetId="3" hidden="1">Tema3!$L$1:$L$44</definedName>
    <definedName name="_xlnm._FilterDatabase" localSheetId="4" hidden="1">Tema4!$L$1:$L$44</definedName>
    <definedName name="_xlnm._FilterDatabase" localSheetId="5" hidden="1">Tema5!$L$1:$L$44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5" i="1" l="1"/>
  <c r="I45" i="1"/>
  <c r="N45" i="1" s="1"/>
  <c r="H45" i="1"/>
  <c r="G45" i="1"/>
  <c r="F45" i="1"/>
  <c r="E45" i="1"/>
  <c r="D45" i="1"/>
  <c r="C45" i="1"/>
  <c r="Q45" i="1" l="1"/>
  <c r="J45" i="1"/>
  <c r="U45" i="1" s="1"/>
  <c r="R45" i="1"/>
  <c r="T4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40" i="1"/>
  <c r="T41" i="1"/>
  <c r="T42" i="1"/>
  <c r="T44" i="1"/>
  <c r="T2" i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40" i="1"/>
  <c r="Q41" i="1"/>
  <c r="Q42" i="1"/>
  <c r="Q44" i="1"/>
  <c r="Q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40" i="1"/>
  <c r="J41" i="1"/>
  <c r="J42" i="1"/>
  <c r="J44" i="1"/>
  <c r="J3" i="1"/>
  <c r="I3" i="1" l="1"/>
  <c r="U3" i="1" s="1"/>
  <c r="I4" i="1"/>
  <c r="U4" i="1" s="1"/>
  <c r="I5" i="1"/>
  <c r="U5" i="1" s="1"/>
  <c r="I6" i="1"/>
  <c r="U6" i="1" s="1"/>
  <c r="I7" i="1"/>
  <c r="U7" i="1" s="1"/>
  <c r="I8" i="1"/>
  <c r="U8" i="1" s="1"/>
  <c r="I9" i="1"/>
  <c r="U9" i="1" s="1"/>
  <c r="I10" i="1"/>
  <c r="U10" i="1" s="1"/>
  <c r="I11" i="1"/>
  <c r="U11" i="1" s="1"/>
  <c r="I12" i="1"/>
  <c r="U12" i="1" s="1"/>
  <c r="I13" i="1"/>
  <c r="U13" i="1" s="1"/>
  <c r="I14" i="1"/>
  <c r="U14" i="1" s="1"/>
  <c r="I15" i="1"/>
  <c r="U15" i="1" s="1"/>
  <c r="I16" i="1"/>
  <c r="U16" i="1" s="1"/>
  <c r="I17" i="1"/>
  <c r="U17" i="1" s="1"/>
  <c r="I18" i="1"/>
  <c r="U18" i="1" s="1"/>
  <c r="I19" i="1"/>
  <c r="U19" i="1" s="1"/>
  <c r="I20" i="1"/>
  <c r="U20" i="1" s="1"/>
  <c r="I21" i="1"/>
  <c r="I22" i="1"/>
  <c r="U22" i="1" s="1"/>
  <c r="I23" i="1"/>
  <c r="U23" i="1" s="1"/>
  <c r="I24" i="1"/>
  <c r="U24" i="1" s="1"/>
  <c r="I25" i="1"/>
  <c r="U25" i="1" s="1"/>
  <c r="I26" i="1"/>
  <c r="U26" i="1" s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I38" i="1"/>
  <c r="U38" i="1" s="1"/>
  <c r="I39" i="1"/>
  <c r="I40" i="1"/>
  <c r="U40" i="1" s="1"/>
  <c r="I41" i="1"/>
  <c r="U41" i="1" s="1"/>
  <c r="I42" i="1"/>
  <c r="U42" i="1" s="1"/>
  <c r="I43" i="1"/>
  <c r="I44" i="1"/>
  <c r="U44" i="1" s="1"/>
  <c r="I2" i="1"/>
  <c r="U2" i="1" s="1"/>
  <c r="T39" i="1" l="1"/>
  <c r="J39" i="1"/>
  <c r="U39" i="1" s="1"/>
  <c r="Q39" i="1"/>
  <c r="T21" i="1"/>
  <c r="J21" i="1"/>
  <c r="U21" i="1" s="1"/>
  <c r="Q21" i="1"/>
  <c r="T37" i="1"/>
  <c r="J37" i="1"/>
  <c r="U37" i="1" s="1"/>
  <c r="Q37" i="1"/>
  <c r="T43" i="1"/>
  <c r="Q43" i="1"/>
  <c r="J43" i="1"/>
  <c r="U43" i="1" s="1"/>
  <c r="H42" i="1"/>
  <c r="G42" i="1"/>
  <c r="F42" i="1"/>
  <c r="E42" i="1"/>
  <c r="D42" i="1"/>
  <c r="C42" i="1"/>
  <c r="H41" i="1"/>
  <c r="G41" i="1"/>
  <c r="F41" i="1"/>
  <c r="E41" i="1"/>
  <c r="D41" i="1"/>
  <c r="C41" i="1"/>
  <c r="H33" i="1"/>
  <c r="H34" i="1"/>
  <c r="G33" i="1"/>
  <c r="G34" i="1"/>
  <c r="F33" i="1"/>
  <c r="F34" i="1"/>
  <c r="E33" i="1"/>
  <c r="E34" i="1"/>
  <c r="D33" i="1"/>
  <c r="D34" i="1"/>
  <c r="C33" i="1"/>
  <c r="C34" i="1"/>
  <c r="H31" i="1"/>
  <c r="G31" i="1"/>
  <c r="F31" i="1"/>
  <c r="E31" i="1"/>
  <c r="D31" i="1"/>
  <c r="C31" i="1"/>
  <c r="H26" i="1"/>
  <c r="G26" i="1"/>
  <c r="F26" i="1"/>
  <c r="E26" i="1"/>
  <c r="D26" i="1"/>
  <c r="C26" i="1"/>
  <c r="G17" i="1"/>
  <c r="G16" i="1"/>
  <c r="H23" i="1"/>
  <c r="G23" i="1"/>
  <c r="F23" i="1"/>
  <c r="E23" i="1"/>
  <c r="D23" i="1"/>
  <c r="C23" i="1"/>
  <c r="H21" i="1"/>
  <c r="G21" i="1"/>
  <c r="F21" i="1"/>
  <c r="E21" i="1"/>
  <c r="D21" i="1"/>
  <c r="C21" i="1"/>
  <c r="H17" i="1"/>
  <c r="H18" i="1"/>
  <c r="G18" i="1"/>
  <c r="F17" i="1"/>
  <c r="F18" i="1"/>
  <c r="E17" i="1"/>
  <c r="E18" i="1"/>
  <c r="D17" i="1"/>
  <c r="D18" i="1"/>
  <c r="C17" i="1"/>
  <c r="C18" i="1"/>
  <c r="H15" i="1"/>
  <c r="H16" i="1"/>
  <c r="G15" i="1"/>
  <c r="F15" i="1"/>
  <c r="F16" i="1"/>
  <c r="E15" i="1"/>
  <c r="E16" i="1"/>
  <c r="D15" i="1"/>
  <c r="D16" i="1"/>
  <c r="C15" i="1"/>
  <c r="C16" i="1"/>
  <c r="H6" i="1"/>
  <c r="G6" i="1"/>
  <c r="F6" i="1"/>
  <c r="E6" i="1"/>
  <c r="D6" i="1"/>
  <c r="C6" i="1"/>
  <c r="R34" i="1" l="1"/>
  <c r="R15" i="1"/>
  <c r="R33" i="1"/>
  <c r="R31" i="1"/>
  <c r="R6" i="1"/>
  <c r="R16" i="1"/>
  <c r="R17" i="1"/>
  <c r="R18" i="1"/>
  <c r="R21" i="1"/>
  <c r="R23" i="1"/>
  <c r="R26" i="1"/>
  <c r="R41" i="1"/>
  <c r="R42" i="1"/>
  <c r="L42" i="1"/>
  <c r="N42" i="1"/>
  <c r="L41" i="1"/>
  <c r="N41" i="1"/>
  <c r="N34" i="1"/>
  <c r="N33" i="1"/>
  <c r="L34" i="1"/>
  <c r="L33" i="1"/>
  <c r="L31" i="1"/>
  <c r="N31" i="1"/>
  <c r="L26" i="1"/>
  <c r="N26" i="1"/>
  <c r="L23" i="1"/>
  <c r="N23" i="1"/>
  <c r="N21" i="1"/>
  <c r="L21" i="1"/>
  <c r="N18" i="1"/>
  <c r="N17" i="1"/>
  <c r="L18" i="1"/>
  <c r="L17" i="1"/>
  <c r="N16" i="1"/>
  <c r="N15" i="1"/>
  <c r="L16" i="1"/>
  <c r="L15" i="1"/>
  <c r="L6" i="1"/>
  <c r="N6" i="1"/>
  <c r="G2" i="1" l="1"/>
  <c r="H3" i="1" l="1"/>
  <c r="H4" i="1"/>
  <c r="H5" i="1"/>
  <c r="H7" i="1"/>
  <c r="H8" i="1"/>
  <c r="H9" i="1"/>
  <c r="H10" i="1"/>
  <c r="H11" i="1"/>
  <c r="H12" i="1"/>
  <c r="H13" i="1"/>
  <c r="H14" i="1"/>
  <c r="H19" i="1"/>
  <c r="H20" i="1"/>
  <c r="H22" i="1"/>
  <c r="H24" i="1"/>
  <c r="H25" i="1"/>
  <c r="H27" i="1"/>
  <c r="H28" i="1"/>
  <c r="H29" i="1"/>
  <c r="H30" i="1"/>
  <c r="H32" i="1"/>
  <c r="H35" i="1"/>
  <c r="H36" i="1"/>
  <c r="H37" i="1"/>
  <c r="H38" i="1"/>
  <c r="H39" i="1"/>
  <c r="H40" i="1"/>
  <c r="H43" i="1"/>
  <c r="H44" i="1"/>
  <c r="H2" i="1"/>
  <c r="G3" i="1" l="1"/>
  <c r="G4" i="1"/>
  <c r="G5" i="1"/>
  <c r="G7" i="1"/>
  <c r="G8" i="1"/>
  <c r="G9" i="1"/>
  <c r="G10" i="1"/>
  <c r="G11" i="1"/>
  <c r="G12" i="1"/>
  <c r="G13" i="1"/>
  <c r="G14" i="1"/>
  <c r="G19" i="1"/>
  <c r="G20" i="1"/>
  <c r="G22" i="1"/>
  <c r="G24" i="1"/>
  <c r="G25" i="1"/>
  <c r="G27" i="1"/>
  <c r="G28" i="1"/>
  <c r="G29" i="1"/>
  <c r="G30" i="1"/>
  <c r="G32" i="1"/>
  <c r="G35" i="1"/>
  <c r="G36" i="1"/>
  <c r="G37" i="1"/>
  <c r="G38" i="1"/>
  <c r="G39" i="1"/>
  <c r="G40" i="1"/>
  <c r="G43" i="1"/>
  <c r="G44" i="1"/>
  <c r="F3" i="1"/>
  <c r="F4" i="1"/>
  <c r="F5" i="1"/>
  <c r="F7" i="1"/>
  <c r="F8" i="1"/>
  <c r="F9" i="1"/>
  <c r="F10" i="1"/>
  <c r="F11" i="1"/>
  <c r="F12" i="1"/>
  <c r="F13" i="1"/>
  <c r="F14" i="1"/>
  <c r="F19" i="1"/>
  <c r="F20" i="1"/>
  <c r="F22" i="1"/>
  <c r="F24" i="1"/>
  <c r="F25" i="1"/>
  <c r="F27" i="1"/>
  <c r="F28" i="1"/>
  <c r="F29" i="1"/>
  <c r="F30" i="1"/>
  <c r="F32" i="1"/>
  <c r="F35" i="1"/>
  <c r="F36" i="1"/>
  <c r="F37" i="1"/>
  <c r="F38" i="1"/>
  <c r="F39" i="1"/>
  <c r="F40" i="1"/>
  <c r="F43" i="1"/>
  <c r="F44" i="1"/>
  <c r="F2" i="1"/>
  <c r="E3" i="1"/>
  <c r="E4" i="1"/>
  <c r="E5" i="1"/>
  <c r="E7" i="1"/>
  <c r="E8" i="1"/>
  <c r="E9" i="1"/>
  <c r="E10" i="1"/>
  <c r="E11" i="1"/>
  <c r="E12" i="1"/>
  <c r="E13" i="1"/>
  <c r="E14" i="1"/>
  <c r="E19" i="1"/>
  <c r="E20" i="1"/>
  <c r="E22" i="1"/>
  <c r="E24" i="1"/>
  <c r="E25" i="1"/>
  <c r="E27" i="1"/>
  <c r="E28" i="1"/>
  <c r="E29" i="1"/>
  <c r="E30" i="1"/>
  <c r="E32" i="1"/>
  <c r="E35" i="1"/>
  <c r="E36" i="1"/>
  <c r="E37" i="1"/>
  <c r="E38" i="1"/>
  <c r="E39" i="1"/>
  <c r="E40" i="1"/>
  <c r="E43" i="1"/>
  <c r="E44" i="1"/>
  <c r="E2" i="1"/>
  <c r="D3" i="1"/>
  <c r="D4" i="1"/>
  <c r="D5" i="1"/>
  <c r="D7" i="1"/>
  <c r="D8" i="1"/>
  <c r="D9" i="1"/>
  <c r="D10" i="1"/>
  <c r="D11" i="1"/>
  <c r="D12" i="1"/>
  <c r="D13" i="1"/>
  <c r="D14" i="1"/>
  <c r="D19" i="1"/>
  <c r="D20" i="1"/>
  <c r="D22" i="1"/>
  <c r="D24" i="1"/>
  <c r="D25" i="1"/>
  <c r="D27" i="1"/>
  <c r="D28" i="1"/>
  <c r="D29" i="1"/>
  <c r="D30" i="1"/>
  <c r="D32" i="1"/>
  <c r="D35" i="1"/>
  <c r="D36" i="1"/>
  <c r="D37" i="1"/>
  <c r="D38" i="1"/>
  <c r="D39" i="1"/>
  <c r="D40" i="1"/>
  <c r="D43" i="1"/>
  <c r="D44" i="1"/>
  <c r="D2" i="1"/>
  <c r="C4" i="1"/>
  <c r="R4" i="1" s="1"/>
  <c r="C5" i="1"/>
  <c r="C7" i="1"/>
  <c r="C8" i="1"/>
  <c r="C9" i="1"/>
  <c r="R9" i="1" s="1"/>
  <c r="C10" i="1"/>
  <c r="C11" i="1"/>
  <c r="C12" i="1"/>
  <c r="C13" i="1"/>
  <c r="C14" i="1"/>
  <c r="C19" i="1"/>
  <c r="C20" i="1"/>
  <c r="C22" i="1"/>
  <c r="C24" i="1"/>
  <c r="C25" i="1"/>
  <c r="C27" i="1"/>
  <c r="C28" i="1"/>
  <c r="C29" i="1"/>
  <c r="C30" i="1"/>
  <c r="C32" i="1"/>
  <c r="C35" i="1"/>
  <c r="C36" i="1"/>
  <c r="C37" i="1"/>
  <c r="C38" i="1"/>
  <c r="C39" i="1"/>
  <c r="C40" i="1"/>
  <c r="C43" i="1"/>
  <c r="C44" i="1"/>
  <c r="C3" i="1"/>
  <c r="C2" i="1"/>
  <c r="R27" i="1" l="1"/>
  <c r="R20" i="1"/>
  <c r="R2" i="1"/>
  <c r="R3" i="1"/>
  <c r="R38" i="1"/>
  <c r="R32" i="1"/>
  <c r="R25" i="1"/>
  <c r="R11" i="1"/>
  <c r="R40" i="1"/>
  <c r="R36" i="1"/>
  <c r="R19" i="1"/>
  <c r="R8" i="1"/>
  <c r="R12" i="1"/>
  <c r="R44" i="1"/>
  <c r="R37" i="1"/>
  <c r="R29" i="1"/>
  <c r="R24" i="1"/>
  <c r="R14" i="1"/>
  <c r="R10" i="1"/>
  <c r="R7" i="1"/>
  <c r="R43" i="1"/>
  <c r="R39" i="1"/>
  <c r="R35" i="1"/>
  <c r="R30" i="1"/>
  <c r="R28" i="1"/>
  <c r="R22" i="1"/>
  <c r="R13" i="1"/>
  <c r="R5" i="1"/>
  <c r="N3" i="1"/>
  <c r="N19" i="1"/>
  <c r="N11" i="1"/>
  <c r="N5" i="1"/>
  <c r="N24" i="1"/>
  <c r="N43" i="1"/>
  <c r="N40" i="1"/>
  <c r="N35" i="1"/>
  <c r="N27" i="1"/>
  <c r="N29" i="1"/>
  <c r="N20" i="1"/>
  <c r="N14" i="1"/>
  <c r="N9" i="1"/>
  <c r="N4" i="1"/>
  <c r="N32" i="1"/>
  <c r="N13" i="1"/>
  <c r="N8" i="1"/>
  <c r="N7" i="1"/>
  <c r="N44" i="1"/>
  <c r="N37" i="1"/>
  <c r="N22" i="1"/>
  <c r="N28" i="1"/>
  <c r="N36" i="1"/>
  <c r="N2" i="1"/>
  <c r="N38" i="1"/>
  <c r="N30" i="1"/>
  <c r="N25" i="1"/>
  <c r="N10" i="1"/>
  <c r="N12" i="1"/>
  <c r="L2" i="1"/>
  <c r="N39" i="1"/>
  <c r="L25" i="1"/>
  <c r="L19" i="1"/>
  <c r="L32" i="1"/>
  <c r="L13" i="1"/>
  <c r="L3" i="1"/>
  <c r="L39" i="1"/>
  <c r="L37" i="1"/>
  <c r="L22" i="1"/>
  <c r="L28" i="1"/>
  <c r="L8" i="1"/>
  <c r="L43" i="1"/>
  <c r="L40" i="1"/>
  <c r="L38" i="1"/>
  <c r="L35" i="1"/>
  <c r="L12" i="1"/>
  <c r="L36" i="1"/>
  <c r="L30" i="1"/>
  <c r="L27" i="1"/>
  <c r="L10" i="1"/>
  <c r="L4" i="1"/>
  <c r="L44" i="1"/>
  <c r="L29" i="1"/>
  <c r="L24" i="1"/>
  <c r="L20" i="1"/>
  <c r="L14" i="1"/>
  <c r="L9" i="1"/>
  <c r="L7" i="1"/>
  <c r="L5" i="1"/>
  <c r="L11" i="1"/>
  <c r="S2" i="1" l="1"/>
</calcChain>
</file>

<file path=xl/sharedStrings.xml><?xml version="1.0" encoding="utf-8"?>
<sst xmlns="http://schemas.openxmlformats.org/spreadsheetml/2006/main" count="447" uniqueCount="74">
  <si>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</si>
  <si>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</si>
  <si>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</si>
  <si>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</si>
  <si>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</si>
  <si>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</si>
  <si>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</si>
  <si>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</si>
  <si>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</si>
  <si>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</si>
  <si>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VIOREL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DAN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</si>
  <si>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ANGHEL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V.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SILVIA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</si>
  <si>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DRAGOMIR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G.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</si>
  <si>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DUMITRU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ANDREI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</si>
  <si>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MITICI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O.M.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ALEXANDRU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</si>
  <si>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TRIPAN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DC.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THEODOR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</si>
  <si>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TUDORACHE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CORINA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STEFANIA</t>
    </r>
  </si>
  <si>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PARNESCU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I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T.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ADRIAN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>-TAMAREL</t>
    </r>
  </si>
  <si>
    <t>ALBU S. MIHAIL - ALEXANDRU</t>
  </si>
  <si>
    <t>ALDEA S.A. ANA - ANDREEA</t>
  </si>
  <si>
    <t>ESANU L. STEFAN</t>
  </si>
  <si>
    <t>IORDACHE A. EUGEN - ALEXANDRU</t>
  </si>
  <si>
    <t>POP R. RAZVAN - HORIA</t>
  </si>
  <si>
    <t>STOIAN V. COSMIN</t>
  </si>
  <si>
    <t>ANDREESCU G.A. GABRIEL - CATALIN</t>
  </si>
  <si>
    <t>CALIN F. THEODOR - ALEXANDRU</t>
  </si>
  <si>
    <t>CARAPETRU I. ARMAND</t>
  </si>
  <si>
    <t>CEUCA R. ALEXANDRU</t>
  </si>
  <si>
    <t>DINU S. MIHNEA - ANDREI</t>
  </si>
  <si>
    <t>POPESCU C.V. TUDOR</t>
  </si>
  <si>
    <t>BURLACU S. CRISTIAN</t>
  </si>
  <si>
    <t>CONSTANTIN M.A. OCTAVIAN - FLORIN</t>
  </si>
  <si>
    <t>DARAMUS V. CLAUDIU - LUCIAN</t>
  </si>
  <si>
    <t>FAIER E. ANDREEA - ALECSANDRA</t>
  </si>
  <si>
    <t>IANCU G. ANDREI - CRISTIAN</t>
  </si>
  <si>
    <t>TONGHIOIU H.V. TEODOR - PAUL</t>
  </si>
  <si>
    <t>VASILE C. RARES - MIHAI</t>
  </si>
  <si>
    <t>Ex1</t>
  </si>
  <si>
    <t>Ex2</t>
  </si>
  <si>
    <t>Ex3</t>
  </si>
  <si>
    <t>Ex4</t>
  </si>
  <si>
    <t>Ex5</t>
  </si>
  <si>
    <t>Ex6</t>
  </si>
  <si>
    <t>Ex7</t>
  </si>
  <si>
    <t>Ex8</t>
  </si>
  <si>
    <t>PATRUTOIU MINODORA</t>
  </si>
  <si>
    <t>BOROVINA ROBERT PETRISOR</t>
  </si>
  <si>
    <t>BALAN ALEXANDRU IONUT</t>
  </si>
  <si>
    <t>Tema1</t>
  </si>
  <si>
    <t>Tema2</t>
  </si>
  <si>
    <t>Tema3</t>
  </si>
  <si>
    <t>Tema4</t>
  </si>
  <si>
    <t>Tema5</t>
  </si>
  <si>
    <t>Total Teme Ponderat</t>
  </si>
  <si>
    <t>Punctaj</t>
  </si>
  <si>
    <t>Bonus</t>
  </si>
  <si>
    <t>Prag</t>
  </si>
  <si>
    <t>Picati</t>
  </si>
  <si>
    <t>Total zecimale</t>
  </si>
  <si>
    <t>GHEORGHE OVIDIU MIHAI</t>
  </si>
  <si>
    <t>CALINA BOGDAN IONUT</t>
  </si>
  <si>
    <t>CHIRCULETE VLAD MIHAI</t>
  </si>
  <si>
    <t>DOBRE SORIN ALEXANDRU</t>
  </si>
  <si>
    <t>DONESCU DANIEL ADRIAN</t>
  </si>
  <si>
    <t>MIHUTESCU ALEXANDRU TUDOR</t>
  </si>
  <si>
    <t>SALIU FELICIA LIGIA</t>
  </si>
  <si>
    <t>ANGHEL DANIEL VASILE</t>
  </si>
  <si>
    <t>LEONTE LAURA STEFANIA</t>
  </si>
  <si>
    <t>STATIE DARIA LARISA ALEXANDRA</t>
  </si>
  <si>
    <t>VERSOIU STEFANIA CLAUDIA</t>
  </si>
  <si>
    <t>LUGOJ EMA ALEXANDRA</t>
  </si>
  <si>
    <t>PETRE EMANUEL</t>
  </si>
  <si>
    <t>Keep</t>
  </si>
  <si>
    <t>IOV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</si>
</sst>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="80" zoomScaleNormal="80" workbookViewId="0">
      <pane ySplit="1" topLeftCell="A23" activePane="bottomLeft" state="frozen"/>
      <selection pane="bottomLeft" activeCell="E54" sqref="E54"/>
    </sheetView>
  </sheetViews>
  <sheetFormatPr defaultRowHeight="15" x14ac:dyDescent="0.25"/>
  <cols>
    <col min="1" max="1" width="40.140625" style="2" customWidth="1"/>
    <col min="3" max="10" width="14.42578125" customWidth="1"/>
    <col min="21" max="21" width="12.5703125" customWidth="1"/>
  </cols>
  <sheetData>
    <row r="1" spans="1:21" s="4" customFormat="1" ht="4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5" t="s">
        <v>53</v>
      </c>
      <c r="M1" s="4" t="s">
        <v>55</v>
      </c>
      <c r="O1" s="4" t="s">
        <v>56</v>
      </c>
      <c r="Q1" s="4" t="s">
        <v>58</v>
      </c>
      <c r="S1" s="4" t="s">
        <v>57</v>
      </c>
      <c r="U1" s="4" t="s">
        <v>72</v>
      </c>
    </row>
    <row r="2" spans="1:21" x14ac:dyDescent="0.25">
      <c r="A2" s="1" t="s">
        <v>10</v>
      </c>
      <c r="B2">
        <v>241</v>
      </c>
      <c r="C2">
        <f>SUMPRODUCT(Tema1!C2:J2,Weights!$B$2:$I$2)</f>
        <v>0</v>
      </c>
      <c r="D2">
        <f>SUMPRODUCT(Tema2!C2:I2,Weights!$B$3:$H$3)</f>
        <v>0</v>
      </c>
      <c r="E2">
        <f>SUMPRODUCT(Tema3!C2:I2,Weights!$B$4:$H$4)</f>
        <v>0</v>
      </c>
      <c r="F2">
        <f>SUMPRODUCT(Tema4!C2:I2,Weights!$B$5:$H$5)</f>
        <v>0</v>
      </c>
      <c r="G2">
        <f>SUMPRODUCT(Tema5!C2:H2,Weights!$B$6:$G$6)</f>
        <v>0</v>
      </c>
      <c r="H2">
        <f>Proiect!C2</f>
        <v>0</v>
      </c>
      <c r="I2">
        <f>SUMPRODUCT(Examen!C2:I2,Weights!$B$8:$H$8)</f>
        <v>0</v>
      </c>
      <c r="J2" s="6" t="str">
        <f>IF(I2&gt;O$2,MAX(4,ROUND(1 + I2/6,0),ROUND(MIN(10,1+0.6*(C2/(10*SUM(Weights!$B$2:$I$2))+D2/(10*SUM(Weights!$B$3:$H$3))+E2/(10*SUM(Weights!$B$4:$H$4))+F2/(10*SUM(Weights!$B$5:$H$5))+G2/(10*SUM(Weights!$B$6:$G$6)))+I2/60*7+H2/100+M2),0)),IF(I2=0,"Absent",4))</f>
        <v>Absent</v>
      </c>
      <c r="L2">
        <f>C2/(10*SUM(Weights!$B$2:$I$2))+D2/(10*SUM(Weights!$B$3:$H$3))+E2/(10*SUM(Weights!$B$4:$H$4))+F2/(10*SUM(Weights!$B$5:$H$5))+G2/(10*SUM(Weights!$B$6:$G$6))</f>
        <v>0</v>
      </c>
      <c r="N2">
        <f>MAX(4,ROUND(MIN(10,1+0.6*(C2/(10*SUM(Weights!$B$2:$I$2))+D2/(10*SUM(Weights!$B$3:$H$3))+E2/(10*SUM(Weights!$B$4:$H$4))+F2/(10*SUM(Weights!$B$5:$H$5))+G2/(10*SUM(Weights!$B$6:$G$6)))+I2/60*7+H2/100 + M2),0))</f>
        <v>4</v>
      </c>
      <c r="O2">
        <v>2</v>
      </c>
      <c r="Q2">
        <f>MIN(10,1+0.6*(C2/(10*SUM(Weights!$B$2:$I$2))+D2/(10*SUM(Weights!$B$3:$H$3))+E2/(10*SUM(Weights!$B$4:$H$4))+F2/(10*SUM(Weights!$B$5:$H$5))+G2/(10*SUM(Weights!$B$6:$G$6)))+I2/50*7+H2/100+M2)</f>
        <v>1</v>
      </c>
      <c r="R2">
        <f>MAX(4,1 + I2/6,MIN(10,1+0.6*(C2/(10*SUM(Weights!$B$2:$I$2))+D2/(10*SUM(Weights!$B$3:$H$3))+E2/(10*SUM(Weights!$B$4:$H$4))+F2/(10*SUM(Weights!$B$5:$H$5))+G2/(10*SUM(Weights!$B$6:$G$6)))+I2/60*7+H2/100+M2))</f>
        <v>4</v>
      </c>
      <c r="S2">
        <f>SUMIF(J2:J44,"= 4")/4</f>
        <v>3</v>
      </c>
      <c r="T2">
        <f xml:space="preserve"> ROUND(1 + I2/5,2)</f>
        <v>1</v>
      </c>
      <c r="U2">
        <f>IF(J2 &lt;&gt; "Absent",0,1)</f>
        <v>1</v>
      </c>
    </row>
    <row r="3" spans="1:21" x14ac:dyDescent="0.25">
      <c r="A3" s="1" t="s">
        <v>11</v>
      </c>
      <c r="B3">
        <v>241</v>
      </c>
      <c r="C3">
        <f>SUMPRODUCT(Tema1!C3:J3,Weights!$B$2:$I$2)</f>
        <v>32</v>
      </c>
      <c r="D3">
        <f>SUMPRODUCT(Tema2!C3:I3,Weights!$B$3:$H$3)</f>
        <v>0</v>
      </c>
      <c r="E3">
        <f>SUMPRODUCT(Tema3!C3:I3,Weights!$B$4:$H$4)</f>
        <v>0</v>
      </c>
      <c r="F3">
        <f>SUMPRODUCT(Tema4!C3:I3,Weights!$B$5:$H$5)</f>
        <v>0</v>
      </c>
      <c r="G3">
        <f>SUMPRODUCT(Tema5!C3:H3,Weights!$B$6:$G$6)</f>
        <v>0</v>
      </c>
      <c r="H3">
        <f>Proiect!C3</f>
        <v>0</v>
      </c>
      <c r="I3">
        <f>SUMPRODUCT(Examen!C3:I3,Weights!$B$8:$H$8)</f>
        <v>18</v>
      </c>
      <c r="J3" s="6">
        <f>IF(I3&gt;O$2,MAX(4,ROUND(1 + I3/5,0),ROUND(MIN(10,1+0.6*(C3/(10*SUM(Weights!$B$2:$I$2))+D3/(10*SUM(Weights!$B$3:$H$3))+E3/(10*SUM(Weights!$B$4:$H$4))+F3/(10*SUM(Weights!$B$5:$H$5))+G3/(10*SUM(Weights!$B$6:$G$6)))+I3/50*7+H3/100+M3),0)),IF(I3=0,"Absent",4))</f>
        <v>5</v>
      </c>
      <c r="L3">
        <f>C3/(10*SUM(Weights!$B$2:$I$2))+D3/(10*SUM(Weights!$B$3:$H$3))+E3/(10*SUM(Weights!$B$4:$H$4))+F3/(10*SUM(Weights!$B$5:$H$5))+G3/(10*SUM(Weights!$B$6:$G$6))</f>
        <v>0.4</v>
      </c>
      <c r="N3">
        <f>MAX(4,ROUND(MIN(10,1+0.6*(C3/(10*SUM(Weights!$B$2:$I$2))+D3/(10*SUM(Weights!$B$3:$H$3))+E3/(10*SUM(Weights!$B$4:$H$4))+F3/(10*SUM(Weights!$B$5:$H$5))+G3/(10*SUM(Weights!$B$6:$G$6)))+I3/60*7+H3/100 + M3),0))</f>
        <v>4</v>
      </c>
      <c r="Q3">
        <f>MIN(10,1+0.6*(C3/(10*SUM(Weights!$B$2:$I$2))+D3/(10*SUM(Weights!$B$3:$H$3))+E3/(10*SUM(Weights!$B$4:$H$4))+F3/(10*SUM(Weights!$B$5:$H$5))+G3/(10*SUM(Weights!$B$6:$G$6)))+I3/50*7+H3/100+M3)</f>
        <v>3.76</v>
      </c>
      <c r="R3">
        <f>MAX(4,1 + I3/6,MIN(10,1+0.6*(C3/(10*SUM(Weights!$B$2:$I$2))+D3/(10*SUM(Weights!$B$3:$H$3))+E3/(10*SUM(Weights!$B$4:$H$4))+F3/(10*SUM(Weights!$B$5:$H$5))+G3/(10*SUM(Weights!$B$6:$G$6)))+I3/60*7+H3/100+M3))</f>
        <v>4</v>
      </c>
      <c r="T3">
        <f t="shared" ref="T3:T45" si="0" xml:space="preserve"> ROUND(1 + I3/5,2)</f>
        <v>4.5999999999999996</v>
      </c>
      <c r="U3">
        <f t="shared" ref="U3:U45" si="1">IF(J3 &lt;&gt; "Absent",0,1)</f>
        <v>0</v>
      </c>
    </row>
    <row r="4" spans="1:21" x14ac:dyDescent="0.25">
      <c r="A4" s="1" t="s">
        <v>12</v>
      </c>
      <c r="B4">
        <v>241</v>
      </c>
      <c r="C4">
        <f>SUMPRODUCT(Tema1!C4:J4,Weights!$B$2:$I$2)</f>
        <v>32</v>
      </c>
      <c r="D4">
        <f>SUMPRODUCT(Tema2!C4:I4,Weights!$B$3:$H$3)</f>
        <v>0</v>
      </c>
      <c r="E4">
        <f>SUMPRODUCT(Tema3!C4:I4,Weights!$B$4:$H$4)</f>
        <v>0</v>
      </c>
      <c r="F4">
        <f>SUMPRODUCT(Tema4!C4:I4,Weights!$B$5:$H$5)</f>
        <v>0</v>
      </c>
      <c r="G4">
        <f>SUMPRODUCT(Tema5!C4:H4,Weights!$B$6:$G$6)</f>
        <v>0</v>
      </c>
      <c r="H4">
        <f>Proiect!C4</f>
        <v>0</v>
      </c>
      <c r="I4">
        <f>SUMPRODUCT(Examen!C4:I4,Weights!$B$8:$H$8)</f>
        <v>0</v>
      </c>
      <c r="J4" s="6" t="str">
        <f>IF(I4&gt;O$2,MAX(4,ROUND(1 + I4/5,0),ROUND(MIN(10,1+0.6*(C4/(10*SUM(Weights!$B$2:$I$2))+D4/(10*SUM(Weights!$B$3:$H$3))+E4/(10*SUM(Weights!$B$4:$H$4))+F4/(10*SUM(Weights!$B$5:$H$5))+G4/(10*SUM(Weights!$B$6:$G$6)))+I4/50*7+H4/100+M4),0)),IF(I4=0,"Absent",4))</f>
        <v>Absent</v>
      </c>
      <c r="L4">
        <f>C4/(10*SUM(Weights!$B$2:$I$2))+D4/(10*SUM(Weights!$B$3:$H$3))+E4/(10*SUM(Weights!$B$4:$H$4))+F4/(10*SUM(Weights!$B$5:$H$5))+G4/(10*SUM(Weights!$B$6:$G$6))</f>
        <v>0.4</v>
      </c>
      <c r="N4">
        <f>MAX(4,ROUND(MIN(10,1+0.6*(C4/(10*SUM(Weights!$B$2:$I$2))+D4/(10*SUM(Weights!$B$3:$H$3))+E4/(10*SUM(Weights!$B$4:$H$4))+F4/(10*SUM(Weights!$B$5:$H$5))+G4/(10*SUM(Weights!$B$6:$G$6)))+I4/60*7+H4/100 + M4),0))</f>
        <v>4</v>
      </c>
      <c r="Q4">
        <f>MIN(10,1+0.6*(C4/(10*SUM(Weights!$B$2:$I$2))+D4/(10*SUM(Weights!$B$3:$H$3))+E4/(10*SUM(Weights!$B$4:$H$4))+F4/(10*SUM(Weights!$B$5:$H$5))+G4/(10*SUM(Weights!$B$6:$G$6)))+I4/50*7+H4/100+M4)</f>
        <v>1.24</v>
      </c>
      <c r="R4">
        <f>MAX(4,1 + I4/6,MIN(10,1+0.6*(C4/(10*SUM(Weights!$B$2:$I$2))+D4/(10*SUM(Weights!$B$3:$H$3))+E4/(10*SUM(Weights!$B$4:$H$4))+F4/(10*SUM(Weights!$B$5:$H$5))+G4/(10*SUM(Weights!$B$6:$G$6)))+I4/60*7+H4/100+M4))</f>
        <v>4</v>
      </c>
      <c r="T4">
        <f t="shared" si="0"/>
        <v>1</v>
      </c>
      <c r="U4">
        <f t="shared" si="1"/>
        <v>1</v>
      </c>
    </row>
    <row r="5" spans="1:21" x14ac:dyDescent="0.25">
      <c r="A5" s="1" t="s">
        <v>13</v>
      </c>
      <c r="B5">
        <v>241</v>
      </c>
      <c r="C5">
        <f>SUMPRODUCT(Tema1!C5:J5,Weights!$B$2:$I$2)</f>
        <v>12</v>
      </c>
      <c r="D5">
        <f>SUMPRODUCT(Tema2!C5:I5,Weights!$B$3:$H$3)</f>
        <v>0</v>
      </c>
      <c r="E5">
        <f>SUMPRODUCT(Tema3!C5:I5,Weights!$B$4:$H$4)</f>
        <v>0</v>
      </c>
      <c r="F5">
        <f>SUMPRODUCT(Tema4!C5:I5,Weights!$B$5:$H$5)</f>
        <v>0</v>
      </c>
      <c r="G5">
        <f>SUMPRODUCT(Tema5!C5:H5,Weights!$B$6:$G$6)</f>
        <v>0</v>
      </c>
      <c r="H5">
        <f>Proiect!C5</f>
        <v>0</v>
      </c>
      <c r="I5">
        <f>SUMPRODUCT(Examen!C5:I5,Weights!$B$8:$H$8)</f>
        <v>0</v>
      </c>
      <c r="J5" s="6" t="str">
        <f>IF(I5&gt;O$2,MAX(4,ROUND(1 + I5/5,0),ROUND(MIN(10,1+0.6*(C5/(10*SUM(Weights!$B$2:$I$2))+D5/(10*SUM(Weights!$B$3:$H$3))+E5/(10*SUM(Weights!$B$4:$H$4))+F5/(10*SUM(Weights!$B$5:$H$5))+G5/(10*SUM(Weights!$B$6:$G$6)))+I5/50*7+H5/100+M5),0)),IF(I5=0,"Absent",4))</f>
        <v>Absent</v>
      </c>
      <c r="L5">
        <f>C5/(10*SUM(Weights!$B$2:$I$2))+D5/(10*SUM(Weights!$B$3:$H$3))+E5/(10*SUM(Weights!$B$4:$H$4))+F5/(10*SUM(Weights!$B$5:$H$5))+G5/(10*SUM(Weights!$B$6:$G$6))</f>
        <v>0.15</v>
      </c>
      <c r="N5">
        <f>MAX(4,ROUND(MIN(10,1+0.6*(C5/(10*SUM(Weights!$B$2:$I$2))+D5/(10*SUM(Weights!$B$3:$H$3))+E5/(10*SUM(Weights!$B$4:$H$4))+F5/(10*SUM(Weights!$B$5:$H$5))+G5/(10*SUM(Weights!$B$6:$G$6)))+I5/60*7+H5/100 + M5),0))</f>
        <v>4</v>
      </c>
      <c r="Q5">
        <f>MIN(10,1+0.6*(C5/(10*SUM(Weights!$B$2:$I$2))+D5/(10*SUM(Weights!$B$3:$H$3))+E5/(10*SUM(Weights!$B$4:$H$4))+F5/(10*SUM(Weights!$B$5:$H$5))+G5/(10*SUM(Weights!$B$6:$G$6)))+I5/50*7+H5/100+M5)</f>
        <v>1.0900000000000001</v>
      </c>
      <c r="R5">
        <f>MAX(4,1 + I5/6,MIN(10,1+0.6*(C5/(10*SUM(Weights!$B$2:$I$2))+D5/(10*SUM(Weights!$B$3:$H$3))+E5/(10*SUM(Weights!$B$4:$H$4))+F5/(10*SUM(Weights!$B$5:$H$5))+G5/(10*SUM(Weights!$B$6:$G$6)))+I5/60*7+H5/100+M5))</f>
        <v>4</v>
      </c>
      <c r="T5">
        <f t="shared" si="0"/>
        <v>1</v>
      </c>
      <c r="U5">
        <f t="shared" si="1"/>
        <v>1</v>
      </c>
    </row>
    <row r="6" spans="1:21" x14ac:dyDescent="0.25">
      <c r="A6" s="1" t="s">
        <v>59</v>
      </c>
      <c r="B6">
        <v>241</v>
      </c>
      <c r="C6">
        <f>SUMPRODUCT(Tema1!C6:J6,Weights!$B$2:$I$2)</f>
        <v>0</v>
      </c>
      <c r="D6">
        <f>SUMPRODUCT(Tema2!C6:I6,Weights!$B$3:$H$3)</f>
        <v>0</v>
      </c>
      <c r="E6">
        <f>SUMPRODUCT(Tema3!C6:I6,Weights!$B$4:$H$4)</f>
        <v>0</v>
      </c>
      <c r="F6">
        <f>SUMPRODUCT(Tema4!C6:I6,Weights!$B$5:$H$5)</f>
        <v>0</v>
      </c>
      <c r="G6">
        <f>SUMPRODUCT(Tema5!C6:H6,Weights!$B$6:$G$6)</f>
        <v>0</v>
      </c>
      <c r="H6">
        <f>Proiect!C6</f>
        <v>0</v>
      </c>
      <c r="I6">
        <f>SUMPRODUCT(Examen!C6:I6,Weights!$B$8:$H$8)</f>
        <v>0</v>
      </c>
      <c r="J6" s="6" t="str">
        <f>IF(I6&gt;O$2,MAX(4,ROUND(1 + I6/5,0),ROUND(MIN(10,1+0.6*(C6/(10*SUM(Weights!$B$2:$I$2))+D6/(10*SUM(Weights!$B$3:$H$3))+E6/(10*SUM(Weights!$B$4:$H$4))+F6/(10*SUM(Weights!$B$5:$H$5))+G6/(10*SUM(Weights!$B$6:$G$6)))+I6/50*7+H6/100+M6),0)),IF(I6=0,"Absent",4))</f>
        <v>Absent</v>
      </c>
      <c r="L6">
        <f>C6/(10*SUM(Weights!$B$2:$I$2))+D6/(10*SUM(Weights!$B$3:$H$3))+E6/(10*SUM(Weights!$B$4:$H$4))+F6/(10*SUM(Weights!$B$5:$H$5))+G6/(10*SUM(Weights!$B$6:$G$6))</f>
        <v>0</v>
      </c>
      <c r="N6">
        <f>MAX(4,ROUND(MIN(10,1+0.6*(C6/(10*SUM(Weights!$B$2:$I$2))+D6/(10*SUM(Weights!$B$3:$H$3))+E6/(10*SUM(Weights!$B$4:$H$4))+F6/(10*SUM(Weights!$B$5:$H$5))+G6/(10*SUM(Weights!$B$6:$G$6)))+I6/60*7+H6/100 + M6),0))</f>
        <v>4</v>
      </c>
      <c r="Q6">
        <f>MIN(10,1+0.6*(C6/(10*SUM(Weights!$B$2:$I$2))+D6/(10*SUM(Weights!$B$3:$H$3))+E6/(10*SUM(Weights!$B$4:$H$4))+F6/(10*SUM(Weights!$B$5:$H$5))+G6/(10*SUM(Weights!$B$6:$G$6)))+I6/50*7+H6/100+M6)</f>
        <v>1</v>
      </c>
      <c r="R6">
        <f>MAX(4,1 + I6/6,MIN(10,1+0.6*(C6/(10*SUM(Weights!$B$2:$I$2))+D6/(10*SUM(Weights!$B$3:$H$3))+E6/(10*SUM(Weights!$B$4:$H$4))+F6/(10*SUM(Weights!$B$5:$H$5))+G6/(10*SUM(Weights!$B$6:$G$6)))+I6/60*7+H6/100+M6))</f>
        <v>4</v>
      </c>
      <c r="T6">
        <f t="shared" si="0"/>
        <v>1</v>
      </c>
      <c r="U6">
        <f t="shared" si="1"/>
        <v>1</v>
      </c>
    </row>
    <row r="7" spans="1:21" x14ac:dyDescent="0.25">
      <c r="A7" s="1" t="s">
        <v>14</v>
      </c>
      <c r="B7">
        <v>241</v>
      </c>
      <c r="C7">
        <f>SUMPRODUCT(Tema1!C7:J7,Weights!$B$2:$I$2)</f>
        <v>56</v>
      </c>
      <c r="D7">
        <f>SUMPRODUCT(Tema2!C7:I7,Weights!$B$3:$H$3)</f>
        <v>0</v>
      </c>
      <c r="E7">
        <f>SUMPRODUCT(Tema3!C7:I7,Weights!$B$4:$H$4)</f>
        <v>0</v>
      </c>
      <c r="F7">
        <f>SUMPRODUCT(Tema4!C7:I7,Weights!$B$5:$H$5)</f>
        <v>0</v>
      </c>
      <c r="G7">
        <f>SUMPRODUCT(Tema5!C7:H7,Weights!$B$6:$G$6)</f>
        <v>44</v>
      </c>
      <c r="H7">
        <f>Proiect!C7</f>
        <v>0</v>
      </c>
      <c r="I7">
        <f>SUMPRODUCT(Examen!C7:I7,Weights!$B$8:$H$8)</f>
        <v>21</v>
      </c>
      <c r="J7" s="6">
        <f>IF(I7&gt;O$2,MAX(4,ROUND(1 + I7/5,0),ROUND(MIN(10,1+0.6*(C7/(10*SUM(Weights!$B$2:$I$2))+D7/(10*SUM(Weights!$B$3:$H$3))+E7/(10*SUM(Weights!$B$4:$H$4))+F7/(10*SUM(Weights!$B$5:$H$5))+G7/(10*SUM(Weights!$B$6:$G$6)))+I7/50*7+H7/100+M7),0)),IF(I7=0,"Absent",4))</f>
        <v>5</v>
      </c>
      <c r="L7">
        <f>C7/(10*SUM(Weights!$B$2:$I$2))+D7/(10*SUM(Weights!$B$3:$H$3))+E7/(10*SUM(Weights!$B$4:$H$4))+F7/(10*SUM(Weights!$B$5:$H$5))+G7/(10*SUM(Weights!$B$6:$G$6))</f>
        <v>1.4333333333333331</v>
      </c>
      <c r="N7">
        <f>MAX(4,ROUND(MIN(10,1+0.6*(C7/(10*SUM(Weights!$B$2:$I$2))+D7/(10*SUM(Weights!$B$3:$H$3))+E7/(10*SUM(Weights!$B$4:$H$4))+F7/(10*SUM(Weights!$B$5:$H$5))+G7/(10*SUM(Weights!$B$6:$G$6)))+I7/60*7+H7/100 + M7),0))</f>
        <v>4</v>
      </c>
      <c r="Q7">
        <f>MIN(10,1+0.6*(C7/(10*SUM(Weights!$B$2:$I$2))+D7/(10*SUM(Weights!$B$3:$H$3))+E7/(10*SUM(Weights!$B$4:$H$4))+F7/(10*SUM(Weights!$B$5:$H$5))+G7/(10*SUM(Weights!$B$6:$G$6)))+I7/50*7+H7/100+M7)</f>
        <v>4.8</v>
      </c>
      <c r="R7">
        <f>MAX(4,1 + I7/6,MIN(10,1+0.6*(C7/(10*SUM(Weights!$B$2:$I$2))+D7/(10*SUM(Weights!$B$3:$H$3))+E7/(10*SUM(Weights!$B$4:$H$4))+F7/(10*SUM(Weights!$B$5:$H$5))+G7/(10*SUM(Weights!$B$6:$G$6)))+I7/60*7+H7/100+M7))</f>
        <v>4.5</v>
      </c>
      <c r="T7">
        <f t="shared" si="0"/>
        <v>5.2</v>
      </c>
      <c r="U7">
        <f t="shared" si="1"/>
        <v>0</v>
      </c>
    </row>
    <row r="8" spans="1:21" x14ac:dyDescent="0.25">
      <c r="A8" s="1" t="s">
        <v>17</v>
      </c>
      <c r="B8">
        <v>241</v>
      </c>
      <c r="C8">
        <f>SUMPRODUCT(Tema1!C8:J8,Weights!$B$2:$I$2)</f>
        <v>0</v>
      </c>
      <c r="D8">
        <f>SUMPRODUCT(Tema2!C8:I8,Weights!$B$3:$H$3)</f>
        <v>0</v>
      </c>
      <c r="E8">
        <f>SUMPRODUCT(Tema3!C8:I8,Weights!$B$4:$H$4)</f>
        <v>0</v>
      </c>
      <c r="F8">
        <f>SUMPRODUCT(Tema4!C8:I8,Weights!$B$5:$H$5)</f>
        <v>0</v>
      </c>
      <c r="G8">
        <f>SUMPRODUCT(Tema5!C8:H8,Weights!$B$6:$G$6)</f>
        <v>0</v>
      </c>
      <c r="H8">
        <f>Proiect!C8</f>
        <v>0</v>
      </c>
      <c r="I8">
        <f>SUMPRODUCT(Examen!C8:I8,Weights!$B$8:$H$8)</f>
        <v>21</v>
      </c>
      <c r="J8" s="6">
        <f>IF(I8&gt;O$2,MAX(4,ROUND(1 + I8/5,0),ROUND(MIN(10,1+0.6*(C8/(10*SUM(Weights!$B$2:$I$2))+D8/(10*SUM(Weights!$B$3:$H$3))+E8/(10*SUM(Weights!$B$4:$H$4))+F8/(10*SUM(Weights!$B$5:$H$5))+G8/(10*SUM(Weights!$B$6:$G$6)))+I8/50*7+H8/100+M8),0)),IF(I8=0,"Absent",4))</f>
        <v>5</v>
      </c>
      <c r="L8">
        <f>C8/(10*SUM(Weights!$B$2:$I$2))+D8/(10*SUM(Weights!$B$3:$H$3))+E8/(10*SUM(Weights!$B$4:$H$4))+F8/(10*SUM(Weights!$B$5:$H$5))+G8/(10*SUM(Weights!$B$6:$G$6))</f>
        <v>0</v>
      </c>
      <c r="N8">
        <f>MAX(4,ROUND(MIN(10,1+0.6*(C8/(10*SUM(Weights!$B$2:$I$2))+D8/(10*SUM(Weights!$B$3:$H$3))+E8/(10*SUM(Weights!$B$4:$H$4))+F8/(10*SUM(Weights!$B$5:$H$5))+G8/(10*SUM(Weights!$B$6:$G$6)))+I8/60*7+H8/100 + M8),0))</f>
        <v>4</v>
      </c>
      <c r="Q8">
        <f>MIN(10,1+0.6*(C8/(10*SUM(Weights!$B$2:$I$2))+D8/(10*SUM(Weights!$B$3:$H$3))+E8/(10*SUM(Weights!$B$4:$H$4))+F8/(10*SUM(Weights!$B$5:$H$5))+G8/(10*SUM(Weights!$B$6:$G$6)))+I8/50*7+H8/100+M8)</f>
        <v>3.94</v>
      </c>
      <c r="R8">
        <f>MAX(4,1 + I8/6,MIN(10,1+0.6*(C8/(10*SUM(Weights!$B$2:$I$2))+D8/(10*SUM(Weights!$B$3:$H$3))+E8/(10*SUM(Weights!$B$4:$H$4))+F8/(10*SUM(Weights!$B$5:$H$5))+G8/(10*SUM(Weights!$B$6:$G$6)))+I8/60*7+H8/100+M8))</f>
        <v>4.5</v>
      </c>
      <c r="T8">
        <f t="shared" si="0"/>
        <v>5.2</v>
      </c>
      <c r="U8">
        <f t="shared" si="1"/>
        <v>0</v>
      </c>
    </row>
    <row r="9" spans="1:21" x14ac:dyDescent="0.25">
      <c r="A9" s="1" t="s">
        <v>45</v>
      </c>
      <c r="B9">
        <v>241</v>
      </c>
      <c r="C9">
        <f>SUMPRODUCT(Tema1!C9:J9,Weights!$B$2:$I$2)</f>
        <v>40</v>
      </c>
      <c r="D9">
        <f>SUMPRODUCT(Tema2!C9:I9,Weights!$B$3:$H$3)</f>
        <v>0</v>
      </c>
      <c r="E9">
        <f>SUMPRODUCT(Tema3!C9:I9,Weights!$B$4:$H$4)</f>
        <v>0</v>
      </c>
      <c r="F9">
        <f>SUMPRODUCT(Tema4!C9:I9,Weights!$B$5:$H$5)</f>
        <v>0</v>
      </c>
      <c r="G9">
        <f>SUMPRODUCT(Tema5!C9:H9,Weights!$B$6:$G$6)</f>
        <v>0</v>
      </c>
      <c r="H9">
        <f>Proiect!C9</f>
        <v>0</v>
      </c>
      <c r="I9">
        <f>SUMPRODUCT(Examen!C9:I9,Weights!$B$8:$H$8)</f>
        <v>0</v>
      </c>
      <c r="J9" s="6" t="str">
        <f>IF(I9&gt;O$2,MAX(4,ROUND(1 + I9/5,0),ROUND(MIN(10,1+0.6*(C9/(10*SUM(Weights!$B$2:$I$2))+D9/(10*SUM(Weights!$B$3:$H$3))+E9/(10*SUM(Weights!$B$4:$H$4))+F9/(10*SUM(Weights!$B$5:$H$5))+G9/(10*SUM(Weights!$B$6:$G$6)))+I9/50*7+H9/100+M9),0)),IF(I9=0,"Absent",4))</f>
        <v>Absent</v>
      </c>
      <c r="L9">
        <f>C9/(10*SUM(Weights!$B$2:$I$2))+D9/(10*SUM(Weights!$B$3:$H$3))+E9/(10*SUM(Weights!$B$4:$H$4))+F9/(10*SUM(Weights!$B$5:$H$5))+G9/(10*SUM(Weights!$B$6:$G$6))</f>
        <v>0.5</v>
      </c>
      <c r="N9">
        <f>MAX(4,ROUND(MIN(10,1+0.6*(C9/(10*SUM(Weights!$B$2:$I$2))+D9/(10*SUM(Weights!$B$3:$H$3))+E9/(10*SUM(Weights!$B$4:$H$4))+F9/(10*SUM(Weights!$B$5:$H$5))+G9/(10*SUM(Weights!$B$6:$G$6)))+I9/60*7+H9/100 + M9),0))</f>
        <v>4</v>
      </c>
      <c r="Q9">
        <f>MIN(10,1+0.6*(C9/(10*SUM(Weights!$B$2:$I$2))+D9/(10*SUM(Weights!$B$3:$H$3))+E9/(10*SUM(Weights!$B$4:$H$4))+F9/(10*SUM(Weights!$B$5:$H$5))+G9/(10*SUM(Weights!$B$6:$G$6)))+I9/50*7+H9/100+M9)</f>
        <v>1.3</v>
      </c>
      <c r="R9">
        <f>MAX(4,1 + I9/6,MIN(10,1+0.6*(C9/(10*SUM(Weights!$B$2:$I$2))+D9/(10*SUM(Weights!$B$3:$H$3))+E9/(10*SUM(Weights!$B$4:$H$4))+F9/(10*SUM(Weights!$B$5:$H$5))+G9/(10*SUM(Weights!$B$6:$G$6)))+I9/60*7+H9/100+M9))</f>
        <v>4</v>
      </c>
      <c r="T9">
        <f t="shared" si="0"/>
        <v>1</v>
      </c>
      <c r="U9">
        <f t="shared" si="1"/>
        <v>1</v>
      </c>
    </row>
    <row r="10" spans="1:21" x14ac:dyDescent="0.25">
      <c r="A10" s="1" t="s">
        <v>15</v>
      </c>
      <c r="B10">
        <v>241</v>
      </c>
      <c r="C10">
        <f>SUMPRODUCT(Tema1!C10:J10,Weights!$B$2:$I$2)</f>
        <v>0</v>
      </c>
      <c r="D10">
        <f>SUMPRODUCT(Tema2!C10:I10,Weights!$B$3:$H$3)</f>
        <v>0</v>
      </c>
      <c r="E10">
        <f>SUMPRODUCT(Tema3!C10:I10,Weights!$B$4:$H$4)</f>
        <v>0</v>
      </c>
      <c r="F10">
        <f>SUMPRODUCT(Tema4!C10:I10,Weights!$B$5:$H$5)</f>
        <v>0</v>
      </c>
      <c r="G10">
        <f>SUMPRODUCT(Tema5!C10:H10,Weights!$B$6:$G$6)</f>
        <v>43</v>
      </c>
      <c r="H10">
        <f>Proiect!C10</f>
        <v>0</v>
      </c>
      <c r="I10">
        <f>SUMPRODUCT(Examen!C10:I10,Weights!$B$8:$H$8)</f>
        <v>0</v>
      </c>
      <c r="J10" s="6" t="str">
        <f>IF(I10&gt;O$2,MAX(4,ROUND(1 + I10/5,0),ROUND(MIN(10,1+0.6*(C10/(10*SUM(Weights!$B$2:$I$2))+D10/(10*SUM(Weights!$B$3:$H$3))+E10/(10*SUM(Weights!$B$4:$H$4))+F10/(10*SUM(Weights!$B$5:$H$5))+G10/(10*SUM(Weights!$B$6:$G$6)))+I10/50*7+H10/100+M10),0)),IF(I10=0,"Absent",4))</f>
        <v>Absent</v>
      </c>
      <c r="L10">
        <f>C10/(10*SUM(Weights!$B$2:$I$2))+D10/(10*SUM(Weights!$B$3:$H$3))+E10/(10*SUM(Weights!$B$4:$H$4))+F10/(10*SUM(Weights!$B$5:$H$5))+G10/(10*SUM(Weights!$B$6:$G$6))</f>
        <v>0.71666666666666667</v>
      </c>
      <c r="N10">
        <f>MAX(4,ROUND(MIN(10,1+0.6*(C10/(10*SUM(Weights!$B$2:$I$2))+D10/(10*SUM(Weights!$B$3:$H$3))+E10/(10*SUM(Weights!$B$4:$H$4))+F10/(10*SUM(Weights!$B$5:$H$5))+G10/(10*SUM(Weights!$B$6:$G$6)))+I10/60*7+H10/100 + M10),0))</f>
        <v>4</v>
      </c>
      <c r="Q10">
        <f>MIN(10,1+0.6*(C10/(10*SUM(Weights!$B$2:$I$2))+D10/(10*SUM(Weights!$B$3:$H$3))+E10/(10*SUM(Weights!$B$4:$H$4))+F10/(10*SUM(Weights!$B$5:$H$5))+G10/(10*SUM(Weights!$B$6:$G$6)))+I10/50*7+H10/100+M10)</f>
        <v>1.43</v>
      </c>
      <c r="R10">
        <f>MAX(4,1 + I10/6,MIN(10,1+0.6*(C10/(10*SUM(Weights!$B$2:$I$2))+D10/(10*SUM(Weights!$B$3:$H$3))+E10/(10*SUM(Weights!$B$4:$H$4))+F10/(10*SUM(Weights!$B$5:$H$5))+G10/(10*SUM(Weights!$B$6:$G$6)))+I10/60*7+H10/100+M10))</f>
        <v>4</v>
      </c>
      <c r="T10">
        <f t="shared" si="0"/>
        <v>1</v>
      </c>
      <c r="U10">
        <f t="shared" si="1"/>
        <v>1</v>
      </c>
    </row>
    <row r="11" spans="1:21" x14ac:dyDescent="0.25">
      <c r="A11" s="1" t="s">
        <v>16</v>
      </c>
      <c r="B11">
        <v>241</v>
      </c>
      <c r="C11">
        <f>SUMPRODUCT(Tema1!C11:J11,Weights!$B$2:$I$2)</f>
        <v>43</v>
      </c>
      <c r="D11">
        <f>SUMPRODUCT(Tema2!C11:I11,Weights!$B$3:$H$3)</f>
        <v>60</v>
      </c>
      <c r="E11">
        <f>SUMPRODUCT(Tema3!C11:I11,Weights!$B$4:$H$4)</f>
        <v>0</v>
      </c>
      <c r="F11">
        <f>SUMPRODUCT(Tema4!C11:I11,Weights!$B$5:$H$5)</f>
        <v>48</v>
      </c>
      <c r="G11">
        <f>SUMPRODUCT(Tema5!C11:H11,Weights!$B$6:$G$6)</f>
        <v>46</v>
      </c>
      <c r="H11">
        <f>Proiect!C11</f>
        <v>0</v>
      </c>
      <c r="I11">
        <f>SUMPRODUCT(Examen!C11:I11,Weights!$B$8:$H$8)</f>
        <v>23</v>
      </c>
      <c r="J11" s="6">
        <f>IF(I11&gt;O$2,MAX(4,ROUND(1 + I11/5,0),ROUND(MIN(10,1+0.6*(C11/(10*SUM(Weights!$B$2:$I$2))+D11/(10*SUM(Weights!$B$3:$H$3))+E11/(10*SUM(Weights!$B$4:$H$4))+F11/(10*SUM(Weights!$B$5:$H$5))+G11/(10*SUM(Weights!$B$6:$G$6)))+I11/50*7+H11/100+M11),0)),IF(I11=0,"Absent",4))</f>
        <v>6</v>
      </c>
      <c r="L11">
        <f>C11/(10*SUM(Weights!$B$2:$I$2))+D11/(10*SUM(Weights!$B$3:$H$3))+E11/(10*SUM(Weights!$B$4:$H$4))+F11/(10*SUM(Weights!$B$5:$H$5))+G11/(10*SUM(Weights!$B$6:$G$6))</f>
        <v>2.8470238095238094</v>
      </c>
      <c r="N11">
        <f>MAX(4,ROUND(MIN(10,1+0.6*(C11/(10*SUM(Weights!$B$2:$I$2))+D11/(10*SUM(Weights!$B$3:$H$3))+E11/(10*SUM(Weights!$B$4:$H$4))+F11/(10*SUM(Weights!$B$5:$H$5))+G11/(10*SUM(Weights!$B$6:$G$6)))+I11/60*7+H11/100 + M11),0))</f>
        <v>5</v>
      </c>
      <c r="Q11">
        <f>MIN(10,1+0.6*(C11/(10*SUM(Weights!$B$2:$I$2))+D11/(10*SUM(Weights!$B$3:$H$3))+E11/(10*SUM(Weights!$B$4:$H$4))+F11/(10*SUM(Weights!$B$5:$H$5))+G11/(10*SUM(Weights!$B$6:$G$6)))+I11/50*7+H11/100+M11)</f>
        <v>5.9282142857142865</v>
      </c>
      <c r="R11">
        <f>MAX(4,1 + I11/6,MIN(10,1+0.6*(C11/(10*SUM(Weights!$B$2:$I$2))+D11/(10*SUM(Weights!$B$3:$H$3))+E11/(10*SUM(Weights!$B$4:$H$4))+F11/(10*SUM(Weights!$B$5:$H$5))+G11/(10*SUM(Weights!$B$6:$G$6)))+I11/60*7+H11/100+M11))</f>
        <v>5.3915476190476195</v>
      </c>
      <c r="T11">
        <f t="shared" si="0"/>
        <v>5.6</v>
      </c>
      <c r="U11">
        <f t="shared" si="1"/>
        <v>0</v>
      </c>
    </row>
    <row r="12" spans="1:21" x14ac:dyDescent="0.25">
      <c r="A12" s="2" t="s">
        <v>18</v>
      </c>
      <c r="B12">
        <v>242</v>
      </c>
      <c r="C12">
        <f>SUMPRODUCT(Tema1!C12:J12,Weights!$B$2:$I$2)</f>
        <v>0</v>
      </c>
      <c r="D12">
        <f>SUMPRODUCT(Tema2!C12:I12,Weights!$B$3:$H$3)</f>
        <v>0</v>
      </c>
      <c r="E12">
        <f>SUMPRODUCT(Tema3!C12:I12,Weights!$B$4:$H$4)</f>
        <v>0</v>
      </c>
      <c r="F12">
        <f>SUMPRODUCT(Tema4!C12:I12,Weights!$B$5:$H$5)</f>
        <v>0</v>
      </c>
      <c r="G12">
        <f>SUMPRODUCT(Tema5!C12:H12,Weights!$B$6:$G$6)</f>
        <v>0</v>
      </c>
      <c r="H12">
        <f>Proiect!C12</f>
        <v>0</v>
      </c>
      <c r="I12">
        <f>SUMPRODUCT(Examen!C12:I12,Weights!$B$8:$H$8)</f>
        <v>25</v>
      </c>
      <c r="J12" s="6">
        <f>IF(I12&gt;O$2,MAX(4,ROUND(1 + I12/5,0),ROUND(MIN(10,1+0.6*(C12/(10*SUM(Weights!$B$2:$I$2))+D12/(10*SUM(Weights!$B$3:$H$3))+E12/(10*SUM(Weights!$B$4:$H$4))+F12/(10*SUM(Weights!$B$5:$H$5))+G12/(10*SUM(Weights!$B$6:$G$6)))+I12/50*7+H12/100+M12),0)),IF(I12=0,"Absent",4))</f>
        <v>6</v>
      </c>
      <c r="L12">
        <f>C12/(10*SUM(Weights!$B$2:$I$2))+D12/(10*SUM(Weights!$B$3:$H$3))+E12/(10*SUM(Weights!$B$4:$H$4))+F12/(10*SUM(Weights!$B$5:$H$5))+G12/(10*SUM(Weights!$B$6:$G$6))</f>
        <v>0</v>
      </c>
      <c r="N12">
        <f>MAX(4,ROUND(MIN(10,1+0.6*(C12/(10*SUM(Weights!$B$2:$I$2))+D12/(10*SUM(Weights!$B$3:$H$3))+E12/(10*SUM(Weights!$B$4:$H$4))+F12/(10*SUM(Weights!$B$5:$H$5))+G12/(10*SUM(Weights!$B$6:$G$6)))+I12/60*7+H12/100 + M12),0))</f>
        <v>4</v>
      </c>
      <c r="Q12">
        <f>MIN(10,1+0.6*(C12/(10*SUM(Weights!$B$2:$I$2))+D12/(10*SUM(Weights!$B$3:$H$3))+E12/(10*SUM(Weights!$B$4:$H$4))+F12/(10*SUM(Weights!$B$5:$H$5))+G12/(10*SUM(Weights!$B$6:$G$6)))+I12/50*7+H12/100+M12)</f>
        <v>4.5</v>
      </c>
      <c r="R12">
        <f>MAX(4,1 + I12/6,MIN(10,1+0.6*(C12/(10*SUM(Weights!$B$2:$I$2))+D12/(10*SUM(Weights!$B$3:$H$3))+E12/(10*SUM(Weights!$B$4:$H$4))+F12/(10*SUM(Weights!$B$5:$H$5))+G12/(10*SUM(Weights!$B$6:$G$6)))+I12/60*7+H12/100+M12))</f>
        <v>5.166666666666667</v>
      </c>
      <c r="T12">
        <f t="shared" si="0"/>
        <v>6</v>
      </c>
      <c r="U12">
        <f t="shared" si="1"/>
        <v>0</v>
      </c>
    </row>
    <row r="13" spans="1:21" x14ac:dyDescent="0.25">
      <c r="A13" s="2" t="s">
        <v>19</v>
      </c>
      <c r="B13">
        <v>242</v>
      </c>
      <c r="C13">
        <f>SUMPRODUCT(Tema1!C13:J13,Weights!$B$2:$I$2)</f>
        <v>0</v>
      </c>
      <c r="D13">
        <f>SUMPRODUCT(Tema2!C13:I13,Weights!$B$3:$H$3)</f>
        <v>0</v>
      </c>
      <c r="E13">
        <f>SUMPRODUCT(Tema3!C13:I13,Weights!$B$4:$H$4)</f>
        <v>0</v>
      </c>
      <c r="F13">
        <f>SUMPRODUCT(Tema4!C13:I13,Weights!$B$5:$H$5)</f>
        <v>0</v>
      </c>
      <c r="G13">
        <f>SUMPRODUCT(Tema5!C13:H13,Weights!$B$6:$G$6)</f>
        <v>0</v>
      </c>
      <c r="H13">
        <f>Proiect!C13</f>
        <v>0</v>
      </c>
      <c r="I13">
        <f>SUMPRODUCT(Examen!C13:I13,Weights!$B$8:$H$8)</f>
        <v>0</v>
      </c>
      <c r="J13" s="6" t="str">
        <f>IF(I13&gt;O$2,MAX(4,ROUND(1 + I13/5,0),ROUND(MIN(10,1+0.6*(C13/(10*SUM(Weights!$B$2:$I$2))+D13/(10*SUM(Weights!$B$3:$H$3))+E13/(10*SUM(Weights!$B$4:$H$4))+F13/(10*SUM(Weights!$B$5:$H$5))+G13/(10*SUM(Weights!$B$6:$G$6)))+I13/50*7+H13/100+M13),0)),IF(I13=0,"Absent",4))</f>
        <v>Absent</v>
      </c>
      <c r="L13">
        <f>C13/(10*SUM(Weights!$B$2:$I$2))+D13/(10*SUM(Weights!$B$3:$H$3))+E13/(10*SUM(Weights!$B$4:$H$4))+F13/(10*SUM(Weights!$B$5:$H$5))+G13/(10*SUM(Weights!$B$6:$G$6))</f>
        <v>0</v>
      </c>
      <c r="N13">
        <f>MAX(4,ROUND(MIN(10,1+0.6*(C13/(10*SUM(Weights!$B$2:$I$2))+D13/(10*SUM(Weights!$B$3:$H$3))+E13/(10*SUM(Weights!$B$4:$H$4))+F13/(10*SUM(Weights!$B$5:$H$5))+G13/(10*SUM(Weights!$B$6:$G$6)))+I13/60*7+H13/100 + M13),0))</f>
        <v>4</v>
      </c>
      <c r="Q13">
        <f>MIN(10,1+0.6*(C13/(10*SUM(Weights!$B$2:$I$2))+D13/(10*SUM(Weights!$B$3:$H$3))+E13/(10*SUM(Weights!$B$4:$H$4))+F13/(10*SUM(Weights!$B$5:$H$5))+G13/(10*SUM(Weights!$B$6:$G$6)))+I13/50*7+H13/100+M13)</f>
        <v>1</v>
      </c>
      <c r="R13">
        <f>MAX(4,1 + I13/6,MIN(10,1+0.6*(C13/(10*SUM(Weights!$B$2:$I$2))+D13/(10*SUM(Weights!$B$3:$H$3))+E13/(10*SUM(Weights!$B$4:$H$4))+F13/(10*SUM(Weights!$B$5:$H$5))+G13/(10*SUM(Weights!$B$6:$G$6)))+I13/60*7+H13/100+M13))</f>
        <v>4</v>
      </c>
      <c r="T13">
        <f t="shared" si="0"/>
        <v>1</v>
      </c>
      <c r="U13">
        <f t="shared" si="1"/>
        <v>1</v>
      </c>
    </row>
    <row r="14" spans="1:21" x14ac:dyDescent="0.25">
      <c r="A14" s="2" t="s">
        <v>46</v>
      </c>
      <c r="B14">
        <v>242</v>
      </c>
      <c r="C14">
        <f>SUMPRODUCT(Tema1!C14:J14,Weights!$B$2:$I$2)</f>
        <v>0</v>
      </c>
      <c r="D14">
        <f>SUMPRODUCT(Tema2!C14:I14,Weights!$B$3:$H$3)</f>
        <v>0</v>
      </c>
      <c r="E14">
        <f>SUMPRODUCT(Tema3!C14:I14,Weights!$B$4:$H$4)</f>
        <v>0</v>
      </c>
      <c r="F14">
        <f>SUMPRODUCT(Tema4!C14:I14,Weights!$B$5:$H$5)</f>
        <v>0</v>
      </c>
      <c r="G14">
        <f>SUMPRODUCT(Tema5!C14:H14,Weights!$B$6:$G$6)</f>
        <v>0</v>
      </c>
      <c r="H14">
        <f>Proiect!C14</f>
        <v>0</v>
      </c>
      <c r="I14">
        <f>SUMPRODUCT(Examen!C14:I14,Weights!$B$8:$H$8)</f>
        <v>0</v>
      </c>
      <c r="J14" s="6" t="str">
        <f>IF(I14&gt;O$2,MAX(4,ROUND(1 + I14/5,0),ROUND(MIN(10,1+0.6*(C14/(10*SUM(Weights!$B$2:$I$2))+D14/(10*SUM(Weights!$B$3:$H$3))+E14/(10*SUM(Weights!$B$4:$H$4))+F14/(10*SUM(Weights!$B$5:$H$5))+G14/(10*SUM(Weights!$B$6:$G$6)))+I14/50*7+H14/100+M14),0)),IF(I14=0,"Absent",4))</f>
        <v>Absent</v>
      </c>
      <c r="L14">
        <f>C14/(10*SUM(Weights!$B$2:$I$2))+D14/(10*SUM(Weights!$B$3:$H$3))+E14/(10*SUM(Weights!$B$4:$H$4))+F14/(10*SUM(Weights!$B$5:$H$5))+G14/(10*SUM(Weights!$B$6:$G$6))</f>
        <v>0</v>
      </c>
      <c r="N14">
        <f>MAX(4,ROUND(MIN(10,1+0.6*(C14/(10*SUM(Weights!$B$2:$I$2))+D14/(10*SUM(Weights!$B$3:$H$3))+E14/(10*SUM(Weights!$B$4:$H$4))+F14/(10*SUM(Weights!$B$5:$H$5))+G14/(10*SUM(Weights!$B$6:$G$6)))+I14/60*7+H14/100 + M14),0))</f>
        <v>4</v>
      </c>
      <c r="Q14">
        <f>MIN(10,1+0.6*(C14/(10*SUM(Weights!$B$2:$I$2))+D14/(10*SUM(Weights!$B$3:$H$3))+E14/(10*SUM(Weights!$B$4:$H$4))+F14/(10*SUM(Weights!$B$5:$H$5))+G14/(10*SUM(Weights!$B$6:$G$6)))+I14/50*7+H14/100+M14)</f>
        <v>1</v>
      </c>
      <c r="R14">
        <f>MAX(4,1 + I14/6,MIN(10,1+0.6*(C14/(10*SUM(Weights!$B$2:$I$2))+D14/(10*SUM(Weights!$B$3:$H$3))+E14/(10*SUM(Weights!$B$4:$H$4))+F14/(10*SUM(Weights!$B$5:$H$5))+G14/(10*SUM(Weights!$B$6:$G$6)))+I14/60*7+H14/100+M14))</f>
        <v>4</v>
      </c>
      <c r="T14">
        <f t="shared" si="0"/>
        <v>1</v>
      </c>
      <c r="U14">
        <f t="shared" si="1"/>
        <v>1</v>
      </c>
    </row>
    <row r="15" spans="1:21" x14ac:dyDescent="0.25">
      <c r="A15" s="2" t="s">
        <v>60</v>
      </c>
      <c r="B15">
        <v>242</v>
      </c>
      <c r="C15">
        <f>SUMPRODUCT(Tema1!C15:J15,Weights!$B$2:$I$2)</f>
        <v>0</v>
      </c>
      <c r="D15">
        <f>SUMPRODUCT(Tema2!C15:I15,Weights!$B$3:$H$3)</f>
        <v>0</v>
      </c>
      <c r="E15">
        <f>SUMPRODUCT(Tema3!C15:I15,Weights!$B$4:$H$4)</f>
        <v>0</v>
      </c>
      <c r="F15">
        <f>SUMPRODUCT(Tema4!C15:I15,Weights!$B$5:$H$5)</f>
        <v>0</v>
      </c>
      <c r="G15">
        <f>SUMPRODUCT(Tema5!C15:H15,Weights!$B$6:$G$6)</f>
        <v>0</v>
      </c>
      <c r="H15">
        <f>Proiect!C15</f>
        <v>0</v>
      </c>
      <c r="I15">
        <f>SUMPRODUCT(Examen!C15:I15,Weights!$B$8:$H$8)</f>
        <v>0</v>
      </c>
      <c r="J15" s="6" t="str">
        <f>IF(I15&gt;O$2,MAX(4,ROUND(1 + I15/5,0),ROUND(MIN(10,1+0.6*(C15/(10*SUM(Weights!$B$2:$I$2))+D15/(10*SUM(Weights!$B$3:$H$3))+E15/(10*SUM(Weights!$B$4:$H$4))+F15/(10*SUM(Weights!$B$5:$H$5))+G15/(10*SUM(Weights!$B$6:$G$6)))+I15/50*7+H15/100+M15),0)),IF(I15=0,"Absent",4))</f>
        <v>Absent</v>
      </c>
      <c r="L15">
        <f>C15/(10*SUM(Weights!$B$2:$I$2))+D15/(10*SUM(Weights!$B$3:$H$3))+E15/(10*SUM(Weights!$B$4:$H$4))+F15/(10*SUM(Weights!$B$5:$H$5))+G15/(10*SUM(Weights!$B$6:$G$6))</f>
        <v>0</v>
      </c>
      <c r="N15">
        <f>MAX(4,ROUND(MIN(10,1+0.6*(C15/(10*SUM(Weights!$B$2:$I$2))+D15/(10*SUM(Weights!$B$3:$H$3))+E15/(10*SUM(Weights!$B$4:$H$4))+F15/(10*SUM(Weights!$B$5:$H$5))+G15/(10*SUM(Weights!$B$6:$G$6)))+I15/60*7+H15/100 + M15),0))</f>
        <v>4</v>
      </c>
      <c r="Q15">
        <f>MIN(10,1+0.6*(C15/(10*SUM(Weights!$B$2:$I$2))+D15/(10*SUM(Weights!$B$3:$H$3))+E15/(10*SUM(Weights!$B$4:$H$4))+F15/(10*SUM(Weights!$B$5:$H$5))+G15/(10*SUM(Weights!$B$6:$G$6)))+I15/50*7+H15/100+M15)</f>
        <v>1</v>
      </c>
      <c r="R15">
        <f>MAX(4,1 + I15/6,MIN(10,1+0.6*(C15/(10*SUM(Weights!$B$2:$I$2))+D15/(10*SUM(Weights!$B$3:$H$3))+E15/(10*SUM(Weights!$B$4:$H$4))+F15/(10*SUM(Weights!$B$5:$H$5))+G15/(10*SUM(Weights!$B$6:$G$6)))+I15/60*7+H15/100+M15))</f>
        <v>4</v>
      </c>
      <c r="T15">
        <f t="shared" si="0"/>
        <v>1</v>
      </c>
      <c r="U15">
        <f t="shared" si="1"/>
        <v>1</v>
      </c>
    </row>
    <row r="16" spans="1:21" x14ac:dyDescent="0.25">
      <c r="A16" s="2" t="s">
        <v>61</v>
      </c>
      <c r="B16">
        <v>242</v>
      </c>
      <c r="C16">
        <f>SUMPRODUCT(Tema1!C16:J16,Weights!$B$2:$I$2)</f>
        <v>0</v>
      </c>
      <c r="D16">
        <f>SUMPRODUCT(Tema2!C16:I16,Weights!$B$3:$H$3)</f>
        <v>0</v>
      </c>
      <c r="E16">
        <f>SUMPRODUCT(Tema3!C16:I16,Weights!$B$4:$H$4)</f>
        <v>0</v>
      </c>
      <c r="F16">
        <f>SUMPRODUCT(Tema4!C16:I16,Weights!$B$5:$H$5)</f>
        <v>0</v>
      </c>
      <c r="G16">
        <f>SUMPRODUCT(Tema5!C16:H16,Weights!$B$6:$G$6)</f>
        <v>0</v>
      </c>
      <c r="H16">
        <f>Proiect!C16</f>
        <v>0</v>
      </c>
      <c r="I16">
        <f>SUMPRODUCT(Examen!C16:I16,Weights!$B$8:$H$8)</f>
        <v>21</v>
      </c>
      <c r="J16" s="6">
        <f>IF(I16&gt;O$2,MAX(4,ROUND(1 + I16/5,0),ROUND(MIN(10,1+0.6*(C16/(10*SUM(Weights!$B$2:$I$2))+D16/(10*SUM(Weights!$B$3:$H$3))+E16/(10*SUM(Weights!$B$4:$H$4))+F16/(10*SUM(Weights!$B$5:$H$5))+G16/(10*SUM(Weights!$B$6:$G$6)))+I16/50*7+H16/100+M16),0)),IF(I16=0,"Absent",4))</f>
        <v>5</v>
      </c>
      <c r="L16">
        <f>C16/(10*SUM(Weights!$B$2:$I$2))+D16/(10*SUM(Weights!$B$3:$H$3))+E16/(10*SUM(Weights!$B$4:$H$4))+F16/(10*SUM(Weights!$B$5:$H$5))+G16/(10*SUM(Weights!$B$6:$G$6))</f>
        <v>0</v>
      </c>
      <c r="N16">
        <f>MAX(4,ROUND(MIN(10,1+0.6*(C16/(10*SUM(Weights!$B$2:$I$2))+D16/(10*SUM(Weights!$B$3:$H$3))+E16/(10*SUM(Weights!$B$4:$H$4))+F16/(10*SUM(Weights!$B$5:$H$5))+G16/(10*SUM(Weights!$B$6:$G$6)))+I16/60*7+H16/100 + M16),0))</f>
        <v>4</v>
      </c>
      <c r="Q16">
        <f>MIN(10,1+0.6*(C16/(10*SUM(Weights!$B$2:$I$2))+D16/(10*SUM(Weights!$B$3:$H$3))+E16/(10*SUM(Weights!$B$4:$H$4))+F16/(10*SUM(Weights!$B$5:$H$5))+G16/(10*SUM(Weights!$B$6:$G$6)))+I16/50*7+H16/100+M16)</f>
        <v>3.94</v>
      </c>
      <c r="R16">
        <f>MAX(4,1 + I16/6,MIN(10,1+0.6*(C16/(10*SUM(Weights!$B$2:$I$2))+D16/(10*SUM(Weights!$B$3:$H$3))+E16/(10*SUM(Weights!$B$4:$H$4))+F16/(10*SUM(Weights!$B$5:$H$5))+G16/(10*SUM(Weights!$B$6:$G$6)))+I16/60*7+H16/100+M16))</f>
        <v>4.5</v>
      </c>
      <c r="T16">
        <f t="shared" si="0"/>
        <v>5.2</v>
      </c>
      <c r="U16">
        <f t="shared" si="1"/>
        <v>0</v>
      </c>
    </row>
    <row r="17" spans="1:21" x14ac:dyDescent="0.25">
      <c r="A17" s="2" t="s">
        <v>62</v>
      </c>
      <c r="B17">
        <v>242</v>
      </c>
      <c r="C17">
        <f>SUMPRODUCT(Tema1!C17:J17,Weights!$B$2:$I$2)</f>
        <v>0</v>
      </c>
      <c r="D17">
        <f>SUMPRODUCT(Tema2!C17:I17,Weights!$B$3:$H$3)</f>
        <v>0</v>
      </c>
      <c r="E17">
        <f>SUMPRODUCT(Tema3!C17:I17,Weights!$B$4:$H$4)</f>
        <v>0</v>
      </c>
      <c r="F17">
        <f>SUMPRODUCT(Tema4!C17:I17,Weights!$B$5:$H$5)</f>
        <v>0</v>
      </c>
      <c r="G17">
        <f>SUMPRODUCT(Tema5!C17:H17,Weights!$B$6:$G$6)</f>
        <v>0</v>
      </c>
      <c r="H17">
        <f>Proiect!C17</f>
        <v>0</v>
      </c>
      <c r="I17">
        <f>SUMPRODUCT(Examen!C17:I17,Weights!$B$8:$H$8)</f>
        <v>0</v>
      </c>
      <c r="J17" s="6" t="str">
        <f>IF(I17&gt;O$2,MAX(4,ROUND(1 + I17/5,0),ROUND(MIN(10,1+0.6*(C17/(10*SUM(Weights!$B$2:$I$2))+D17/(10*SUM(Weights!$B$3:$H$3))+E17/(10*SUM(Weights!$B$4:$H$4))+F17/(10*SUM(Weights!$B$5:$H$5))+G17/(10*SUM(Weights!$B$6:$G$6)))+I17/50*7+H17/100+M17),0)),IF(I17=0,"Absent",4))</f>
        <v>Absent</v>
      </c>
      <c r="L17">
        <f>C17/(10*SUM(Weights!$B$2:$I$2))+D17/(10*SUM(Weights!$B$3:$H$3))+E17/(10*SUM(Weights!$B$4:$H$4))+F17/(10*SUM(Weights!$B$5:$H$5))+G17/(10*SUM(Weights!$B$6:$G$6))</f>
        <v>0</v>
      </c>
      <c r="N17">
        <f>MAX(4,ROUND(MIN(10,1+0.6*(C17/(10*SUM(Weights!$B$2:$I$2))+D17/(10*SUM(Weights!$B$3:$H$3))+E17/(10*SUM(Weights!$B$4:$H$4))+F17/(10*SUM(Weights!$B$5:$H$5))+G17/(10*SUM(Weights!$B$6:$G$6)))+I17/60*7+H17/100 + M17),0))</f>
        <v>4</v>
      </c>
      <c r="Q17">
        <f>MIN(10,1+0.6*(C17/(10*SUM(Weights!$B$2:$I$2))+D17/(10*SUM(Weights!$B$3:$H$3))+E17/(10*SUM(Weights!$B$4:$H$4))+F17/(10*SUM(Weights!$B$5:$H$5))+G17/(10*SUM(Weights!$B$6:$G$6)))+I17/50*7+H17/100+M17)</f>
        <v>1</v>
      </c>
      <c r="R17">
        <f>MAX(4,1 + I17/6,MIN(10,1+0.6*(C17/(10*SUM(Weights!$B$2:$I$2))+D17/(10*SUM(Weights!$B$3:$H$3))+E17/(10*SUM(Weights!$B$4:$H$4))+F17/(10*SUM(Weights!$B$5:$H$5))+G17/(10*SUM(Weights!$B$6:$G$6)))+I17/60*7+H17/100+M17))</f>
        <v>4</v>
      </c>
      <c r="T17">
        <f t="shared" si="0"/>
        <v>1</v>
      </c>
      <c r="U17">
        <f t="shared" si="1"/>
        <v>1</v>
      </c>
    </row>
    <row r="18" spans="1:21" x14ac:dyDescent="0.25">
      <c r="A18" s="2" t="s">
        <v>63</v>
      </c>
      <c r="B18">
        <v>242</v>
      </c>
      <c r="C18">
        <f>SUMPRODUCT(Tema1!C18:J18,Weights!$B$2:$I$2)</f>
        <v>0</v>
      </c>
      <c r="D18">
        <f>SUMPRODUCT(Tema2!C18:I18,Weights!$B$3:$H$3)</f>
        <v>0</v>
      </c>
      <c r="E18">
        <f>SUMPRODUCT(Tema3!C18:I18,Weights!$B$4:$H$4)</f>
        <v>0</v>
      </c>
      <c r="F18">
        <f>SUMPRODUCT(Tema4!C18:I18,Weights!$B$5:$H$5)</f>
        <v>0</v>
      </c>
      <c r="G18">
        <f>SUMPRODUCT(Tema5!C18:H18,Weights!$B$6:$G$6)</f>
        <v>0</v>
      </c>
      <c r="H18">
        <f>Proiect!C18</f>
        <v>0</v>
      </c>
      <c r="I18">
        <f>SUMPRODUCT(Examen!C18:I18,Weights!$B$8:$H$8)</f>
        <v>0</v>
      </c>
      <c r="J18" s="6" t="str">
        <f>IF(I18&gt;O$2,MAX(4,ROUND(1 + I18/5,0),ROUND(MIN(10,1+0.6*(C18/(10*SUM(Weights!$B$2:$I$2))+D18/(10*SUM(Weights!$B$3:$H$3))+E18/(10*SUM(Weights!$B$4:$H$4))+F18/(10*SUM(Weights!$B$5:$H$5))+G18/(10*SUM(Weights!$B$6:$G$6)))+I18/50*7+H18/100+M18),0)),IF(I18=0,"Absent",4))</f>
        <v>Absent</v>
      </c>
      <c r="L18">
        <f>C18/(10*SUM(Weights!$B$2:$I$2))+D18/(10*SUM(Weights!$B$3:$H$3))+E18/(10*SUM(Weights!$B$4:$H$4))+F18/(10*SUM(Weights!$B$5:$H$5))+G18/(10*SUM(Weights!$B$6:$G$6))</f>
        <v>0</v>
      </c>
      <c r="N18">
        <f>MAX(4,ROUND(MIN(10,1+0.6*(C18/(10*SUM(Weights!$B$2:$I$2))+D18/(10*SUM(Weights!$B$3:$H$3))+E18/(10*SUM(Weights!$B$4:$H$4))+F18/(10*SUM(Weights!$B$5:$H$5))+G18/(10*SUM(Weights!$B$6:$G$6)))+I18/60*7+H18/100 + M18),0))</f>
        <v>4</v>
      </c>
      <c r="Q18">
        <f>MIN(10,1+0.6*(C18/(10*SUM(Weights!$B$2:$I$2))+D18/(10*SUM(Weights!$B$3:$H$3))+E18/(10*SUM(Weights!$B$4:$H$4))+F18/(10*SUM(Weights!$B$5:$H$5))+G18/(10*SUM(Weights!$B$6:$G$6)))+I18/50*7+H18/100+M18)</f>
        <v>1</v>
      </c>
      <c r="R18">
        <f>MAX(4,1 + I18/6,MIN(10,1+0.6*(C18/(10*SUM(Weights!$B$2:$I$2))+D18/(10*SUM(Weights!$B$3:$H$3))+E18/(10*SUM(Weights!$B$4:$H$4))+F18/(10*SUM(Weights!$B$5:$H$5))+G18/(10*SUM(Weights!$B$6:$G$6)))+I18/60*7+H18/100+M18))</f>
        <v>4</v>
      </c>
      <c r="T18">
        <f t="shared" si="0"/>
        <v>1</v>
      </c>
      <c r="U18">
        <f t="shared" si="1"/>
        <v>1</v>
      </c>
    </row>
    <row r="19" spans="1:21" x14ac:dyDescent="0.25">
      <c r="A19" s="2" t="s">
        <v>20</v>
      </c>
      <c r="B19">
        <v>242</v>
      </c>
      <c r="C19">
        <f>SUMPRODUCT(Tema1!C19:J19,Weights!$B$2:$I$2)</f>
        <v>0</v>
      </c>
      <c r="D19">
        <f>SUMPRODUCT(Tema2!C19:I19,Weights!$B$3:$H$3)</f>
        <v>0</v>
      </c>
      <c r="E19">
        <f>SUMPRODUCT(Tema3!C19:I19,Weights!$B$4:$H$4)</f>
        <v>0</v>
      </c>
      <c r="F19">
        <f>SUMPRODUCT(Tema4!C19:I19,Weights!$B$5:$H$5)</f>
        <v>0</v>
      </c>
      <c r="G19">
        <f>SUMPRODUCT(Tema5!C19:H19,Weights!$B$6:$G$6)</f>
        <v>0</v>
      </c>
      <c r="H19">
        <f>Proiect!C19</f>
        <v>0</v>
      </c>
      <c r="I19">
        <f>SUMPRODUCT(Examen!C19:I19,Weights!$B$8:$H$8)</f>
        <v>25</v>
      </c>
      <c r="J19" s="6">
        <f>IF(I19&gt;O$2,MAX(4,ROUND(1 + I19/5,0),ROUND(MIN(10,1+0.6*(C19/(10*SUM(Weights!$B$2:$I$2))+D19/(10*SUM(Weights!$B$3:$H$3))+E19/(10*SUM(Weights!$B$4:$H$4))+F19/(10*SUM(Weights!$B$5:$H$5))+G19/(10*SUM(Weights!$B$6:$G$6)))+I19/50*7+H19/100+M19),0)),IF(I19=0,"Absent",4))</f>
        <v>6</v>
      </c>
      <c r="L19">
        <f>C19/(10*SUM(Weights!$B$2:$I$2))+D19/(10*SUM(Weights!$B$3:$H$3))+E19/(10*SUM(Weights!$B$4:$H$4))+F19/(10*SUM(Weights!$B$5:$H$5))+G19/(10*SUM(Weights!$B$6:$G$6))</f>
        <v>0</v>
      </c>
      <c r="N19">
        <f>MAX(4,ROUND(MIN(10,1+0.6*(C19/(10*SUM(Weights!$B$2:$I$2))+D19/(10*SUM(Weights!$B$3:$H$3))+E19/(10*SUM(Weights!$B$4:$H$4))+F19/(10*SUM(Weights!$B$5:$H$5))+G19/(10*SUM(Weights!$B$6:$G$6)))+I19/60*7+H19/100 + M19),0))</f>
        <v>4</v>
      </c>
      <c r="Q19">
        <f>MIN(10,1+0.6*(C19/(10*SUM(Weights!$B$2:$I$2))+D19/(10*SUM(Weights!$B$3:$H$3))+E19/(10*SUM(Weights!$B$4:$H$4))+F19/(10*SUM(Weights!$B$5:$H$5))+G19/(10*SUM(Weights!$B$6:$G$6)))+I19/50*7+H19/100+M19)</f>
        <v>4.5</v>
      </c>
      <c r="R19">
        <f>MAX(4,1 + I19/6,MIN(10,1+0.6*(C19/(10*SUM(Weights!$B$2:$I$2))+D19/(10*SUM(Weights!$B$3:$H$3))+E19/(10*SUM(Weights!$B$4:$H$4))+F19/(10*SUM(Weights!$B$5:$H$5))+G19/(10*SUM(Weights!$B$6:$G$6)))+I19/60*7+H19/100+M19))</f>
        <v>5.166666666666667</v>
      </c>
      <c r="T19">
        <f t="shared" si="0"/>
        <v>6</v>
      </c>
      <c r="U19">
        <f t="shared" si="1"/>
        <v>0</v>
      </c>
    </row>
    <row r="20" spans="1:21" x14ac:dyDescent="0.25">
      <c r="A20" s="2" t="s">
        <v>21</v>
      </c>
      <c r="B20">
        <v>242</v>
      </c>
      <c r="C20">
        <f>SUMPRODUCT(Tema1!C20:J20,Weights!$B$2:$I$2)</f>
        <v>31</v>
      </c>
      <c r="D20">
        <f>SUMPRODUCT(Tema2!C20:I20,Weights!$B$3:$H$3)</f>
        <v>27</v>
      </c>
      <c r="E20">
        <f>SUMPRODUCT(Tema3!C20:I20,Weights!$B$4:$H$4)</f>
        <v>27</v>
      </c>
      <c r="F20">
        <f>SUMPRODUCT(Tema4!C20:I20,Weights!$B$5:$H$5)</f>
        <v>7</v>
      </c>
      <c r="G20">
        <f>SUMPRODUCT(Tema5!C20:H20,Weights!$B$6:$G$6)</f>
        <v>0</v>
      </c>
      <c r="H20">
        <f>Proiect!C20</f>
        <v>120</v>
      </c>
      <c r="I20">
        <f>SUMPRODUCT(Examen!C20:I20,Weights!$B$8:$H$8)</f>
        <v>0</v>
      </c>
      <c r="J20" s="6" t="str">
        <f>IF(I20&gt;O$2,MAX(4,ROUND(1 + I20/5,0),ROUND(MIN(10,1+0.6*(C20/(10*SUM(Weights!$B$2:$I$2))+D20/(10*SUM(Weights!$B$3:$H$3))+E20/(10*SUM(Weights!$B$4:$H$4))+F20/(10*SUM(Weights!$B$5:$H$5))+G20/(10*SUM(Weights!$B$6:$G$6)))+I20/50*7+H20/100+M20),0)),IF(I20=0,"Absent",4))</f>
        <v>Absent</v>
      </c>
      <c r="L20">
        <f>C20/(10*SUM(Weights!$B$2:$I$2))+D20/(10*SUM(Weights!$B$3:$H$3))+E20/(10*SUM(Weights!$B$4:$H$4))+F20/(10*SUM(Weights!$B$5:$H$5))+G20/(10*SUM(Weights!$B$6:$G$6))</f>
        <v>1.2589285714285716</v>
      </c>
      <c r="N20">
        <f>MAX(4,ROUND(MIN(10,1+0.6*(C20/(10*SUM(Weights!$B$2:$I$2))+D20/(10*SUM(Weights!$B$3:$H$3))+E20/(10*SUM(Weights!$B$4:$H$4))+F20/(10*SUM(Weights!$B$5:$H$5))+G20/(10*SUM(Weights!$B$6:$G$6)))+I20/60*7+H20/100 + M20),0))</f>
        <v>4</v>
      </c>
      <c r="Q20">
        <f>MIN(10,1+0.6*(C20/(10*SUM(Weights!$B$2:$I$2))+D20/(10*SUM(Weights!$B$3:$H$3))+E20/(10*SUM(Weights!$B$4:$H$4))+F20/(10*SUM(Weights!$B$5:$H$5))+G20/(10*SUM(Weights!$B$6:$G$6)))+I20/50*7+H20/100+M20)</f>
        <v>2.9553571428571432</v>
      </c>
      <c r="R20">
        <f>MAX(4,1 + I20/6,MIN(10,1+0.6*(C20/(10*SUM(Weights!$B$2:$I$2))+D20/(10*SUM(Weights!$B$3:$H$3))+E20/(10*SUM(Weights!$B$4:$H$4))+F20/(10*SUM(Weights!$B$5:$H$5))+G20/(10*SUM(Weights!$B$6:$G$6)))+I20/60*7+H20/100+M20))</f>
        <v>4</v>
      </c>
      <c r="T20">
        <f t="shared" si="0"/>
        <v>1</v>
      </c>
      <c r="U20">
        <f t="shared" si="1"/>
        <v>1</v>
      </c>
    </row>
    <row r="21" spans="1:21" x14ac:dyDescent="0.25">
      <c r="A21" s="2" t="s">
        <v>64</v>
      </c>
      <c r="B21">
        <v>242</v>
      </c>
      <c r="C21">
        <f>SUMPRODUCT(Tema1!C21:J21,Weights!$B$2:$I$2)</f>
        <v>0</v>
      </c>
      <c r="D21">
        <f>SUMPRODUCT(Tema2!C21:I21,Weights!$B$3:$H$3)</f>
        <v>0</v>
      </c>
      <c r="E21">
        <f>SUMPRODUCT(Tema3!C21:I21,Weights!$B$4:$H$4)</f>
        <v>0</v>
      </c>
      <c r="F21">
        <f>SUMPRODUCT(Tema4!C21:I21,Weights!$B$5:$H$5)</f>
        <v>0</v>
      </c>
      <c r="G21">
        <f>SUMPRODUCT(Tema5!C21:H21,Weights!$B$6:$G$6)</f>
        <v>0</v>
      </c>
      <c r="H21">
        <f>Proiect!C21</f>
        <v>0</v>
      </c>
      <c r="I21">
        <f>SUMPRODUCT(Examen!C21:I21,Weights!$B$8:$H$8)</f>
        <v>18</v>
      </c>
      <c r="J21" s="6">
        <f>IF(I21&gt;O$2,MAX(4,ROUND(1 + I21/5,0),ROUND(MIN(10,1+0.6*(C21/(10*SUM(Weights!$B$2:$I$2))+D21/(10*SUM(Weights!$B$3:$H$3))+E21/(10*SUM(Weights!$B$4:$H$4))+F21/(10*SUM(Weights!$B$5:$H$5))+G21/(10*SUM(Weights!$B$6:$G$6)))+I21/50*7+H21/100+M21),0)),IF(I21=0,"Absent",4))</f>
        <v>5</v>
      </c>
      <c r="L21">
        <f>C21/(10*SUM(Weights!$B$2:$I$2))+D21/(10*SUM(Weights!$B$3:$H$3))+E21/(10*SUM(Weights!$B$4:$H$4))+F21/(10*SUM(Weights!$B$5:$H$5))+G21/(10*SUM(Weights!$B$6:$G$6))</f>
        <v>0</v>
      </c>
      <c r="N21">
        <f>MAX(4,ROUND(MIN(10,1+0.6*(C21/(10*SUM(Weights!$B$2:$I$2))+D21/(10*SUM(Weights!$B$3:$H$3))+E21/(10*SUM(Weights!$B$4:$H$4))+F21/(10*SUM(Weights!$B$5:$H$5))+G21/(10*SUM(Weights!$B$6:$G$6)))+I21/60*7+H21/100 + M21),0))</f>
        <v>4</v>
      </c>
      <c r="Q21">
        <f>MIN(10,1+0.6*(C21/(10*SUM(Weights!$B$2:$I$2))+D21/(10*SUM(Weights!$B$3:$H$3))+E21/(10*SUM(Weights!$B$4:$H$4))+F21/(10*SUM(Weights!$B$5:$H$5))+G21/(10*SUM(Weights!$B$6:$G$6)))+I21/50*7+H21/100+M21)</f>
        <v>3.52</v>
      </c>
      <c r="R21">
        <f>MAX(4,1 + I21/6,MIN(10,1+0.6*(C21/(10*SUM(Weights!$B$2:$I$2))+D21/(10*SUM(Weights!$B$3:$H$3))+E21/(10*SUM(Weights!$B$4:$H$4))+F21/(10*SUM(Weights!$B$5:$H$5))+G21/(10*SUM(Weights!$B$6:$G$6)))+I21/60*7+H21/100+M21))</f>
        <v>4</v>
      </c>
      <c r="T21">
        <f t="shared" si="0"/>
        <v>4.5999999999999996</v>
      </c>
      <c r="U21">
        <f t="shared" si="1"/>
        <v>0</v>
      </c>
    </row>
    <row r="22" spans="1:21" x14ac:dyDescent="0.25">
      <c r="A22" s="2" t="s">
        <v>22</v>
      </c>
      <c r="B22">
        <v>242</v>
      </c>
      <c r="C22">
        <f>SUMPRODUCT(Tema1!C22:J22,Weights!$B$2:$I$2)</f>
        <v>25</v>
      </c>
      <c r="D22">
        <f>SUMPRODUCT(Tema2!C22:I22,Weights!$B$3:$H$3)</f>
        <v>0</v>
      </c>
      <c r="E22">
        <f>SUMPRODUCT(Tema3!C22:I22,Weights!$B$4:$H$4)</f>
        <v>0</v>
      </c>
      <c r="F22">
        <f>SUMPRODUCT(Tema4!C22:I22,Weights!$B$5:$H$5)</f>
        <v>0</v>
      </c>
      <c r="G22">
        <f>SUMPRODUCT(Tema5!C22:H22,Weights!$B$6:$G$6)</f>
        <v>0</v>
      </c>
      <c r="H22">
        <f>Proiect!C22</f>
        <v>0</v>
      </c>
      <c r="I22">
        <f>SUMPRODUCT(Examen!C22:I22,Weights!$B$8:$H$8)</f>
        <v>20</v>
      </c>
      <c r="J22" s="6">
        <f>IF(I22&gt;O$2,MAX(4,ROUND(1 + I22/5,0),ROUND(MIN(10,1+0.6*(C22/(10*SUM(Weights!$B$2:$I$2))+D22/(10*SUM(Weights!$B$3:$H$3))+E22/(10*SUM(Weights!$B$4:$H$4))+F22/(10*SUM(Weights!$B$5:$H$5))+G22/(10*SUM(Weights!$B$6:$G$6)))+I22/50*7+H22/100+M22),0)),IF(I22=0,"Absent",4))</f>
        <v>5</v>
      </c>
      <c r="L22">
        <f>C22/(10*SUM(Weights!$B$2:$I$2))+D22/(10*SUM(Weights!$B$3:$H$3))+E22/(10*SUM(Weights!$B$4:$H$4))+F22/(10*SUM(Weights!$B$5:$H$5))+G22/(10*SUM(Weights!$B$6:$G$6))</f>
        <v>0.3125</v>
      </c>
      <c r="N22">
        <f>MAX(4,ROUND(MIN(10,1+0.6*(C22/(10*SUM(Weights!$B$2:$I$2))+D22/(10*SUM(Weights!$B$3:$H$3))+E22/(10*SUM(Weights!$B$4:$H$4))+F22/(10*SUM(Weights!$B$5:$H$5))+G22/(10*SUM(Weights!$B$6:$G$6)))+I22/60*7+H22/100 + M22),0))</f>
        <v>4</v>
      </c>
      <c r="Q22">
        <f>MIN(10,1+0.6*(C22/(10*SUM(Weights!$B$2:$I$2))+D22/(10*SUM(Weights!$B$3:$H$3))+E22/(10*SUM(Weights!$B$4:$H$4))+F22/(10*SUM(Weights!$B$5:$H$5))+G22/(10*SUM(Weights!$B$6:$G$6)))+I22/50*7+H22/100+M22)</f>
        <v>3.9875000000000003</v>
      </c>
      <c r="R22">
        <f>MAX(4,1 + I22/6,MIN(10,1+0.6*(C22/(10*SUM(Weights!$B$2:$I$2))+D22/(10*SUM(Weights!$B$3:$H$3))+E22/(10*SUM(Weights!$B$4:$H$4))+F22/(10*SUM(Weights!$B$5:$H$5))+G22/(10*SUM(Weights!$B$6:$G$6)))+I22/60*7+H22/100+M22))</f>
        <v>4.3333333333333339</v>
      </c>
      <c r="T22">
        <f t="shared" si="0"/>
        <v>5</v>
      </c>
      <c r="U22">
        <f t="shared" si="1"/>
        <v>0</v>
      </c>
    </row>
    <row r="23" spans="1:21" x14ac:dyDescent="0.25">
      <c r="A23" s="2" t="s">
        <v>65</v>
      </c>
      <c r="B23">
        <v>242</v>
      </c>
      <c r="C23">
        <f>SUMPRODUCT(Tema1!C23:J23,Weights!$B$2:$I$2)</f>
        <v>0</v>
      </c>
      <c r="D23">
        <f>SUMPRODUCT(Tema2!C23:I23,Weights!$B$3:$H$3)</f>
        <v>0</v>
      </c>
      <c r="E23">
        <f>SUMPRODUCT(Tema3!C23:I23,Weights!$B$4:$H$4)</f>
        <v>0</v>
      </c>
      <c r="F23">
        <f>SUMPRODUCT(Tema4!C23:I23,Weights!$B$5:$H$5)</f>
        <v>0</v>
      </c>
      <c r="G23">
        <f>SUMPRODUCT(Tema5!C23:H23,Weights!$B$6:$G$6)</f>
        <v>0</v>
      </c>
      <c r="H23">
        <f>Proiect!C23</f>
        <v>0</v>
      </c>
      <c r="I23">
        <f>SUMPRODUCT(Examen!C23:I23,Weights!$B$8:$H$8)</f>
        <v>0</v>
      </c>
      <c r="J23" s="6" t="str">
        <f>IF(I23&gt;O$2,MAX(4,ROUND(1 + I23/5,0),ROUND(MIN(10,1+0.6*(C23/(10*SUM(Weights!$B$2:$I$2))+D23/(10*SUM(Weights!$B$3:$H$3))+E23/(10*SUM(Weights!$B$4:$H$4))+F23/(10*SUM(Weights!$B$5:$H$5))+G23/(10*SUM(Weights!$B$6:$G$6)))+I23/50*7+H23/100+M23),0)),IF(I23=0,"Absent",4))</f>
        <v>Absent</v>
      </c>
      <c r="L23">
        <f>C23/(10*SUM(Weights!$B$2:$I$2))+D23/(10*SUM(Weights!$B$3:$H$3))+E23/(10*SUM(Weights!$B$4:$H$4))+F23/(10*SUM(Weights!$B$5:$H$5))+G23/(10*SUM(Weights!$B$6:$G$6))</f>
        <v>0</v>
      </c>
      <c r="N23">
        <f>MAX(4,ROUND(MIN(10,1+0.6*(C23/(10*SUM(Weights!$B$2:$I$2))+D23/(10*SUM(Weights!$B$3:$H$3))+E23/(10*SUM(Weights!$B$4:$H$4))+F23/(10*SUM(Weights!$B$5:$H$5))+G23/(10*SUM(Weights!$B$6:$G$6)))+I23/60*7+H23/100 + M23),0))</f>
        <v>4</v>
      </c>
      <c r="Q23">
        <f>MIN(10,1+0.6*(C23/(10*SUM(Weights!$B$2:$I$2))+D23/(10*SUM(Weights!$B$3:$H$3))+E23/(10*SUM(Weights!$B$4:$H$4))+F23/(10*SUM(Weights!$B$5:$H$5))+G23/(10*SUM(Weights!$B$6:$G$6)))+I23/50*7+H23/100+M23)</f>
        <v>1</v>
      </c>
      <c r="R23">
        <f>MAX(4,1 + I23/6,MIN(10,1+0.6*(C23/(10*SUM(Weights!$B$2:$I$2))+D23/(10*SUM(Weights!$B$3:$H$3))+E23/(10*SUM(Weights!$B$4:$H$4))+F23/(10*SUM(Weights!$B$5:$H$5))+G23/(10*SUM(Weights!$B$6:$G$6)))+I23/60*7+H23/100+M23))</f>
        <v>4</v>
      </c>
      <c r="T23">
        <f t="shared" si="0"/>
        <v>1</v>
      </c>
      <c r="U23">
        <f t="shared" si="1"/>
        <v>1</v>
      </c>
    </row>
    <row r="24" spans="1:21" x14ac:dyDescent="0.25">
      <c r="A24" s="2" t="s">
        <v>23</v>
      </c>
      <c r="B24">
        <v>242</v>
      </c>
      <c r="C24">
        <f>SUMPRODUCT(Tema1!C24:J24,Weights!$B$2:$I$2)</f>
        <v>0</v>
      </c>
      <c r="D24">
        <f>SUMPRODUCT(Tema2!C24:I24,Weights!$B$3:$H$3)</f>
        <v>0</v>
      </c>
      <c r="E24">
        <f>SUMPRODUCT(Tema3!C24:I24,Weights!$B$4:$H$4)</f>
        <v>0</v>
      </c>
      <c r="F24">
        <f>SUMPRODUCT(Tema4!C24:I24,Weights!$B$5:$H$5)</f>
        <v>0</v>
      </c>
      <c r="G24">
        <f>SUMPRODUCT(Tema5!C24:H24,Weights!$B$6:$G$6)</f>
        <v>0</v>
      </c>
      <c r="H24">
        <f>Proiect!C24</f>
        <v>0</v>
      </c>
      <c r="I24">
        <f>SUMPRODUCT(Examen!C24:I24,Weights!$B$8:$H$8)</f>
        <v>0</v>
      </c>
      <c r="J24" s="6" t="str">
        <f>IF(I24&gt;O$2,MAX(4,ROUND(1 + I24/5,0),ROUND(MIN(10,1+0.6*(C24/(10*SUM(Weights!$B$2:$I$2))+D24/(10*SUM(Weights!$B$3:$H$3))+E24/(10*SUM(Weights!$B$4:$H$4))+F24/(10*SUM(Weights!$B$5:$H$5))+G24/(10*SUM(Weights!$B$6:$G$6)))+I24/50*7+H24/100+M24),0)),IF(I24=0,"Absent",4))</f>
        <v>Absent</v>
      </c>
      <c r="L24">
        <f>C24/(10*SUM(Weights!$B$2:$I$2))+D24/(10*SUM(Weights!$B$3:$H$3))+E24/(10*SUM(Weights!$B$4:$H$4))+F24/(10*SUM(Weights!$B$5:$H$5))+G24/(10*SUM(Weights!$B$6:$G$6))</f>
        <v>0</v>
      </c>
      <c r="N24">
        <f>MAX(4,ROUND(MIN(10,1+0.6*(C24/(10*SUM(Weights!$B$2:$I$2))+D24/(10*SUM(Weights!$B$3:$H$3))+E24/(10*SUM(Weights!$B$4:$H$4))+F24/(10*SUM(Weights!$B$5:$H$5))+G24/(10*SUM(Weights!$B$6:$G$6)))+I24/60*7+H24/100 + M24),0))</f>
        <v>4</v>
      </c>
      <c r="Q24">
        <f>MIN(10,1+0.6*(C24/(10*SUM(Weights!$B$2:$I$2))+D24/(10*SUM(Weights!$B$3:$H$3))+E24/(10*SUM(Weights!$B$4:$H$4))+F24/(10*SUM(Weights!$B$5:$H$5))+G24/(10*SUM(Weights!$B$6:$G$6)))+I24/50*7+H24/100+M24)</f>
        <v>1</v>
      </c>
      <c r="R24">
        <f>MAX(4,1 + I24/6,MIN(10,1+0.6*(C24/(10*SUM(Weights!$B$2:$I$2))+D24/(10*SUM(Weights!$B$3:$H$3))+E24/(10*SUM(Weights!$B$4:$H$4))+F24/(10*SUM(Weights!$B$5:$H$5))+G24/(10*SUM(Weights!$B$6:$G$6)))+I24/60*7+H24/100+M24))</f>
        <v>4</v>
      </c>
      <c r="T24">
        <f t="shared" si="0"/>
        <v>1</v>
      </c>
      <c r="U24">
        <f t="shared" si="1"/>
        <v>1</v>
      </c>
    </row>
    <row r="25" spans="1:21" x14ac:dyDescent="0.25">
      <c r="A25" s="2" t="s">
        <v>24</v>
      </c>
      <c r="B25">
        <v>243</v>
      </c>
      <c r="C25">
        <f>SUMPRODUCT(Tema1!C25:J25,Weights!$B$2:$I$2)</f>
        <v>0</v>
      </c>
      <c r="D25">
        <f>SUMPRODUCT(Tema2!C25:I25,Weights!$B$3:$H$3)</f>
        <v>36</v>
      </c>
      <c r="E25">
        <f>SUMPRODUCT(Tema3!C25:I25,Weights!$B$4:$H$4)</f>
        <v>0</v>
      </c>
      <c r="F25">
        <f>SUMPRODUCT(Tema4!C25:I25,Weights!$B$5:$H$5)</f>
        <v>0</v>
      </c>
      <c r="G25">
        <f>SUMPRODUCT(Tema5!C25:H25,Weights!$B$6:$G$6)</f>
        <v>0</v>
      </c>
      <c r="H25">
        <f>Proiect!C25</f>
        <v>0</v>
      </c>
      <c r="I25">
        <f>SUMPRODUCT(Examen!C25:I25,Weights!$B$8:$H$8)</f>
        <v>0</v>
      </c>
      <c r="J25" s="6" t="str">
        <f>IF(I25&gt;O$2,MAX(4,ROUND(1 + I25/5,0),ROUND(MIN(10,1+0.6*(C25/(10*SUM(Weights!$B$2:$I$2))+D25/(10*SUM(Weights!$B$3:$H$3))+E25/(10*SUM(Weights!$B$4:$H$4))+F25/(10*SUM(Weights!$B$5:$H$5))+G25/(10*SUM(Weights!$B$6:$G$6)))+I25/50*7+H25/100+M25),0)),IF(I25=0,"Absent",4))</f>
        <v>Absent</v>
      </c>
      <c r="L25">
        <f>C25/(10*SUM(Weights!$B$2:$I$2))+D25/(10*SUM(Weights!$B$3:$H$3))+E25/(10*SUM(Weights!$B$4:$H$4))+F25/(10*SUM(Weights!$B$5:$H$5))+G25/(10*SUM(Weights!$B$6:$G$6))</f>
        <v>0.51428571428571423</v>
      </c>
      <c r="N25">
        <f>MAX(4,ROUND(MIN(10,1+0.6*(C25/(10*SUM(Weights!$B$2:$I$2))+D25/(10*SUM(Weights!$B$3:$H$3))+E25/(10*SUM(Weights!$B$4:$H$4))+F25/(10*SUM(Weights!$B$5:$H$5))+G25/(10*SUM(Weights!$B$6:$G$6)))+I25/60*7+H25/100 + M25),0))</f>
        <v>4</v>
      </c>
      <c r="Q25">
        <f>MIN(10,1+0.6*(C25/(10*SUM(Weights!$B$2:$I$2))+D25/(10*SUM(Weights!$B$3:$H$3))+E25/(10*SUM(Weights!$B$4:$H$4))+F25/(10*SUM(Weights!$B$5:$H$5))+G25/(10*SUM(Weights!$B$6:$G$6)))+I25/50*7+H25/100+M25)</f>
        <v>1.3085714285714285</v>
      </c>
      <c r="R25">
        <f>MAX(4,1 + I25/6,MIN(10,1+0.6*(C25/(10*SUM(Weights!$B$2:$I$2))+D25/(10*SUM(Weights!$B$3:$H$3))+E25/(10*SUM(Weights!$B$4:$H$4))+F25/(10*SUM(Weights!$B$5:$H$5))+G25/(10*SUM(Weights!$B$6:$G$6)))+I25/60*7+H25/100+M25))</f>
        <v>4</v>
      </c>
      <c r="T25">
        <f t="shared" si="0"/>
        <v>1</v>
      </c>
      <c r="U25">
        <f t="shared" si="1"/>
        <v>1</v>
      </c>
    </row>
    <row r="26" spans="1:21" x14ac:dyDescent="0.25">
      <c r="A26" s="2" t="s">
        <v>66</v>
      </c>
      <c r="B26">
        <v>243</v>
      </c>
      <c r="C26">
        <f>SUMPRODUCT(Tema1!C26:J26,Weights!$B$2:$I$2)</f>
        <v>0</v>
      </c>
      <c r="D26">
        <f>SUMPRODUCT(Tema2!C26:I26,Weights!$B$3:$H$3)</f>
        <v>0</v>
      </c>
      <c r="E26">
        <f>SUMPRODUCT(Tema3!C26:I26,Weights!$B$4:$H$4)</f>
        <v>0</v>
      </c>
      <c r="F26">
        <f>SUMPRODUCT(Tema4!C26:I26,Weights!$B$5:$H$5)</f>
        <v>0</v>
      </c>
      <c r="G26">
        <f>SUMPRODUCT(Tema5!C26:H26,Weights!$B$6:$G$6)</f>
        <v>0</v>
      </c>
      <c r="H26">
        <f>Proiect!C26</f>
        <v>0</v>
      </c>
      <c r="I26">
        <f>SUMPRODUCT(Examen!C26:I26,Weights!$B$8:$H$8)</f>
        <v>0</v>
      </c>
      <c r="J26" s="6" t="str">
        <f>IF(I26&gt;O$2,MAX(4,ROUND(1 + I26/5,0),ROUND(MIN(10,1+0.6*(C26/(10*SUM(Weights!$B$2:$I$2))+D26/(10*SUM(Weights!$B$3:$H$3))+E26/(10*SUM(Weights!$B$4:$H$4))+F26/(10*SUM(Weights!$B$5:$H$5))+G26/(10*SUM(Weights!$B$6:$G$6)))+I26/50*7+H26/100+M26),0)),IF(I26=0,"Absent",4))</f>
        <v>Absent</v>
      </c>
      <c r="L26">
        <f>C26/(10*SUM(Weights!$B$2:$I$2))+D26/(10*SUM(Weights!$B$3:$H$3))+E26/(10*SUM(Weights!$B$4:$H$4))+F26/(10*SUM(Weights!$B$5:$H$5))+G26/(10*SUM(Weights!$B$6:$G$6))</f>
        <v>0</v>
      </c>
      <c r="N26">
        <f>MAX(4,ROUND(MIN(10,1+0.6*(C26/(10*SUM(Weights!$B$2:$I$2))+D26/(10*SUM(Weights!$B$3:$H$3))+E26/(10*SUM(Weights!$B$4:$H$4))+F26/(10*SUM(Weights!$B$5:$H$5))+G26/(10*SUM(Weights!$B$6:$G$6)))+I26/60*7+H26/100 + M26),0))</f>
        <v>4</v>
      </c>
      <c r="Q26">
        <f>MIN(10,1+0.6*(C26/(10*SUM(Weights!$B$2:$I$2))+D26/(10*SUM(Weights!$B$3:$H$3))+E26/(10*SUM(Weights!$B$4:$H$4))+F26/(10*SUM(Weights!$B$5:$H$5))+G26/(10*SUM(Weights!$B$6:$G$6)))+I26/50*7+H26/100+M26)</f>
        <v>1</v>
      </c>
      <c r="R26">
        <f>MAX(4,1 + I26/6,MIN(10,1+0.6*(C26/(10*SUM(Weights!$B$2:$I$2))+D26/(10*SUM(Weights!$B$3:$H$3))+E26/(10*SUM(Weights!$B$4:$H$4))+F26/(10*SUM(Weights!$B$5:$H$5))+G26/(10*SUM(Weights!$B$6:$G$6)))+I26/60*7+H26/100+M26))</f>
        <v>4</v>
      </c>
      <c r="T26">
        <f t="shared" si="0"/>
        <v>1</v>
      </c>
      <c r="U26">
        <f t="shared" si="1"/>
        <v>1</v>
      </c>
    </row>
    <row r="27" spans="1:21" x14ac:dyDescent="0.25">
      <c r="A27" s="2" t="s">
        <v>25</v>
      </c>
      <c r="B27">
        <v>243</v>
      </c>
      <c r="C27">
        <f>SUMPRODUCT(Tema1!C27:J27,Weights!$B$2:$I$2)</f>
        <v>0</v>
      </c>
      <c r="D27">
        <f>SUMPRODUCT(Tema2!C27:I27,Weights!$B$3:$H$3)</f>
        <v>0</v>
      </c>
      <c r="E27">
        <f>SUMPRODUCT(Tema3!C27:I27,Weights!$B$4:$H$4)</f>
        <v>0</v>
      </c>
      <c r="F27">
        <f>SUMPRODUCT(Tema4!C27:I27,Weights!$B$5:$H$5)</f>
        <v>0</v>
      </c>
      <c r="G27">
        <f>SUMPRODUCT(Tema5!C27:H27,Weights!$B$6:$G$6)</f>
        <v>0</v>
      </c>
      <c r="H27">
        <f>Proiect!C27</f>
        <v>0</v>
      </c>
      <c r="I27">
        <f>SUMPRODUCT(Examen!C27:I27,Weights!$B$8:$H$8)</f>
        <v>0</v>
      </c>
      <c r="J27" s="6" t="str">
        <f>IF(I27&gt;O$2,MAX(4,ROUND(1 + I27/5,0),ROUND(MIN(10,1+0.6*(C27/(10*SUM(Weights!$B$2:$I$2))+D27/(10*SUM(Weights!$B$3:$H$3))+E27/(10*SUM(Weights!$B$4:$H$4))+F27/(10*SUM(Weights!$B$5:$H$5))+G27/(10*SUM(Weights!$B$6:$G$6)))+I27/50*7+H27/100+M27),0)),IF(I27=0,"Absent",4))</f>
        <v>Absent</v>
      </c>
      <c r="L27">
        <f>C27/(10*SUM(Weights!$B$2:$I$2))+D27/(10*SUM(Weights!$B$3:$H$3))+E27/(10*SUM(Weights!$B$4:$H$4))+F27/(10*SUM(Weights!$B$5:$H$5))+G27/(10*SUM(Weights!$B$6:$G$6))</f>
        <v>0</v>
      </c>
      <c r="N27">
        <f>MAX(4,ROUND(MIN(10,1+0.6*(C27/(10*SUM(Weights!$B$2:$I$2))+D27/(10*SUM(Weights!$B$3:$H$3))+E27/(10*SUM(Weights!$B$4:$H$4))+F27/(10*SUM(Weights!$B$5:$H$5))+G27/(10*SUM(Weights!$B$6:$G$6)))+I27/60*7+H27/100 + M27),0))</f>
        <v>4</v>
      </c>
      <c r="Q27">
        <f>MIN(10,1+0.6*(C27/(10*SUM(Weights!$B$2:$I$2))+D27/(10*SUM(Weights!$B$3:$H$3))+E27/(10*SUM(Weights!$B$4:$H$4))+F27/(10*SUM(Weights!$B$5:$H$5))+G27/(10*SUM(Weights!$B$6:$G$6)))+I27/50*7+H27/100+M27)</f>
        <v>1</v>
      </c>
      <c r="R27">
        <f>MAX(4,1 + I27/6,MIN(10,1+0.6*(C27/(10*SUM(Weights!$B$2:$I$2))+D27/(10*SUM(Weights!$B$3:$H$3))+E27/(10*SUM(Weights!$B$4:$H$4))+F27/(10*SUM(Weights!$B$5:$H$5))+G27/(10*SUM(Weights!$B$6:$G$6)))+I27/60*7+H27/100+M27))</f>
        <v>4</v>
      </c>
      <c r="T27">
        <f t="shared" si="0"/>
        <v>1</v>
      </c>
      <c r="U27">
        <f t="shared" si="1"/>
        <v>1</v>
      </c>
    </row>
    <row r="28" spans="1:21" x14ac:dyDescent="0.25">
      <c r="A28" s="2" t="s">
        <v>26</v>
      </c>
      <c r="B28">
        <v>243</v>
      </c>
      <c r="C28">
        <f>SUMPRODUCT(Tema1!C28:J28,Weights!$B$2:$I$2)</f>
        <v>0</v>
      </c>
      <c r="D28">
        <f>SUMPRODUCT(Tema2!C28:I28,Weights!$B$3:$H$3)</f>
        <v>0</v>
      </c>
      <c r="E28">
        <f>SUMPRODUCT(Tema3!C28:I28,Weights!$B$4:$H$4)</f>
        <v>0</v>
      </c>
      <c r="F28">
        <f>SUMPRODUCT(Tema4!C28:I28,Weights!$B$5:$H$5)</f>
        <v>0</v>
      </c>
      <c r="G28">
        <f>SUMPRODUCT(Tema5!C28:H28,Weights!$B$6:$G$6)</f>
        <v>0</v>
      </c>
      <c r="H28">
        <f>Proiect!C28</f>
        <v>0</v>
      </c>
      <c r="I28">
        <f>SUMPRODUCT(Examen!C28:I28,Weights!$B$8:$H$8)</f>
        <v>0</v>
      </c>
      <c r="J28" s="6" t="str">
        <f>IF(I28&gt;O$2,MAX(4,ROUND(1 + I28/5,0),ROUND(MIN(10,1+0.6*(C28/(10*SUM(Weights!$B$2:$I$2))+D28/(10*SUM(Weights!$B$3:$H$3))+E28/(10*SUM(Weights!$B$4:$H$4))+F28/(10*SUM(Weights!$B$5:$H$5))+G28/(10*SUM(Weights!$B$6:$G$6)))+I28/50*7+H28/100+M28),0)),IF(I28=0,"Absent",4))</f>
        <v>Absent</v>
      </c>
      <c r="L28">
        <f>C28/(10*SUM(Weights!$B$2:$I$2))+D28/(10*SUM(Weights!$B$3:$H$3))+E28/(10*SUM(Weights!$B$4:$H$4))+F28/(10*SUM(Weights!$B$5:$H$5))+G28/(10*SUM(Weights!$B$6:$G$6))</f>
        <v>0</v>
      </c>
      <c r="N28">
        <f>MAX(4,ROUND(MIN(10,1+0.6*(C28/(10*SUM(Weights!$B$2:$I$2))+D28/(10*SUM(Weights!$B$3:$H$3))+E28/(10*SUM(Weights!$B$4:$H$4))+F28/(10*SUM(Weights!$B$5:$H$5))+G28/(10*SUM(Weights!$B$6:$G$6)))+I28/60*7+H28/100 + M28),0))</f>
        <v>4</v>
      </c>
      <c r="Q28">
        <f>MIN(10,1+0.6*(C28/(10*SUM(Weights!$B$2:$I$2))+D28/(10*SUM(Weights!$B$3:$H$3))+E28/(10*SUM(Weights!$B$4:$H$4))+F28/(10*SUM(Weights!$B$5:$H$5))+G28/(10*SUM(Weights!$B$6:$G$6)))+I28/50*7+H28/100+M28)</f>
        <v>1</v>
      </c>
      <c r="R28">
        <f>MAX(4,1 + I28/6,MIN(10,1+0.6*(C28/(10*SUM(Weights!$B$2:$I$2))+D28/(10*SUM(Weights!$B$3:$H$3))+E28/(10*SUM(Weights!$B$4:$H$4))+F28/(10*SUM(Weights!$B$5:$H$5))+G28/(10*SUM(Weights!$B$6:$G$6)))+I28/60*7+H28/100+M28))</f>
        <v>4</v>
      </c>
      <c r="T28">
        <f t="shared" si="0"/>
        <v>1</v>
      </c>
      <c r="U28">
        <f t="shared" si="1"/>
        <v>1</v>
      </c>
    </row>
    <row r="29" spans="1:21" x14ac:dyDescent="0.25">
      <c r="A29" s="2" t="s">
        <v>27</v>
      </c>
      <c r="B29">
        <v>243</v>
      </c>
      <c r="C29">
        <f>SUMPRODUCT(Tema1!C29:J29,Weights!$B$2:$I$2)</f>
        <v>0</v>
      </c>
      <c r="D29">
        <f>SUMPRODUCT(Tema2!C29:I29,Weights!$B$3:$H$3)</f>
        <v>0</v>
      </c>
      <c r="E29">
        <f>SUMPRODUCT(Tema3!C29:I29,Weights!$B$4:$H$4)</f>
        <v>0</v>
      </c>
      <c r="F29">
        <f>SUMPRODUCT(Tema4!C29:I29,Weights!$B$5:$H$5)</f>
        <v>0</v>
      </c>
      <c r="G29">
        <f>SUMPRODUCT(Tema5!C29:H29,Weights!$B$6:$G$6)</f>
        <v>0</v>
      </c>
      <c r="H29">
        <f>Proiect!C29</f>
        <v>0</v>
      </c>
      <c r="I29">
        <f>SUMPRODUCT(Examen!C29:I29,Weights!$B$8:$H$8)</f>
        <v>0</v>
      </c>
      <c r="J29" s="6" t="str">
        <f>IF(I29&gt;O$2,MAX(4,ROUND(1 + I29/5,0),ROUND(MIN(10,1+0.6*(C29/(10*SUM(Weights!$B$2:$I$2))+D29/(10*SUM(Weights!$B$3:$H$3))+E29/(10*SUM(Weights!$B$4:$H$4))+F29/(10*SUM(Weights!$B$5:$H$5))+G29/(10*SUM(Weights!$B$6:$G$6)))+I29/50*7+H29/100+M29),0)),IF(I29=0,"Absent",4))</f>
        <v>Absent</v>
      </c>
      <c r="L29">
        <f>C29/(10*SUM(Weights!$B$2:$I$2))+D29/(10*SUM(Weights!$B$3:$H$3))+E29/(10*SUM(Weights!$B$4:$H$4))+F29/(10*SUM(Weights!$B$5:$H$5))+G29/(10*SUM(Weights!$B$6:$G$6))</f>
        <v>0</v>
      </c>
      <c r="N29">
        <f>MAX(4,ROUND(MIN(10,1+0.6*(C29/(10*SUM(Weights!$B$2:$I$2))+D29/(10*SUM(Weights!$B$3:$H$3))+E29/(10*SUM(Weights!$B$4:$H$4))+F29/(10*SUM(Weights!$B$5:$H$5))+G29/(10*SUM(Weights!$B$6:$G$6)))+I29/60*7+H29/100 + M29),0))</f>
        <v>4</v>
      </c>
      <c r="Q29">
        <f>MIN(10,1+0.6*(C29/(10*SUM(Weights!$B$2:$I$2))+D29/(10*SUM(Weights!$B$3:$H$3))+E29/(10*SUM(Weights!$B$4:$H$4))+F29/(10*SUM(Weights!$B$5:$H$5))+G29/(10*SUM(Weights!$B$6:$G$6)))+I29/50*7+H29/100+M29)</f>
        <v>1</v>
      </c>
      <c r="R29">
        <f>MAX(4,1 + I29/6,MIN(10,1+0.6*(C29/(10*SUM(Weights!$B$2:$I$2))+D29/(10*SUM(Weights!$B$3:$H$3))+E29/(10*SUM(Weights!$B$4:$H$4))+F29/(10*SUM(Weights!$B$5:$H$5))+G29/(10*SUM(Weights!$B$6:$G$6)))+I29/60*7+H29/100+M29))</f>
        <v>4</v>
      </c>
      <c r="T29">
        <f t="shared" si="0"/>
        <v>1</v>
      </c>
      <c r="U29">
        <f t="shared" si="1"/>
        <v>1</v>
      </c>
    </row>
    <row r="30" spans="1:21" x14ac:dyDescent="0.25">
      <c r="A30" s="2" t="s">
        <v>28</v>
      </c>
      <c r="B30">
        <v>243</v>
      </c>
      <c r="C30">
        <f>SUMPRODUCT(Tema1!C30:J30,Weights!$B$2:$I$2)</f>
        <v>0</v>
      </c>
      <c r="D30">
        <f>SUMPRODUCT(Tema2!C30:I30,Weights!$B$3:$H$3)</f>
        <v>30</v>
      </c>
      <c r="E30">
        <f>SUMPRODUCT(Tema3!C30:I30,Weights!$B$4:$H$4)</f>
        <v>0</v>
      </c>
      <c r="F30">
        <f>SUMPRODUCT(Tema4!C30:I30,Weights!$B$5:$H$5)</f>
        <v>0</v>
      </c>
      <c r="G30">
        <f>SUMPRODUCT(Tema5!C30:H30,Weights!$B$6:$G$6)</f>
        <v>0</v>
      </c>
      <c r="H30">
        <f>Proiect!C30</f>
        <v>0</v>
      </c>
      <c r="I30">
        <f>SUMPRODUCT(Examen!C30:I30,Weights!$B$8:$H$8)</f>
        <v>0</v>
      </c>
      <c r="J30" s="6" t="str">
        <f>IF(I30&gt;O$2,MAX(4,ROUND(1 + I30/5,0),ROUND(MIN(10,1+0.6*(C30/(10*SUM(Weights!$B$2:$I$2))+D30/(10*SUM(Weights!$B$3:$H$3))+E30/(10*SUM(Weights!$B$4:$H$4))+F30/(10*SUM(Weights!$B$5:$H$5))+G30/(10*SUM(Weights!$B$6:$G$6)))+I30/50*7+H30/100+M30),0)),IF(I30=0,"Absent",4))</f>
        <v>Absent</v>
      </c>
      <c r="L30">
        <f>C30/(10*SUM(Weights!$B$2:$I$2))+D30/(10*SUM(Weights!$B$3:$H$3))+E30/(10*SUM(Weights!$B$4:$H$4))+F30/(10*SUM(Weights!$B$5:$H$5))+G30/(10*SUM(Weights!$B$6:$G$6))</f>
        <v>0.42857142857142855</v>
      </c>
      <c r="N30">
        <f>MAX(4,ROUND(MIN(10,1+0.6*(C30/(10*SUM(Weights!$B$2:$I$2))+D30/(10*SUM(Weights!$B$3:$H$3))+E30/(10*SUM(Weights!$B$4:$H$4))+F30/(10*SUM(Weights!$B$5:$H$5))+G30/(10*SUM(Weights!$B$6:$G$6)))+I30/60*7+H30/100 + M30),0))</f>
        <v>4</v>
      </c>
      <c r="Q30">
        <f>MIN(10,1+0.6*(C30/(10*SUM(Weights!$B$2:$I$2))+D30/(10*SUM(Weights!$B$3:$H$3))+E30/(10*SUM(Weights!$B$4:$H$4))+F30/(10*SUM(Weights!$B$5:$H$5))+G30/(10*SUM(Weights!$B$6:$G$6)))+I30/50*7+H30/100+M30)</f>
        <v>1.2571428571428571</v>
      </c>
      <c r="R30">
        <f>MAX(4,1 + I30/6,MIN(10,1+0.6*(C30/(10*SUM(Weights!$B$2:$I$2))+D30/(10*SUM(Weights!$B$3:$H$3))+E30/(10*SUM(Weights!$B$4:$H$4))+F30/(10*SUM(Weights!$B$5:$H$5))+G30/(10*SUM(Weights!$B$6:$G$6)))+I30/60*7+H30/100+M30))</f>
        <v>4</v>
      </c>
      <c r="T30">
        <f t="shared" si="0"/>
        <v>1</v>
      </c>
      <c r="U30">
        <f t="shared" si="1"/>
        <v>1</v>
      </c>
    </row>
    <row r="31" spans="1:21" x14ac:dyDescent="0.25">
      <c r="A31" s="2" t="s">
        <v>67</v>
      </c>
      <c r="B31">
        <v>243</v>
      </c>
      <c r="C31">
        <f>SUMPRODUCT(Tema1!C31:J31,Weights!$B$2:$I$2)</f>
        <v>0</v>
      </c>
      <c r="D31">
        <f>SUMPRODUCT(Tema2!C31:I31,Weights!$B$3:$H$3)</f>
        <v>0</v>
      </c>
      <c r="E31">
        <f>SUMPRODUCT(Tema3!C31:I31,Weights!$B$4:$H$4)</f>
        <v>0</v>
      </c>
      <c r="F31">
        <f>SUMPRODUCT(Tema4!C31:I31,Weights!$B$5:$H$5)</f>
        <v>0</v>
      </c>
      <c r="G31">
        <f>SUMPRODUCT(Tema5!C31:H31,Weights!$B$6:$G$6)</f>
        <v>0</v>
      </c>
      <c r="H31">
        <f>Proiect!C31</f>
        <v>0</v>
      </c>
      <c r="I31">
        <f>SUMPRODUCT(Examen!C31:I31,Weights!$B$8:$H$8)</f>
        <v>0</v>
      </c>
      <c r="J31" s="6" t="str">
        <f>IF(I31&gt;O$2,MAX(4,ROUND(1 + I31/5,0),ROUND(MIN(10,1+0.6*(C31/(10*SUM(Weights!$B$2:$I$2))+D31/(10*SUM(Weights!$B$3:$H$3))+E31/(10*SUM(Weights!$B$4:$H$4))+F31/(10*SUM(Weights!$B$5:$H$5))+G31/(10*SUM(Weights!$B$6:$G$6)))+I31/50*7+H31/100+M31),0)),IF(I31=0,"Absent",4))</f>
        <v>Absent</v>
      </c>
      <c r="L31">
        <f>C31/(10*SUM(Weights!$B$2:$I$2))+D31/(10*SUM(Weights!$B$3:$H$3))+E31/(10*SUM(Weights!$B$4:$H$4))+F31/(10*SUM(Weights!$B$5:$H$5))+G31/(10*SUM(Weights!$B$6:$G$6))</f>
        <v>0</v>
      </c>
      <c r="N31">
        <f>MAX(4,ROUND(MIN(10,1+0.6*(C31/(10*SUM(Weights!$B$2:$I$2))+D31/(10*SUM(Weights!$B$3:$H$3))+E31/(10*SUM(Weights!$B$4:$H$4))+F31/(10*SUM(Weights!$B$5:$H$5))+G31/(10*SUM(Weights!$B$6:$G$6)))+I31/60*7+H31/100 + M31),0))</f>
        <v>4</v>
      </c>
      <c r="Q31">
        <f>MIN(10,1+0.6*(C31/(10*SUM(Weights!$B$2:$I$2))+D31/(10*SUM(Weights!$B$3:$H$3))+E31/(10*SUM(Weights!$B$4:$H$4))+F31/(10*SUM(Weights!$B$5:$H$5))+G31/(10*SUM(Weights!$B$6:$G$6)))+I31/50*7+H31/100+M31)</f>
        <v>1</v>
      </c>
      <c r="R31">
        <f>MAX(4,1 + I31/6,MIN(10,1+0.6*(C31/(10*SUM(Weights!$B$2:$I$2))+D31/(10*SUM(Weights!$B$3:$H$3))+E31/(10*SUM(Weights!$B$4:$H$4))+F31/(10*SUM(Weights!$B$5:$H$5))+G31/(10*SUM(Weights!$B$6:$G$6)))+I31/60*7+H31/100+M31))</f>
        <v>4</v>
      </c>
      <c r="T31">
        <f t="shared" si="0"/>
        <v>1</v>
      </c>
      <c r="U31">
        <f t="shared" si="1"/>
        <v>1</v>
      </c>
    </row>
    <row r="32" spans="1:21" x14ac:dyDescent="0.25">
      <c r="A32" s="2" t="s">
        <v>29</v>
      </c>
      <c r="B32">
        <v>243</v>
      </c>
      <c r="C32">
        <f>SUMPRODUCT(Tema1!C32:J32,Weights!$B$2:$I$2)</f>
        <v>32</v>
      </c>
      <c r="D32">
        <f>SUMPRODUCT(Tema2!C32:I32,Weights!$B$3:$H$3)</f>
        <v>0</v>
      </c>
      <c r="E32">
        <f>SUMPRODUCT(Tema3!C32:I32,Weights!$B$4:$H$4)</f>
        <v>26</v>
      </c>
      <c r="F32">
        <f>SUMPRODUCT(Tema4!C32:I32,Weights!$B$5:$H$5)</f>
        <v>0</v>
      </c>
      <c r="G32">
        <f>SUMPRODUCT(Tema5!C32:H32,Weights!$B$6:$G$6)</f>
        <v>0</v>
      </c>
      <c r="H32">
        <f>Proiect!C32</f>
        <v>0</v>
      </c>
      <c r="I32">
        <f>SUMPRODUCT(Examen!C32:I32,Weights!$B$8:$H$8)</f>
        <v>9</v>
      </c>
      <c r="J32" s="6">
        <f>IF(I32&gt;O$2,MAX(4,ROUND(1 + I32/5,0),ROUND(MIN(10,1+0.6*(C32/(10*SUM(Weights!$B$2:$I$2))+D32/(10*SUM(Weights!$B$3:$H$3))+E32/(10*SUM(Weights!$B$4:$H$4))+F32/(10*SUM(Weights!$B$5:$H$5))+G32/(10*SUM(Weights!$B$6:$G$6)))+I32/50*7+H32/100+M32),0)),IF(I32=0,"Absent",4))</f>
        <v>4</v>
      </c>
      <c r="L32">
        <f>C32/(10*SUM(Weights!$B$2:$I$2))+D32/(10*SUM(Weights!$B$3:$H$3))+E32/(10*SUM(Weights!$B$4:$H$4))+F32/(10*SUM(Weights!$B$5:$H$5))+G32/(10*SUM(Weights!$B$6:$G$6))</f>
        <v>0.77142857142857146</v>
      </c>
      <c r="N32">
        <f>MAX(4,ROUND(MIN(10,1+0.6*(C32/(10*SUM(Weights!$B$2:$I$2))+D32/(10*SUM(Weights!$B$3:$H$3))+E32/(10*SUM(Weights!$B$4:$H$4))+F32/(10*SUM(Weights!$B$5:$H$5))+G32/(10*SUM(Weights!$B$6:$G$6)))+I32/60*7+H32/100 + M32),0))</f>
        <v>4</v>
      </c>
      <c r="Q32">
        <f>MIN(10,1+0.6*(C32/(10*SUM(Weights!$B$2:$I$2))+D32/(10*SUM(Weights!$B$3:$H$3))+E32/(10*SUM(Weights!$B$4:$H$4))+F32/(10*SUM(Weights!$B$5:$H$5))+G32/(10*SUM(Weights!$B$6:$G$6)))+I32/50*7+H32/100+M32)</f>
        <v>2.7228571428571429</v>
      </c>
      <c r="R32">
        <f>MAX(4,1 + I32/6,MIN(10,1+0.6*(C32/(10*SUM(Weights!$B$2:$I$2))+D32/(10*SUM(Weights!$B$3:$H$3))+E32/(10*SUM(Weights!$B$4:$H$4))+F32/(10*SUM(Weights!$B$5:$H$5))+G32/(10*SUM(Weights!$B$6:$G$6)))+I32/60*7+H32/100+M32))</f>
        <v>4</v>
      </c>
      <c r="T32">
        <f t="shared" si="0"/>
        <v>2.8</v>
      </c>
      <c r="U32">
        <f t="shared" si="1"/>
        <v>0</v>
      </c>
    </row>
    <row r="33" spans="1:21" x14ac:dyDescent="0.25">
      <c r="A33" s="2" t="s">
        <v>68</v>
      </c>
      <c r="B33">
        <v>243</v>
      </c>
      <c r="C33">
        <f>SUMPRODUCT(Tema1!C33:J33,Weights!$B$2:$I$2)</f>
        <v>0</v>
      </c>
      <c r="D33">
        <f>SUMPRODUCT(Tema2!C33:I33,Weights!$B$3:$H$3)</f>
        <v>0</v>
      </c>
      <c r="E33">
        <f>SUMPRODUCT(Tema3!C33:I33,Weights!$B$4:$H$4)</f>
        <v>0</v>
      </c>
      <c r="F33">
        <f>SUMPRODUCT(Tema4!C33:I33,Weights!$B$5:$H$5)</f>
        <v>0</v>
      </c>
      <c r="G33">
        <f>SUMPRODUCT(Tema5!C33:H33,Weights!$B$6:$G$6)</f>
        <v>0</v>
      </c>
      <c r="H33">
        <f>Proiect!C33</f>
        <v>0</v>
      </c>
      <c r="I33">
        <f>SUMPRODUCT(Examen!C33:I33,Weights!$B$8:$H$8)</f>
        <v>0</v>
      </c>
      <c r="J33" s="6" t="str">
        <f>IF(I33&gt;O$2,MAX(4,ROUND(1 + I33/5,0),ROUND(MIN(10,1+0.6*(C33/(10*SUM(Weights!$B$2:$I$2))+D33/(10*SUM(Weights!$B$3:$H$3))+E33/(10*SUM(Weights!$B$4:$H$4))+F33/(10*SUM(Weights!$B$5:$H$5))+G33/(10*SUM(Weights!$B$6:$G$6)))+I33/50*7+H33/100+M33),0)),IF(I33=0,"Absent",4))</f>
        <v>Absent</v>
      </c>
      <c r="L33">
        <f>C33/(10*SUM(Weights!$B$2:$I$2))+D33/(10*SUM(Weights!$B$3:$H$3))+E33/(10*SUM(Weights!$B$4:$H$4))+F33/(10*SUM(Weights!$B$5:$H$5))+G33/(10*SUM(Weights!$B$6:$G$6))</f>
        <v>0</v>
      </c>
      <c r="N33">
        <f>MAX(4,ROUND(MIN(10,1+0.6*(C33/(10*SUM(Weights!$B$2:$I$2))+D33/(10*SUM(Weights!$B$3:$H$3))+E33/(10*SUM(Weights!$B$4:$H$4))+F33/(10*SUM(Weights!$B$5:$H$5))+G33/(10*SUM(Weights!$B$6:$G$6)))+I33/60*7+H33/100 + M33),0))</f>
        <v>4</v>
      </c>
      <c r="Q33">
        <f>MIN(10,1+0.6*(C33/(10*SUM(Weights!$B$2:$I$2))+D33/(10*SUM(Weights!$B$3:$H$3))+E33/(10*SUM(Weights!$B$4:$H$4))+F33/(10*SUM(Weights!$B$5:$H$5))+G33/(10*SUM(Weights!$B$6:$G$6)))+I33/50*7+H33/100+M33)</f>
        <v>1</v>
      </c>
      <c r="R33">
        <f>MAX(4,1 + I33/6,MIN(10,1+0.6*(C33/(10*SUM(Weights!$B$2:$I$2))+D33/(10*SUM(Weights!$B$3:$H$3))+E33/(10*SUM(Weights!$B$4:$H$4))+F33/(10*SUM(Weights!$B$5:$H$5))+G33/(10*SUM(Weights!$B$6:$G$6)))+I33/60*7+H33/100+M33))</f>
        <v>4</v>
      </c>
      <c r="T33">
        <f t="shared" si="0"/>
        <v>1</v>
      </c>
      <c r="U33">
        <f t="shared" si="1"/>
        <v>1</v>
      </c>
    </row>
    <row r="34" spans="1:21" x14ac:dyDescent="0.25">
      <c r="A34" s="2" t="s">
        <v>69</v>
      </c>
      <c r="B34">
        <v>243</v>
      </c>
      <c r="C34">
        <f>SUMPRODUCT(Tema1!C34:J34,Weights!$B$2:$I$2)</f>
        <v>0</v>
      </c>
      <c r="D34">
        <f>SUMPRODUCT(Tema2!C34:I34,Weights!$B$3:$H$3)</f>
        <v>0</v>
      </c>
      <c r="E34">
        <f>SUMPRODUCT(Tema3!C34:I34,Weights!$B$4:$H$4)</f>
        <v>0</v>
      </c>
      <c r="F34">
        <f>SUMPRODUCT(Tema4!C34:I34,Weights!$B$5:$H$5)</f>
        <v>0</v>
      </c>
      <c r="G34">
        <f>SUMPRODUCT(Tema5!C34:H34,Weights!$B$6:$G$6)</f>
        <v>0</v>
      </c>
      <c r="H34">
        <f>Proiect!C34</f>
        <v>0</v>
      </c>
      <c r="I34">
        <f>SUMPRODUCT(Examen!C34:I34,Weights!$B$8:$H$8)</f>
        <v>0</v>
      </c>
      <c r="J34" s="6" t="str">
        <f>IF(I34&gt;O$2,MAX(4,ROUND(1 + I34/5,0),ROUND(MIN(10,1+0.6*(C34/(10*SUM(Weights!$B$2:$I$2))+D34/(10*SUM(Weights!$B$3:$H$3))+E34/(10*SUM(Weights!$B$4:$H$4))+F34/(10*SUM(Weights!$B$5:$H$5))+G34/(10*SUM(Weights!$B$6:$G$6)))+I34/50*7+H34/100+M34),0)),IF(I34=0,"Absent",4))</f>
        <v>Absent</v>
      </c>
      <c r="L34">
        <f>C34/(10*SUM(Weights!$B$2:$I$2))+D34/(10*SUM(Weights!$B$3:$H$3))+E34/(10*SUM(Weights!$B$4:$H$4))+F34/(10*SUM(Weights!$B$5:$H$5))+G34/(10*SUM(Weights!$B$6:$G$6))</f>
        <v>0</v>
      </c>
      <c r="N34">
        <f>MAX(4,ROUND(MIN(10,1+0.6*(C34/(10*SUM(Weights!$B$2:$I$2))+D34/(10*SUM(Weights!$B$3:$H$3))+E34/(10*SUM(Weights!$B$4:$H$4))+F34/(10*SUM(Weights!$B$5:$H$5))+G34/(10*SUM(Weights!$B$6:$G$6)))+I34/60*7+H34/100 + M34),0))</f>
        <v>4</v>
      </c>
      <c r="Q34">
        <f>MIN(10,1+0.6*(C34/(10*SUM(Weights!$B$2:$I$2))+D34/(10*SUM(Weights!$B$3:$H$3))+E34/(10*SUM(Weights!$B$4:$H$4))+F34/(10*SUM(Weights!$B$5:$H$5))+G34/(10*SUM(Weights!$B$6:$G$6)))+I34/50*7+H34/100+M34)</f>
        <v>1</v>
      </c>
      <c r="R34">
        <f>MAX(4,1 + I34/6,MIN(10,1+0.6*(C34/(10*SUM(Weights!$B$2:$I$2))+D34/(10*SUM(Weights!$B$3:$H$3))+E34/(10*SUM(Weights!$B$4:$H$4))+F34/(10*SUM(Weights!$B$5:$H$5))+G34/(10*SUM(Weights!$B$6:$G$6)))+I34/60*7+H34/100+M34))</f>
        <v>4</v>
      </c>
      <c r="T34">
        <f t="shared" si="0"/>
        <v>1</v>
      </c>
      <c r="U34">
        <f t="shared" si="1"/>
        <v>1</v>
      </c>
    </row>
    <row r="35" spans="1:21" x14ac:dyDescent="0.25">
      <c r="A35" s="2" t="s">
        <v>47</v>
      </c>
      <c r="B35">
        <v>244</v>
      </c>
      <c r="C35">
        <f>SUMPRODUCT(Tema1!C35:J35,Weights!$B$2:$I$2)</f>
        <v>35</v>
      </c>
      <c r="D35">
        <f>SUMPRODUCT(Tema2!C35:I35,Weights!$B$3:$H$3)</f>
        <v>33</v>
      </c>
      <c r="E35">
        <f>SUMPRODUCT(Tema3!C35:I35,Weights!$B$4:$H$4)</f>
        <v>0</v>
      </c>
      <c r="F35">
        <f>SUMPRODUCT(Tema4!C35:I35,Weights!$B$5:$H$5)</f>
        <v>32</v>
      </c>
      <c r="G35">
        <f>SUMPRODUCT(Tema5!C35:H35,Weights!$B$6:$G$6)</f>
        <v>0</v>
      </c>
      <c r="H35">
        <f>Proiect!C35</f>
        <v>0</v>
      </c>
      <c r="I35">
        <f>SUMPRODUCT(Examen!C35:I35,Weights!$B$8:$H$8)</f>
        <v>0</v>
      </c>
      <c r="J35" s="6" t="str">
        <f>IF(I35&gt;O$2,MAX(4,ROUND(1 + I35/5,0),ROUND(MIN(10,1+0.6*(C35/(10*SUM(Weights!$B$2:$I$2))+D35/(10*SUM(Weights!$B$3:$H$3))+E35/(10*SUM(Weights!$B$4:$H$4))+F35/(10*SUM(Weights!$B$5:$H$5))+G35/(10*SUM(Weights!$B$6:$G$6)))+I35/50*7+H35/100+M35),0)),IF(I35=0,"Absent",4))</f>
        <v>Absent</v>
      </c>
      <c r="L35">
        <f>C35/(10*SUM(Weights!$B$2:$I$2))+D35/(10*SUM(Weights!$B$3:$H$3))+E35/(10*SUM(Weights!$B$4:$H$4))+F35/(10*SUM(Weights!$B$5:$H$5))+G35/(10*SUM(Weights!$B$6:$G$6))</f>
        <v>1.3660714285714286</v>
      </c>
      <c r="N35">
        <f>MAX(4,ROUND(MIN(10,1+0.6*(C35/(10*SUM(Weights!$B$2:$I$2))+D35/(10*SUM(Weights!$B$3:$H$3))+E35/(10*SUM(Weights!$B$4:$H$4))+F35/(10*SUM(Weights!$B$5:$H$5))+G35/(10*SUM(Weights!$B$6:$G$6)))+I35/60*7+H35/100 + M35),0))</f>
        <v>4</v>
      </c>
      <c r="Q35">
        <f>MIN(10,1+0.6*(C35/(10*SUM(Weights!$B$2:$I$2))+D35/(10*SUM(Weights!$B$3:$H$3))+E35/(10*SUM(Weights!$B$4:$H$4))+F35/(10*SUM(Weights!$B$5:$H$5))+G35/(10*SUM(Weights!$B$6:$G$6)))+I35/50*7+H35/100+M35)</f>
        <v>1.8196428571428571</v>
      </c>
      <c r="R35">
        <f>MAX(4,1 + I35/6,MIN(10,1+0.6*(C35/(10*SUM(Weights!$B$2:$I$2))+D35/(10*SUM(Weights!$B$3:$H$3))+E35/(10*SUM(Weights!$B$4:$H$4))+F35/(10*SUM(Weights!$B$5:$H$5))+G35/(10*SUM(Weights!$B$6:$G$6)))+I35/60*7+H35/100+M35))</f>
        <v>4</v>
      </c>
      <c r="T35">
        <f t="shared" si="0"/>
        <v>1</v>
      </c>
      <c r="U35">
        <f t="shared" si="1"/>
        <v>1</v>
      </c>
    </row>
    <row r="36" spans="1:21" x14ac:dyDescent="0.25">
      <c r="A36" s="2" t="s">
        <v>30</v>
      </c>
      <c r="B36">
        <v>244</v>
      </c>
      <c r="C36">
        <f>SUMPRODUCT(Tema1!C36:J36,Weights!$B$2:$I$2)</f>
        <v>53</v>
      </c>
      <c r="D36">
        <f>SUMPRODUCT(Tema2!C36:I36,Weights!$B$3:$H$3)</f>
        <v>0</v>
      </c>
      <c r="E36">
        <f>SUMPRODUCT(Tema3!C36:I36,Weights!$B$4:$H$4)</f>
        <v>0</v>
      </c>
      <c r="F36">
        <f>SUMPRODUCT(Tema4!C36:I36,Weights!$B$5:$H$5)</f>
        <v>0</v>
      </c>
      <c r="G36">
        <f>SUMPRODUCT(Tema5!C36:H36,Weights!$B$6:$G$6)</f>
        <v>0</v>
      </c>
      <c r="H36">
        <f>Proiect!C36</f>
        <v>0</v>
      </c>
      <c r="I36">
        <f>SUMPRODUCT(Examen!C36:I36,Weights!$B$8:$H$8)</f>
        <v>14</v>
      </c>
      <c r="J36" s="6">
        <f>IF(I36&gt;O$2,MAX(4,ROUND(1 + I36/5,0),ROUND(MIN(10,1+0.6*(C36/(10*SUM(Weights!$B$2:$I$2))+D36/(10*SUM(Weights!$B$3:$H$3))+E36/(10*SUM(Weights!$B$4:$H$4))+F36/(10*SUM(Weights!$B$5:$H$5))+G36/(10*SUM(Weights!$B$6:$G$6)))+I36/50*7+H36/100+M36),0)),IF(I36=0,"Absent",4))</f>
        <v>4</v>
      </c>
      <c r="L36">
        <f>C36/(10*SUM(Weights!$B$2:$I$2))+D36/(10*SUM(Weights!$B$3:$H$3))+E36/(10*SUM(Weights!$B$4:$H$4))+F36/(10*SUM(Weights!$B$5:$H$5))+G36/(10*SUM(Weights!$B$6:$G$6))</f>
        <v>0.66249999999999998</v>
      </c>
      <c r="N36">
        <f>MAX(4,ROUND(MIN(10,1+0.6*(C36/(10*SUM(Weights!$B$2:$I$2))+D36/(10*SUM(Weights!$B$3:$H$3))+E36/(10*SUM(Weights!$B$4:$H$4))+F36/(10*SUM(Weights!$B$5:$H$5))+G36/(10*SUM(Weights!$B$6:$G$6)))+I36/60*7+H36/100 + M36),0))</f>
        <v>4</v>
      </c>
      <c r="Q36">
        <f>MIN(10,1+0.6*(C36/(10*SUM(Weights!$B$2:$I$2))+D36/(10*SUM(Weights!$B$3:$H$3))+E36/(10*SUM(Weights!$B$4:$H$4))+F36/(10*SUM(Weights!$B$5:$H$5))+G36/(10*SUM(Weights!$B$6:$G$6)))+I36/50*7+H36/100+M36)</f>
        <v>3.3574999999999999</v>
      </c>
      <c r="R36">
        <f>MAX(4,1 + I36/6,MIN(10,1+0.6*(C36/(10*SUM(Weights!$B$2:$I$2))+D36/(10*SUM(Weights!$B$3:$H$3))+E36/(10*SUM(Weights!$B$4:$H$4))+F36/(10*SUM(Weights!$B$5:$H$5))+G36/(10*SUM(Weights!$B$6:$G$6)))+I36/60*7+H36/100+M36))</f>
        <v>4</v>
      </c>
      <c r="T36">
        <f t="shared" si="0"/>
        <v>3.8</v>
      </c>
      <c r="U36">
        <f t="shared" si="1"/>
        <v>0</v>
      </c>
    </row>
    <row r="37" spans="1:21" x14ac:dyDescent="0.25">
      <c r="A37" s="2" t="s">
        <v>31</v>
      </c>
      <c r="B37">
        <v>244</v>
      </c>
      <c r="C37">
        <f>SUMPRODUCT(Tema1!C37:J37,Weights!$B$2:$I$2)</f>
        <v>18</v>
      </c>
      <c r="D37">
        <f>SUMPRODUCT(Tema2!C37:I37,Weights!$B$3:$H$3)</f>
        <v>0</v>
      </c>
      <c r="E37">
        <f>SUMPRODUCT(Tema3!C37:I37,Weights!$B$4:$H$4)</f>
        <v>0</v>
      </c>
      <c r="F37">
        <f>SUMPRODUCT(Tema4!C37:I37,Weights!$B$5:$H$5)</f>
        <v>0</v>
      </c>
      <c r="G37">
        <f>SUMPRODUCT(Tema5!C37:H37,Weights!$B$6:$G$6)</f>
        <v>0</v>
      </c>
      <c r="H37">
        <f>Proiect!C37</f>
        <v>80</v>
      </c>
      <c r="I37">
        <f>SUMPRODUCT(Examen!C37:I37,Weights!$B$8:$H$8)</f>
        <v>18</v>
      </c>
      <c r="J37" s="6">
        <f>IF(I37&gt;O$2,MAX(4,ROUND(1 + I37/5,0),ROUND(MIN(10,1+0.6*(C37/(10*SUM(Weights!$B$2:$I$2))+D37/(10*SUM(Weights!$B$3:$H$3))+E37/(10*SUM(Weights!$B$4:$H$4))+F37/(10*SUM(Weights!$B$5:$H$5))+G37/(10*SUM(Weights!$B$6:$G$6)))+I37/50*7+H37/100+M37),0)),IF(I37=0,"Absent",4))</f>
        <v>5</v>
      </c>
      <c r="L37">
        <f>C37/(10*SUM(Weights!$B$2:$I$2))+D37/(10*SUM(Weights!$B$3:$H$3))+E37/(10*SUM(Weights!$B$4:$H$4))+F37/(10*SUM(Weights!$B$5:$H$5))+G37/(10*SUM(Weights!$B$6:$G$6))</f>
        <v>0.22500000000000001</v>
      </c>
      <c r="N37">
        <f>MAX(4,ROUND(MIN(10,1+0.6*(C37/(10*SUM(Weights!$B$2:$I$2))+D37/(10*SUM(Weights!$B$3:$H$3))+E37/(10*SUM(Weights!$B$4:$H$4))+F37/(10*SUM(Weights!$B$5:$H$5))+G37/(10*SUM(Weights!$B$6:$G$6)))+I37/60*7+H37/100 + M37),0))</f>
        <v>4</v>
      </c>
      <c r="Q37">
        <f>MIN(10,1+0.6*(C37/(10*SUM(Weights!$B$2:$I$2))+D37/(10*SUM(Weights!$B$3:$H$3))+E37/(10*SUM(Weights!$B$4:$H$4))+F37/(10*SUM(Weights!$B$5:$H$5))+G37/(10*SUM(Weights!$B$6:$G$6)))+I37/50*7+H37/100+M37)</f>
        <v>4.4550000000000001</v>
      </c>
      <c r="R37">
        <f>MAX(4,1 + I37/6,MIN(10,1+0.6*(C37/(10*SUM(Weights!$B$2:$I$2))+D37/(10*SUM(Weights!$B$3:$H$3))+E37/(10*SUM(Weights!$B$4:$H$4))+F37/(10*SUM(Weights!$B$5:$H$5))+G37/(10*SUM(Weights!$B$6:$G$6)))+I37/60*7+H37/100+M37))</f>
        <v>4.0350000000000001</v>
      </c>
      <c r="T37">
        <f t="shared" si="0"/>
        <v>4.5999999999999996</v>
      </c>
      <c r="U37">
        <f t="shared" si="1"/>
        <v>0</v>
      </c>
    </row>
    <row r="38" spans="1:21" x14ac:dyDescent="0.25">
      <c r="A38" s="2" t="s">
        <v>32</v>
      </c>
      <c r="B38">
        <v>244</v>
      </c>
      <c r="C38">
        <f>SUMPRODUCT(Tema1!C38:J38,Weights!$B$2:$I$2)</f>
        <v>30</v>
      </c>
      <c r="D38">
        <f>SUMPRODUCT(Tema2!C38:I38,Weights!$B$3:$H$3)</f>
        <v>0</v>
      </c>
      <c r="E38">
        <f>SUMPRODUCT(Tema3!C38:I38,Weights!$B$4:$H$4)</f>
        <v>0</v>
      </c>
      <c r="F38">
        <f>SUMPRODUCT(Tema4!C38:I38,Weights!$B$5:$H$5)</f>
        <v>25</v>
      </c>
      <c r="G38">
        <f>SUMPRODUCT(Tema5!C38:H38,Weights!$B$6:$G$6)</f>
        <v>0</v>
      </c>
      <c r="H38">
        <f>Proiect!C38</f>
        <v>0</v>
      </c>
      <c r="I38">
        <f>SUMPRODUCT(Examen!C38:I38,Weights!$B$8:$H$8)</f>
        <v>0</v>
      </c>
      <c r="J38" s="6" t="str">
        <f>IF(I38&gt;O$2,MAX(4,ROUND(1 + I38/5,0),ROUND(MIN(10,1+0.6*(C38/(10*SUM(Weights!$B$2:$I$2))+D38/(10*SUM(Weights!$B$3:$H$3))+E38/(10*SUM(Weights!$B$4:$H$4))+F38/(10*SUM(Weights!$B$5:$H$5))+G38/(10*SUM(Weights!$B$6:$G$6)))+I38/50*7+H38/100+M38),0)),IF(I38=0,"Absent",4))</f>
        <v>Absent</v>
      </c>
      <c r="L38">
        <f>C38/(10*SUM(Weights!$B$2:$I$2))+D38/(10*SUM(Weights!$B$3:$H$3))+E38/(10*SUM(Weights!$B$4:$H$4))+F38/(10*SUM(Weights!$B$5:$H$5))+G38/(10*SUM(Weights!$B$6:$G$6))</f>
        <v>0.73214285714285721</v>
      </c>
      <c r="N38">
        <f>MAX(4,ROUND(MIN(10,1+0.6*(C38/(10*SUM(Weights!$B$2:$I$2))+D38/(10*SUM(Weights!$B$3:$H$3))+E38/(10*SUM(Weights!$B$4:$H$4))+F38/(10*SUM(Weights!$B$5:$H$5))+G38/(10*SUM(Weights!$B$6:$G$6)))+I38/60*7+H38/100 + M38),0))</f>
        <v>4</v>
      </c>
      <c r="Q38">
        <f>MIN(10,1+0.6*(C38/(10*SUM(Weights!$B$2:$I$2))+D38/(10*SUM(Weights!$B$3:$H$3))+E38/(10*SUM(Weights!$B$4:$H$4))+F38/(10*SUM(Weights!$B$5:$H$5))+G38/(10*SUM(Weights!$B$6:$G$6)))+I38/50*7+H38/100+M38)</f>
        <v>1.4392857142857143</v>
      </c>
      <c r="R38">
        <f>MAX(4,1 + I38/6,MIN(10,1+0.6*(C38/(10*SUM(Weights!$B$2:$I$2))+D38/(10*SUM(Weights!$B$3:$H$3))+E38/(10*SUM(Weights!$B$4:$H$4))+F38/(10*SUM(Weights!$B$5:$H$5))+G38/(10*SUM(Weights!$B$6:$G$6)))+I38/60*7+H38/100+M38))</f>
        <v>4</v>
      </c>
      <c r="T38">
        <f t="shared" si="0"/>
        <v>1</v>
      </c>
      <c r="U38">
        <f t="shared" si="1"/>
        <v>1</v>
      </c>
    </row>
    <row r="39" spans="1:21" x14ac:dyDescent="0.25">
      <c r="A39" s="2" t="s">
        <v>33</v>
      </c>
      <c r="B39">
        <v>244</v>
      </c>
      <c r="C39">
        <f>SUMPRODUCT(Tema1!C39:J39,Weights!$B$2:$I$2)</f>
        <v>30</v>
      </c>
      <c r="D39">
        <f>SUMPRODUCT(Tema2!C39:I39,Weights!$B$3:$H$3)</f>
        <v>0</v>
      </c>
      <c r="E39">
        <f>SUMPRODUCT(Tema3!C39:I39,Weights!$B$4:$H$4)</f>
        <v>16</v>
      </c>
      <c r="F39">
        <f>SUMPRODUCT(Tema4!C39:I39,Weights!$B$5:$H$5)</f>
        <v>0</v>
      </c>
      <c r="G39">
        <f>SUMPRODUCT(Tema5!C39:H39,Weights!$B$6:$G$6)</f>
        <v>0</v>
      </c>
      <c r="H39">
        <f>Proiect!C39</f>
        <v>0</v>
      </c>
      <c r="I39">
        <f>SUMPRODUCT(Examen!C39:I39,Weights!$B$8:$H$8)</f>
        <v>18</v>
      </c>
      <c r="J39" s="6">
        <f>IF(I39&gt;O$2,MAX(4,ROUND(1 + I39/5,0),ROUND(MIN(10,1+0.6*(C39/(10*SUM(Weights!$B$2:$I$2))+D39/(10*SUM(Weights!$B$3:$H$3))+E39/(10*SUM(Weights!$B$4:$H$4))+F39/(10*SUM(Weights!$B$5:$H$5))+G39/(10*SUM(Weights!$B$6:$G$6)))+I39/50*7+H39/100+M39),0)),IF(I39=0,"Absent",4))</f>
        <v>5</v>
      </c>
      <c r="L39">
        <f>C39/(10*SUM(Weights!$B$2:$I$2))+D39/(10*SUM(Weights!$B$3:$H$3))+E39/(10*SUM(Weights!$B$4:$H$4))+F39/(10*SUM(Weights!$B$5:$H$5))+G39/(10*SUM(Weights!$B$6:$G$6))</f>
        <v>0.60357142857142854</v>
      </c>
      <c r="N39">
        <f>MAX(4,ROUND(MIN(10,1+0.6*(C39/(10*SUM(Weights!$B$2:$I$2))+D39/(10*SUM(Weights!$B$3:$H$3))+E39/(10*SUM(Weights!$B$4:$H$4))+F39/(10*SUM(Weights!$B$5:$H$5))+G39/(10*SUM(Weights!$B$6:$G$6)))+I39/60*7+H39/100 + M39),0))</f>
        <v>4</v>
      </c>
      <c r="Q39">
        <f>MIN(10,1+0.6*(C39/(10*SUM(Weights!$B$2:$I$2))+D39/(10*SUM(Weights!$B$3:$H$3))+E39/(10*SUM(Weights!$B$4:$H$4))+F39/(10*SUM(Weights!$B$5:$H$5))+G39/(10*SUM(Weights!$B$6:$G$6)))+I39/50*7+H39/100+M39)</f>
        <v>3.8821428571428571</v>
      </c>
      <c r="R39">
        <f>MAX(4,1 + I39/6,MIN(10,1+0.6*(C39/(10*SUM(Weights!$B$2:$I$2))+D39/(10*SUM(Weights!$B$3:$H$3))+E39/(10*SUM(Weights!$B$4:$H$4))+F39/(10*SUM(Weights!$B$5:$H$5))+G39/(10*SUM(Weights!$B$6:$G$6)))+I39/60*7+H39/100+M39))</f>
        <v>4</v>
      </c>
      <c r="T39">
        <f t="shared" si="0"/>
        <v>4.5999999999999996</v>
      </c>
      <c r="U39">
        <f t="shared" si="1"/>
        <v>0</v>
      </c>
    </row>
    <row r="40" spans="1:21" x14ac:dyDescent="0.25">
      <c r="A40" s="2" t="s">
        <v>34</v>
      </c>
      <c r="B40">
        <v>244</v>
      </c>
      <c r="C40">
        <f>SUMPRODUCT(Tema1!C40:J40,Weights!$B$2:$I$2)</f>
        <v>34</v>
      </c>
      <c r="D40">
        <f>SUMPRODUCT(Tema2!C40:I40,Weights!$B$3:$H$3)</f>
        <v>0</v>
      </c>
      <c r="E40">
        <f>SUMPRODUCT(Tema3!C40:I40,Weights!$B$4:$H$4)</f>
        <v>0</v>
      </c>
      <c r="F40">
        <f>SUMPRODUCT(Tema4!C40:I40,Weights!$B$5:$H$5)</f>
        <v>0</v>
      </c>
      <c r="G40">
        <f>SUMPRODUCT(Tema5!C40:H40,Weights!$B$6:$G$6)</f>
        <v>0</v>
      </c>
      <c r="H40">
        <f>Proiect!C40</f>
        <v>0</v>
      </c>
      <c r="I40">
        <f>SUMPRODUCT(Examen!C40:I40,Weights!$B$8:$H$8)</f>
        <v>27</v>
      </c>
      <c r="J40" s="6">
        <f>IF(I40&gt;O$2,MAX(4,ROUND(1 + I40/5,0),ROUND(MIN(10,1+0.6*(C40/(10*SUM(Weights!$B$2:$I$2))+D40/(10*SUM(Weights!$B$3:$H$3))+E40/(10*SUM(Weights!$B$4:$H$4))+F40/(10*SUM(Weights!$B$5:$H$5))+G40/(10*SUM(Weights!$B$6:$G$6)))+I40/50*7+H40/100+M40),0)),IF(I40=0,"Absent",4))</f>
        <v>6</v>
      </c>
      <c r="L40">
        <f>C40/(10*SUM(Weights!$B$2:$I$2))+D40/(10*SUM(Weights!$B$3:$H$3))+E40/(10*SUM(Weights!$B$4:$H$4))+F40/(10*SUM(Weights!$B$5:$H$5))+G40/(10*SUM(Weights!$B$6:$G$6))</f>
        <v>0.42499999999999999</v>
      </c>
      <c r="N40">
        <f>MAX(4,ROUND(MIN(10,1+0.6*(C40/(10*SUM(Weights!$B$2:$I$2))+D40/(10*SUM(Weights!$B$3:$H$3))+E40/(10*SUM(Weights!$B$4:$H$4))+F40/(10*SUM(Weights!$B$5:$H$5))+G40/(10*SUM(Weights!$B$6:$G$6)))+I40/60*7+H40/100 + M40),0))</f>
        <v>4</v>
      </c>
      <c r="Q40">
        <f>MIN(10,1+0.6*(C40/(10*SUM(Weights!$B$2:$I$2))+D40/(10*SUM(Weights!$B$3:$H$3))+E40/(10*SUM(Weights!$B$4:$H$4))+F40/(10*SUM(Weights!$B$5:$H$5))+G40/(10*SUM(Weights!$B$6:$G$6)))+I40/50*7+H40/100+M40)</f>
        <v>5.0350000000000001</v>
      </c>
      <c r="R40">
        <f>MAX(4,1 + I40/6,MIN(10,1+0.6*(C40/(10*SUM(Weights!$B$2:$I$2))+D40/(10*SUM(Weights!$B$3:$H$3))+E40/(10*SUM(Weights!$B$4:$H$4))+F40/(10*SUM(Weights!$B$5:$H$5))+G40/(10*SUM(Weights!$B$6:$G$6)))+I40/60*7+H40/100+M40))</f>
        <v>5.5</v>
      </c>
      <c r="T40">
        <f t="shared" si="0"/>
        <v>6.4</v>
      </c>
      <c r="U40">
        <f t="shared" si="1"/>
        <v>0</v>
      </c>
    </row>
    <row r="41" spans="1:21" x14ac:dyDescent="0.25">
      <c r="A41" s="2" t="s">
        <v>70</v>
      </c>
      <c r="B41">
        <v>244</v>
      </c>
      <c r="C41">
        <f>SUMPRODUCT(Tema1!C41:J41,Weights!$B$2:$I$2)</f>
        <v>0</v>
      </c>
      <c r="D41">
        <f>SUMPRODUCT(Tema2!C41:I41,Weights!$B$3:$H$3)</f>
        <v>0</v>
      </c>
      <c r="E41">
        <f>SUMPRODUCT(Tema3!C41:I41,Weights!$B$4:$H$4)</f>
        <v>0</v>
      </c>
      <c r="F41">
        <f>SUMPRODUCT(Tema4!C41:I41,Weights!$B$5:$H$5)</f>
        <v>0</v>
      </c>
      <c r="G41">
        <f>SUMPRODUCT(Tema5!C41:H41,Weights!$B$6:$G$6)</f>
        <v>0</v>
      </c>
      <c r="H41">
        <f>Proiect!C41</f>
        <v>0</v>
      </c>
      <c r="I41">
        <f>SUMPRODUCT(Examen!C41:I41,Weights!$B$8:$H$8)</f>
        <v>0</v>
      </c>
      <c r="J41" s="6" t="str">
        <f>IF(I41&gt;O$2,MAX(4,ROUND(1 + I41/5,0),ROUND(MIN(10,1+0.6*(C41/(10*SUM(Weights!$B$2:$I$2))+D41/(10*SUM(Weights!$B$3:$H$3))+E41/(10*SUM(Weights!$B$4:$H$4))+F41/(10*SUM(Weights!$B$5:$H$5))+G41/(10*SUM(Weights!$B$6:$G$6)))+I41/50*7+H41/100+M41),0)),IF(I41=0,"Absent",4))</f>
        <v>Absent</v>
      </c>
      <c r="L41">
        <f>C41/(10*SUM(Weights!$B$2:$I$2))+D41/(10*SUM(Weights!$B$3:$H$3))+E41/(10*SUM(Weights!$B$4:$H$4))+F41/(10*SUM(Weights!$B$5:$H$5))+G41/(10*SUM(Weights!$B$6:$G$6))</f>
        <v>0</v>
      </c>
      <c r="N41">
        <f>MAX(4,ROUND(MIN(10,1+0.6*(C41/(10*SUM(Weights!$B$2:$I$2))+D41/(10*SUM(Weights!$B$3:$H$3))+E41/(10*SUM(Weights!$B$4:$H$4))+F41/(10*SUM(Weights!$B$5:$H$5))+G41/(10*SUM(Weights!$B$6:$G$6)))+I41/60*7+H41/100 + M41),0))</f>
        <v>4</v>
      </c>
      <c r="Q41">
        <f>MIN(10,1+0.6*(C41/(10*SUM(Weights!$B$2:$I$2))+D41/(10*SUM(Weights!$B$3:$H$3))+E41/(10*SUM(Weights!$B$4:$H$4))+F41/(10*SUM(Weights!$B$5:$H$5))+G41/(10*SUM(Weights!$B$6:$G$6)))+I41/50*7+H41/100+M41)</f>
        <v>1</v>
      </c>
      <c r="R41">
        <f>MAX(4,1 + I41/6,MIN(10,1+0.6*(C41/(10*SUM(Weights!$B$2:$I$2))+D41/(10*SUM(Weights!$B$3:$H$3))+E41/(10*SUM(Weights!$B$4:$H$4))+F41/(10*SUM(Weights!$B$5:$H$5))+G41/(10*SUM(Weights!$B$6:$G$6)))+I41/60*7+H41/100+M41))</f>
        <v>4</v>
      </c>
      <c r="T41">
        <f t="shared" si="0"/>
        <v>1</v>
      </c>
      <c r="U41">
        <f t="shared" si="1"/>
        <v>1</v>
      </c>
    </row>
    <row r="42" spans="1:21" x14ac:dyDescent="0.25">
      <c r="A42" s="2" t="s">
        <v>71</v>
      </c>
      <c r="B42">
        <v>244</v>
      </c>
      <c r="C42">
        <f>SUMPRODUCT(Tema1!C42:J42,Weights!$B$2:$I$2)</f>
        <v>0</v>
      </c>
      <c r="D42">
        <f>SUMPRODUCT(Tema2!C42:I42,Weights!$B$3:$H$3)</f>
        <v>0</v>
      </c>
      <c r="E42">
        <f>SUMPRODUCT(Tema3!C42:I42,Weights!$B$4:$H$4)</f>
        <v>0</v>
      </c>
      <c r="F42">
        <f>SUMPRODUCT(Tema4!C42:I42,Weights!$B$5:$H$5)</f>
        <v>0</v>
      </c>
      <c r="G42">
        <f>SUMPRODUCT(Tema5!C42:H42,Weights!$B$6:$G$6)</f>
        <v>0</v>
      </c>
      <c r="H42">
        <f>Proiect!C42</f>
        <v>0</v>
      </c>
      <c r="I42">
        <f>SUMPRODUCT(Examen!C42:I42,Weights!$B$8:$H$8)</f>
        <v>0</v>
      </c>
      <c r="J42" s="6" t="str">
        <f>IF(I42&gt;O$2,MAX(4,ROUND(1 + I42/5,0),ROUND(MIN(10,1+0.6*(C42/(10*SUM(Weights!$B$2:$I$2))+D42/(10*SUM(Weights!$B$3:$H$3))+E42/(10*SUM(Weights!$B$4:$H$4))+F42/(10*SUM(Weights!$B$5:$H$5))+G42/(10*SUM(Weights!$B$6:$G$6)))+I42/50*7+H42/100+M42),0)),IF(I42=0,"Absent",4))</f>
        <v>Absent</v>
      </c>
      <c r="L42">
        <f>C42/(10*SUM(Weights!$B$2:$I$2))+D42/(10*SUM(Weights!$B$3:$H$3))+E42/(10*SUM(Weights!$B$4:$H$4))+F42/(10*SUM(Weights!$B$5:$H$5))+G42/(10*SUM(Weights!$B$6:$G$6))</f>
        <v>0</v>
      </c>
      <c r="N42">
        <f>MAX(4,ROUND(MIN(10,1+0.6*(C42/(10*SUM(Weights!$B$2:$I$2))+D42/(10*SUM(Weights!$B$3:$H$3))+E42/(10*SUM(Weights!$B$4:$H$4))+F42/(10*SUM(Weights!$B$5:$H$5))+G42/(10*SUM(Weights!$B$6:$G$6)))+I42/60*7+H42/100 + M42),0))</f>
        <v>4</v>
      </c>
      <c r="Q42">
        <f>MIN(10,1+0.6*(C42/(10*SUM(Weights!$B$2:$I$2))+D42/(10*SUM(Weights!$B$3:$H$3))+E42/(10*SUM(Weights!$B$4:$H$4))+F42/(10*SUM(Weights!$B$5:$H$5))+G42/(10*SUM(Weights!$B$6:$G$6)))+I42/50*7+H42/100+M42)</f>
        <v>1</v>
      </c>
      <c r="R42">
        <f>MAX(4,1 + I42/6,MIN(10,1+0.6*(C42/(10*SUM(Weights!$B$2:$I$2))+D42/(10*SUM(Weights!$B$3:$H$3))+E42/(10*SUM(Weights!$B$4:$H$4))+F42/(10*SUM(Weights!$B$5:$H$5))+G42/(10*SUM(Weights!$B$6:$G$6)))+I42/60*7+H42/100+M42))</f>
        <v>4</v>
      </c>
      <c r="T42">
        <f t="shared" si="0"/>
        <v>1</v>
      </c>
      <c r="U42">
        <f t="shared" si="1"/>
        <v>1</v>
      </c>
    </row>
    <row r="43" spans="1:21" x14ac:dyDescent="0.25">
      <c r="A43" s="2" t="s">
        <v>35</v>
      </c>
      <c r="B43">
        <v>244</v>
      </c>
      <c r="C43">
        <f>SUMPRODUCT(Tema1!C43:J43,Weights!$B$2:$I$2)</f>
        <v>15</v>
      </c>
      <c r="D43">
        <f>SUMPRODUCT(Tema2!C43:I43,Weights!$B$3:$H$3)</f>
        <v>0</v>
      </c>
      <c r="E43">
        <f>SUMPRODUCT(Tema3!C43:I43,Weights!$B$4:$H$4)</f>
        <v>0</v>
      </c>
      <c r="F43">
        <f>SUMPRODUCT(Tema4!C43:I43,Weights!$B$5:$H$5)</f>
        <v>0</v>
      </c>
      <c r="G43">
        <f>SUMPRODUCT(Tema5!C43:H43,Weights!$B$6:$G$6)</f>
        <v>0</v>
      </c>
      <c r="H43">
        <f>Proiect!C43</f>
        <v>140</v>
      </c>
      <c r="I43">
        <f>SUMPRODUCT(Examen!C43:I43,Weights!$B$8:$H$8)</f>
        <v>15</v>
      </c>
      <c r="J43" s="6">
        <f>IF(I43&gt;O$2,MAX(4,ROUND(1 + I43/5,0),ROUND(MIN(10,1+0.6*(C43/(10*SUM(Weights!$B$2:$I$2))+D43/(10*SUM(Weights!$B$3:$H$3))+E43/(10*SUM(Weights!$B$4:$H$4))+F43/(10*SUM(Weights!$B$5:$H$5))+G43/(10*SUM(Weights!$B$6:$G$6)))+I43/50*7+H43/100+M43),0)),IF(I43=0,"Absent",4))</f>
        <v>5</v>
      </c>
      <c r="L43">
        <f>C43/(10*SUM(Weights!$B$2:$I$2))+D43/(10*SUM(Weights!$B$3:$H$3))+E43/(10*SUM(Weights!$B$4:$H$4))+F43/(10*SUM(Weights!$B$5:$H$5))+G43/(10*SUM(Weights!$B$6:$G$6))</f>
        <v>0.1875</v>
      </c>
      <c r="N43">
        <f>MAX(4,ROUND(MIN(10,1+0.6*(C43/(10*SUM(Weights!$B$2:$I$2))+D43/(10*SUM(Weights!$B$3:$H$3))+E43/(10*SUM(Weights!$B$4:$H$4))+F43/(10*SUM(Weights!$B$5:$H$5))+G43/(10*SUM(Weights!$B$6:$G$6)))+I43/60*7+H43/100 + M43),0))</f>
        <v>4</v>
      </c>
      <c r="Q43">
        <f>MIN(10,1+0.6*(C43/(10*SUM(Weights!$B$2:$I$2))+D43/(10*SUM(Weights!$B$3:$H$3))+E43/(10*SUM(Weights!$B$4:$H$4))+F43/(10*SUM(Weights!$B$5:$H$5))+G43/(10*SUM(Weights!$B$6:$G$6)))+I43/50*7+H43/100+M43)</f>
        <v>4.6125000000000007</v>
      </c>
      <c r="R43">
        <f>MAX(4,1 + I43/6,MIN(10,1+0.6*(C43/(10*SUM(Weights!$B$2:$I$2))+D43/(10*SUM(Weights!$B$3:$H$3))+E43/(10*SUM(Weights!$B$4:$H$4))+F43/(10*SUM(Weights!$B$5:$H$5))+G43/(10*SUM(Weights!$B$6:$G$6)))+I43/60*7+H43/100+M43))</f>
        <v>4.2624999999999993</v>
      </c>
      <c r="T43">
        <f t="shared" si="0"/>
        <v>4</v>
      </c>
      <c r="U43">
        <f t="shared" si="1"/>
        <v>0</v>
      </c>
    </row>
    <row r="44" spans="1:21" x14ac:dyDescent="0.25">
      <c r="A44" s="2" t="s">
        <v>36</v>
      </c>
      <c r="B44">
        <v>244</v>
      </c>
      <c r="C44">
        <f>SUMPRODUCT(Tema1!C44:J44,Weights!$B$2:$I$2)</f>
        <v>0</v>
      </c>
      <c r="D44">
        <f>SUMPRODUCT(Tema2!C44:I44,Weights!$B$3:$H$3)</f>
        <v>0</v>
      </c>
      <c r="E44">
        <f>SUMPRODUCT(Tema3!C44:I44,Weights!$B$4:$H$4)</f>
        <v>0</v>
      </c>
      <c r="F44">
        <f>SUMPRODUCT(Tema4!C44:I44,Weights!$B$5:$H$5)</f>
        <v>0</v>
      </c>
      <c r="G44">
        <f>SUMPRODUCT(Tema5!C44:H44,Weights!$B$6:$G$6)</f>
        <v>0</v>
      </c>
      <c r="H44">
        <f>Proiect!C44</f>
        <v>0</v>
      </c>
      <c r="I44">
        <f>SUMPRODUCT(Examen!C44:I44,Weights!$B$8:$H$8)</f>
        <v>14</v>
      </c>
      <c r="J44" s="6">
        <f>IF(I44&gt;O$2,MAX(4,ROUND(1 + I44/5,0),ROUND(MIN(10,1+0.6*(C44/(10*SUM(Weights!$B$2:$I$2))+D44/(10*SUM(Weights!$B$3:$H$3))+E44/(10*SUM(Weights!$B$4:$H$4))+F44/(10*SUM(Weights!$B$5:$H$5))+G44/(10*SUM(Weights!$B$6:$G$6)))+I44/50*7+H44/100+M44),0)),IF(I44=0,"Absent",4))</f>
        <v>4</v>
      </c>
      <c r="L44">
        <f>C44/(10*SUM(Weights!$B$2:$I$2))+D44/(10*SUM(Weights!$B$3:$H$3))+E44/(10*SUM(Weights!$B$4:$H$4))+F44/(10*SUM(Weights!$B$5:$H$5))+G44/(10*SUM(Weights!$B$6:$G$6))</f>
        <v>0</v>
      </c>
      <c r="N44">
        <f>MAX(4,ROUND(MIN(10,1+0.6*(C44/(10*SUM(Weights!$B$2:$I$2))+D44/(10*SUM(Weights!$B$3:$H$3))+E44/(10*SUM(Weights!$B$4:$H$4))+F44/(10*SUM(Weights!$B$5:$H$5))+G44/(10*SUM(Weights!$B$6:$G$6)))+I44/60*7+H44/100 + M44),0))</f>
        <v>4</v>
      </c>
      <c r="Q44">
        <f>MIN(10,1+0.6*(C44/(10*SUM(Weights!$B$2:$I$2))+D44/(10*SUM(Weights!$B$3:$H$3))+E44/(10*SUM(Weights!$B$4:$H$4))+F44/(10*SUM(Weights!$B$5:$H$5))+G44/(10*SUM(Weights!$B$6:$G$6)))+I44/50*7+H44/100+M44)</f>
        <v>2.96</v>
      </c>
      <c r="R44">
        <f>MAX(4,1 + I44/6,MIN(10,1+0.6*(C44/(10*SUM(Weights!$B$2:$I$2))+D44/(10*SUM(Weights!$B$3:$H$3))+E44/(10*SUM(Weights!$B$4:$H$4))+F44/(10*SUM(Weights!$B$5:$H$5))+G44/(10*SUM(Weights!$B$6:$G$6)))+I44/60*7+H44/100+M44))</f>
        <v>4</v>
      </c>
      <c r="T44">
        <f t="shared" si="0"/>
        <v>3.8</v>
      </c>
      <c r="U44">
        <f t="shared" si="1"/>
        <v>0</v>
      </c>
    </row>
    <row r="45" spans="1:21" x14ac:dyDescent="0.25">
      <c r="A45" s="2" t="s">
        <v>73</v>
      </c>
      <c r="B45">
        <v>344</v>
      </c>
      <c r="C45">
        <f>SUMPRODUCT(Tema1!C45:J45,Weights!$B$2:$I$2)</f>
        <v>0</v>
      </c>
      <c r="D45">
        <f>SUMPRODUCT(Tema2!C45:I45,Weights!$B$3:$H$3)</f>
        <v>0</v>
      </c>
      <c r="E45">
        <f>SUMPRODUCT(Tema3!C45:I45,Weights!$B$4:$H$4)</f>
        <v>0</v>
      </c>
      <c r="F45">
        <f>SUMPRODUCT(Tema4!C45:I45,Weights!$B$5:$H$5)</f>
        <v>0</v>
      </c>
      <c r="G45">
        <f>SUMPRODUCT(Tema5!C45:H45,Weights!$B$6:$G$6)</f>
        <v>0</v>
      </c>
      <c r="H45">
        <f>Proiect!C45</f>
        <v>0</v>
      </c>
      <c r="I45">
        <f>SUMPRODUCT(Examen!C45:I45,Weights!$B$8:$H$8)</f>
        <v>1</v>
      </c>
      <c r="J45" s="6">
        <f>IF(I45&gt;O$2,MAX(4,ROUND(1 + I45/5,0),ROUND(MIN(10,1+0.6*(C45/(10*SUM(Weights!$B$2:$I$2))+D45/(10*SUM(Weights!$B$3:$H$3))+E45/(10*SUM(Weights!$B$4:$H$4))+F45/(10*SUM(Weights!$B$5:$H$5))+G45/(10*SUM(Weights!$B$6:$G$6)))+I45/50*7+H45/100+M45),0)),IF(I45=0,"Absent",4))</f>
        <v>4</v>
      </c>
      <c r="L45">
        <f>C45/(10*SUM(Weights!$B$2:$I$2))+D45/(10*SUM(Weights!$B$3:$H$3))+E45/(10*SUM(Weights!$B$4:$H$4))+F45/(10*SUM(Weights!$B$5:$H$5))+G45/(10*SUM(Weights!$B$6:$G$6))</f>
        <v>0</v>
      </c>
      <c r="N45">
        <f>MAX(4,ROUND(MIN(10,1+0.6*(C45/(10*SUM(Weights!$B$2:$I$2))+D45/(10*SUM(Weights!$B$3:$H$3))+E45/(10*SUM(Weights!$B$4:$H$4))+F45/(10*SUM(Weights!$B$5:$H$5))+G45/(10*SUM(Weights!$B$6:$G$6)))+I45/60*7+H45/100 + M45),0))</f>
        <v>4</v>
      </c>
      <c r="Q45">
        <f>MIN(10,1+0.6*(C45/(10*SUM(Weights!$B$2:$I$2))+D45/(10*SUM(Weights!$B$3:$H$3))+E45/(10*SUM(Weights!$B$4:$H$4))+F45/(10*SUM(Weights!$B$5:$H$5))+G45/(10*SUM(Weights!$B$6:$G$6)))+I45/50*7+H45/100+M45)</f>
        <v>1.1400000000000001</v>
      </c>
      <c r="R45">
        <f>MAX(4,1 + I45/6,MIN(10,1+0.6*(C45/(10*SUM(Weights!$B$2:$I$2))+D45/(10*SUM(Weights!$B$3:$H$3))+E45/(10*SUM(Weights!$B$4:$H$4))+F45/(10*SUM(Weights!$B$5:$H$5))+G45/(10*SUM(Weights!$B$6:$G$6)))+I45/60*7+H45/100+M45))</f>
        <v>4</v>
      </c>
      <c r="T45">
        <f t="shared" si="0"/>
        <v>1.2</v>
      </c>
      <c r="U45">
        <f t="shared" si="1"/>
        <v>0</v>
      </c>
    </row>
  </sheetData>
  <autoFilter ref="U1:U44" xr:uid="{23F1D13F-4657-4B5C-96E6-DEBC3407D8E6}"/>
  <conditionalFormatting sqref="I2:I45">
    <cfRule type="cellIs" dxfId="11" priority="5" operator="greaterThan">
      <formula>$O$2</formula>
    </cfRule>
    <cfRule type="cellIs" dxfId="10" priority="6" operator="greaterThan">
      <formula>$O$2</formula>
    </cfRule>
    <cfRule type="cellIs" dxfId="9" priority="7" operator="equal">
      <formula>0</formula>
    </cfRule>
    <cfRule type="cellIs" dxfId="8" priority="8" operator="lessThan">
      <formula>$O$2</formula>
    </cfRule>
    <cfRule type="cellIs" dxfId="7" priority="9" operator="greaterThan">
      <formula>$O$2</formula>
    </cfRule>
    <cfRule type="cellIs" dxfId="6" priority="10" operator="lessThan">
      <formula>23.5</formula>
    </cfRule>
    <cfRule type="cellIs" dxfId="5" priority="11" operator="greaterThan">
      <formula>13.5</formula>
    </cfRule>
    <cfRule type="cellIs" dxfId="4" priority="12" operator="greaterThan">
      <formula>23.5</formula>
    </cfRule>
  </conditionalFormatting>
  <conditionalFormatting sqref="J2:J45">
    <cfRule type="cellIs" dxfId="3" priority="2" operator="equal">
      <formula>"Absent"</formula>
    </cfRule>
    <cfRule type="cellIs" dxfId="2" priority="4" operator="equal">
      <formula>4</formula>
    </cfRule>
  </conditionalFormatting>
  <conditionalFormatting sqref="N2:N45">
    <cfRule type="cellIs" dxfId="1" priority="3" operator="equal">
      <formula>4</formula>
    </cfRule>
  </conditionalFormatting>
  <conditionalFormatting sqref="Q2:Q45">
    <cfRule type="cellIs" dxfId="0" priority="1" operator="greaterThan">
      <formula>4.25</formula>
    </cfRule>
  </conditionalFormatting>
  <pageMargins left="0.7" right="0.7" top="0.75" bottom="0.75" header="0.3" footer="0.3"/>
  <pageSetup paperSize="9" orientation="portrait" r:id="rId1"/>
  <ignoredErrors>
    <ignoredError sqref="E2:E3 C43:G43 C3 D2:D3 G3 F2:F3 C7:G7 C19:G19 C22:G22 C27:G29 C32:G32 C35:G35 C40:G40 C39:G39 C36:G36 C30:G30 C25:G25 C24:G24 C20:G20 C14:G14 C12:G13 C10:G11 C8:G9 E4:E5 C4:C5 D4:D5 G4:G5 F4:F5 C44:G44 C37:G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745E-BF66-4D8A-A150-540A07F48DEA}">
  <dimension ref="A1:M45"/>
  <sheetViews>
    <sheetView workbookViewId="0">
      <pane ySplit="1" topLeftCell="A17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13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M1" t="s">
        <v>72</v>
      </c>
    </row>
    <row r="2" spans="1:13" x14ac:dyDescent="0.25">
      <c r="A2" s="1" t="s">
        <v>10</v>
      </c>
      <c r="B2">
        <v>241</v>
      </c>
      <c r="M2">
        <v>1</v>
      </c>
    </row>
    <row r="3" spans="1:13" x14ac:dyDescent="0.25">
      <c r="A3" s="1" t="s">
        <v>11</v>
      </c>
      <c r="B3">
        <v>241</v>
      </c>
      <c r="C3">
        <v>9</v>
      </c>
      <c r="D3">
        <v>9</v>
      </c>
      <c r="F3">
        <v>8</v>
      </c>
      <c r="I3">
        <v>6</v>
      </c>
      <c r="M3">
        <v>1</v>
      </c>
    </row>
    <row r="4" spans="1:13" x14ac:dyDescent="0.25">
      <c r="A4" s="1" t="s">
        <v>12</v>
      </c>
      <c r="B4">
        <v>241</v>
      </c>
      <c r="C4">
        <v>9</v>
      </c>
      <c r="D4">
        <v>8</v>
      </c>
      <c r="F4">
        <v>5</v>
      </c>
      <c r="G4">
        <v>3</v>
      </c>
      <c r="J4">
        <v>7</v>
      </c>
      <c r="M4">
        <v>1</v>
      </c>
    </row>
    <row r="5" spans="1:13" x14ac:dyDescent="0.25">
      <c r="A5" s="1" t="s">
        <v>13</v>
      </c>
      <c r="B5">
        <v>241</v>
      </c>
      <c r="C5">
        <v>9</v>
      </c>
      <c r="D5">
        <v>3</v>
      </c>
      <c r="M5">
        <v>1</v>
      </c>
    </row>
    <row r="6" spans="1:13" x14ac:dyDescent="0.25">
      <c r="A6" s="1" t="s">
        <v>59</v>
      </c>
      <c r="B6">
        <v>241</v>
      </c>
      <c r="M6">
        <v>1</v>
      </c>
    </row>
    <row r="7" spans="1:13" x14ac:dyDescent="0.25">
      <c r="A7" s="1" t="s">
        <v>14</v>
      </c>
      <c r="B7">
        <v>241</v>
      </c>
      <c r="C7">
        <v>9</v>
      </c>
      <c r="D7">
        <v>10</v>
      </c>
      <c r="E7">
        <v>8</v>
      </c>
      <c r="F7">
        <v>8</v>
      </c>
      <c r="G7">
        <v>4</v>
      </c>
      <c r="H7">
        <v>6</v>
      </c>
      <c r="I7">
        <v>6</v>
      </c>
      <c r="J7">
        <v>5</v>
      </c>
      <c r="M7">
        <v>1</v>
      </c>
    </row>
    <row r="8" spans="1:13" x14ac:dyDescent="0.25">
      <c r="A8" s="1" t="s">
        <v>17</v>
      </c>
      <c r="B8">
        <v>241</v>
      </c>
      <c r="M8">
        <v>1</v>
      </c>
    </row>
    <row r="9" spans="1:13" x14ac:dyDescent="0.25">
      <c r="A9" s="1" t="s">
        <v>45</v>
      </c>
      <c r="B9">
        <v>241</v>
      </c>
      <c r="C9">
        <v>8</v>
      </c>
      <c r="D9">
        <v>9</v>
      </c>
      <c r="F9">
        <v>8</v>
      </c>
      <c r="H9">
        <v>6</v>
      </c>
      <c r="I9">
        <v>2</v>
      </c>
      <c r="J9">
        <v>7</v>
      </c>
      <c r="M9">
        <v>1</v>
      </c>
    </row>
    <row r="10" spans="1:13" x14ac:dyDescent="0.25">
      <c r="A10" s="1" t="s">
        <v>15</v>
      </c>
      <c r="B10">
        <v>241</v>
      </c>
      <c r="M10">
        <v>1</v>
      </c>
    </row>
    <row r="11" spans="1:13" x14ac:dyDescent="0.25">
      <c r="A11" s="1" t="s">
        <v>16</v>
      </c>
      <c r="B11">
        <v>241</v>
      </c>
      <c r="C11">
        <v>10</v>
      </c>
      <c r="D11">
        <v>10</v>
      </c>
      <c r="E11">
        <v>9</v>
      </c>
      <c r="F11">
        <v>8</v>
      </c>
      <c r="G11">
        <v>4</v>
      </c>
      <c r="J11">
        <v>2</v>
      </c>
      <c r="M11">
        <v>1</v>
      </c>
    </row>
    <row r="12" spans="1:13" x14ac:dyDescent="0.25">
      <c r="A12" s="2" t="s">
        <v>18</v>
      </c>
      <c r="B12">
        <v>242</v>
      </c>
      <c r="M12">
        <v>1</v>
      </c>
    </row>
    <row r="13" spans="1:13" x14ac:dyDescent="0.25">
      <c r="A13" s="2" t="s">
        <v>19</v>
      </c>
      <c r="B13">
        <v>242</v>
      </c>
      <c r="M13">
        <v>1</v>
      </c>
    </row>
    <row r="14" spans="1:13" x14ac:dyDescent="0.25">
      <c r="A14" s="2" t="s">
        <v>46</v>
      </c>
      <c r="B14">
        <v>242</v>
      </c>
      <c r="M14">
        <v>1</v>
      </c>
    </row>
    <row r="15" spans="1:13" x14ac:dyDescent="0.25">
      <c r="A15" s="2" t="s">
        <v>60</v>
      </c>
      <c r="B15">
        <v>242</v>
      </c>
      <c r="M15">
        <v>1</v>
      </c>
    </row>
    <row r="16" spans="1:13" x14ac:dyDescent="0.25">
      <c r="A16" s="2" t="s">
        <v>61</v>
      </c>
      <c r="B16">
        <v>242</v>
      </c>
      <c r="M16">
        <v>1</v>
      </c>
    </row>
    <row r="17" spans="1:13" x14ac:dyDescent="0.25">
      <c r="A17" s="2" t="s">
        <v>62</v>
      </c>
      <c r="B17">
        <v>242</v>
      </c>
      <c r="M17">
        <v>1</v>
      </c>
    </row>
    <row r="18" spans="1:13" x14ac:dyDescent="0.25">
      <c r="A18" s="2" t="s">
        <v>63</v>
      </c>
      <c r="B18">
        <v>242</v>
      </c>
      <c r="M18">
        <v>1</v>
      </c>
    </row>
    <row r="19" spans="1:13" x14ac:dyDescent="0.25">
      <c r="A19" s="2" t="s">
        <v>20</v>
      </c>
      <c r="B19">
        <v>242</v>
      </c>
      <c r="M19">
        <v>1</v>
      </c>
    </row>
    <row r="20" spans="1:13" x14ac:dyDescent="0.25">
      <c r="A20" s="2" t="s">
        <v>21</v>
      </c>
      <c r="B20">
        <v>242</v>
      </c>
      <c r="C20">
        <v>9</v>
      </c>
      <c r="D20">
        <v>9</v>
      </c>
      <c r="E20">
        <v>3</v>
      </c>
      <c r="F20">
        <v>4</v>
      </c>
      <c r="G20">
        <v>1</v>
      </c>
      <c r="I20">
        <v>3</v>
      </c>
      <c r="J20">
        <v>2</v>
      </c>
      <c r="M20">
        <v>1</v>
      </c>
    </row>
    <row r="21" spans="1:13" x14ac:dyDescent="0.25">
      <c r="A21" s="2" t="s">
        <v>64</v>
      </c>
      <c r="B21">
        <v>242</v>
      </c>
      <c r="M21">
        <v>1</v>
      </c>
    </row>
    <row r="22" spans="1:13" x14ac:dyDescent="0.25">
      <c r="A22" s="2" t="s">
        <v>22</v>
      </c>
      <c r="B22">
        <v>242</v>
      </c>
      <c r="C22">
        <v>9</v>
      </c>
      <c r="D22">
        <v>10</v>
      </c>
      <c r="F22">
        <v>3</v>
      </c>
      <c r="I22">
        <v>3</v>
      </c>
      <c r="M22">
        <v>1</v>
      </c>
    </row>
    <row r="23" spans="1:13" x14ac:dyDescent="0.25">
      <c r="A23" s="2" t="s">
        <v>65</v>
      </c>
      <c r="B23">
        <v>242</v>
      </c>
      <c r="M23">
        <v>1</v>
      </c>
    </row>
    <row r="24" spans="1:13" x14ac:dyDescent="0.25">
      <c r="A24" s="2" t="s">
        <v>23</v>
      </c>
      <c r="B24">
        <v>242</v>
      </c>
      <c r="M24">
        <v>1</v>
      </c>
    </row>
    <row r="25" spans="1:13" x14ac:dyDescent="0.25">
      <c r="A25" s="2" t="s">
        <v>24</v>
      </c>
      <c r="B25">
        <v>243</v>
      </c>
      <c r="M25">
        <v>1</v>
      </c>
    </row>
    <row r="26" spans="1:13" x14ac:dyDescent="0.25">
      <c r="A26" s="2" t="s">
        <v>66</v>
      </c>
      <c r="B26">
        <v>243</v>
      </c>
      <c r="M26">
        <v>1</v>
      </c>
    </row>
    <row r="27" spans="1:13" x14ac:dyDescent="0.25">
      <c r="A27" s="2" t="s">
        <v>25</v>
      </c>
      <c r="B27">
        <v>243</v>
      </c>
      <c r="M27">
        <v>1</v>
      </c>
    </row>
    <row r="28" spans="1:13" x14ac:dyDescent="0.25">
      <c r="A28" s="2" t="s">
        <v>26</v>
      </c>
      <c r="B28">
        <v>243</v>
      </c>
      <c r="M28">
        <v>1</v>
      </c>
    </row>
    <row r="29" spans="1:13" x14ac:dyDescent="0.25">
      <c r="A29" s="2" t="s">
        <v>27</v>
      </c>
      <c r="B29">
        <v>243</v>
      </c>
      <c r="M29">
        <v>1</v>
      </c>
    </row>
    <row r="30" spans="1:13" x14ac:dyDescent="0.25">
      <c r="A30" s="2" t="s">
        <v>28</v>
      </c>
      <c r="B30">
        <v>243</v>
      </c>
      <c r="M30">
        <v>1</v>
      </c>
    </row>
    <row r="31" spans="1:13" x14ac:dyDescent="0.25">
      <c r="A31" s="2" t="s">
        <v>67</v>
      </c>
      <c r="B31">
        <v>243</v>
      </c>
      <c r="M31">
        <v>1</v>
      </c>
    </row>
    <row r="32" spans="1:13" x14ac:dyDescent="0.25">
      <c r="A32" s="2" t="s">
        <v>29</v>
      </c>
      <c r="B32">
        <v>243</v>
      </c>
      <c r="C32">
        <v>9</v>
      </c>
      <c r="D32">
        <v>9</v>
      </c>
      <c r="E32">
        <v>2</v>
      </c>
      <c r="F32">
        <v>3</v>
      </c>
      <c r="G32">
        <v>9</v>
      </c>
      <c r="M32">
        <v>1</v>
      </c>
    </row>
    <row r="33" spans="1:13" x14ac:dyDescent="0.25">
      <c r="A33" s="2" t="s">
        <v>68</v>
      </c>
      <c r="B33">
        <v>243</v>
      </c>
      <c r="M33">
        <v>1</v>
      </c>
    </row>
    <row r="34" spans="1:13" x14ac:dyDescent="0.25">
      <c r="A34" s="2" t="s">
        <v>69</v>
      </c>
      <c r="B34">
        <v>243</v>
      </c>
      <c r="M34">
        <v>1</v>
      </c>
    </row>
    <row r="35" spans="1:13" x14ac:dyDescent="0.25">
      <c r="A35" s="2" t="s">
        <v>47</v>
      </c>
      <c r="B35">
        <v>244</v>
      </c>
      <c r="C35">
        <v>9</v>
      </c>
      <c r="D35">
        <v>9</v>
      </c>
      <c r="F35">
        <v>8</v>
      </c>
      <c r="G35">
        <v>9</v>
      </c>
      <c r="M35">
        <v>1</v>
      </c>
    </row>
    <row r="36" spans="1:13" x14ac:dyDescent="0.25">
      <c r="A36" s="2" t="s">
        <v>30</v>
      </c>
      <c r="B36">
        <v>244</v>
      </c>
      <c r="C36">
        <v>9</v>
      </c>
      <c r="D36">
        <v>9</v>
      </c>
      <c r="F36">
        <v>8</v>
      </c>
      <c r="G36">
        <v>7</v>
      </c>
      <c r="H36">
        <v>8</v>
      </c>
      <c r="I36">
        <v>6</v>
      </c>
      <c r="J36">
        <v>6</v>
      </c>
      <c r="M36">
        <v>1</v>
      </c>
    </row>
    <row r="37" spans="1:13" x14ac:dyDescent="0.25">
      <c r="A37" s="2" t="s">
        <v>31</v>
      </c>
      <c r="B37">
        <v>244</v>
      </c>
      <c r="C37">
        <v>9</v>
      </c>
      <c r="D37">
        <v>9</v>
      </c>
      <c r="M37">
        <v>1</v>
      </c>
    </row>
    <row r="38" spans="1:13" x14ac:dyDescent="0.25">
      <c r="A38" s="2" t="s">
        <v>32</v>
      </c>
      <c r="B38">
        <v>244</v>
      </c>
      <c r="C38">
        <v>9</v>
      </c>
      <c r="D38">
        <v>8</v>
      </c>
      <c r="E38">
        <v>7</v>
      </c>
      <c r="G38">
        <v>6</v>
      </c>
      <c r="M38">
        <v>1</v>
      </c>
    </row>
    <row r="39" spans="1:13" x14ac:dyDescent="0.25">
      <c r="A39" s="2" t="s">
        <v>33</v>
      </c>
      <c r="B39">
        <v>244</v>
      </c>
      <c r="C39">
        <v>9</v>
      </c>
      <c r="D39">
        <v>9</v>
      </c>
      <c r="E39">
        <v>3</v>
      </c>
      <c r="G39">
        <v>9</v>
      </c>
      <c r="M39">
        <v>1</v>
      </c>
    </row>
    <row r="40" spans="1:13" x14ac:dyDescent="0.25">
      <c r="A40" s="2" t="s">
        <v>34</v>
      </c>
      <c r="B40">
        <v>244</v>
      </c>
      <c r="C40">
        <v>9</v>
      </c>
      <c r="D40">
        <v>8</v>
      </c>
      <c r="F40">
        <v>8</v>
      </c>
      <c r="G40">
        <v>9</v>
      </c>
      <c r="M40">
        <v>1</v>
      </c>
    </row>
    <row r="41" spans="1:13" x14ac:dyDescent="0.25">
      <c r="A41" s="2" t="s">
        <v>70</v>
      </c>
      <c r="B41">
        <v>244</v>
      </c>
      <c r="M41">
        <v>1</v>
      </c>
    </row>
    <row r="42" spans="1:13" x14ac:dyDescent="0.25">
      <c r="A42" s="2" t="s">
        <v>71</v>
      </c>
      <c r="B42">
        <v>244</v>
      </c>
      <c r="M42">
        <v>1</v>
      </c>
    </row>
    <row r="43" spans="1:13" x14ac:dyDescent="0.25">
      <c r="A43" s="2" t="s">
        <v>35</v>
      </c>
      <c r="B43">
        <v>244</v>
      </c>
      <c r="C43">
        <v>8</v>
      </c>
      <c r="D43">
        <v>7</v>
      </c>
      <c r="M43">
        <v>1</v>
      </c>
    </row>
    <row r="44" spans="1:13" x14ac:dyDescent="0.25">
      <c r="A44" s="2" t="s">
        <v>36</v>
      </c>
      <c r="B44">
        <v>244</v>
      </c>
      <c r="M44">
        <v>1</v>
      </c>
    </row>
    <row r="45" spans="1:13" x14ac:dyDescent="0.25">
      <c r="A45" s="2" t="s">
        <v>73</v>
      </c>
      <c r="B45">
        <v>344</v>
      </c>
      <c r="M45">
        <v>1</v>
      </c>
    </row>
  </sheetData>
  <autoFilter ref="M1:M44" xr:uid="{A5A8F3AB-9D7B-439E-A87F-3E3BBAE0737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A37-2B32-4DF4-8785-E4ECF68BF6A5}">
  <dimension ref="A1:L45"/>
  <sheetViews>
    <sheetView workbookViewId="0">
      <pane ySplit="1" topLeftCell="A14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L1" t="s">
        <v>72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59</v>
      </c>
      <c r="B6">
        <v>241</v>
      </c>
      <c r="L6">
        <v>1</v>
      </c>
    </row>
    <row r="7" spans="1:12" x14ac:dyDescent="0.25">
      <c r="A7" s="1" t="s">
        <v>14</v>
      </c>
      <c r="B7">
        <v>241</v>
      </c>
      <c r="L7">
        <v>1</v>
      </c>
    </row>
    <row r="8" spans="1:12" x14ac:dyDescent="0.25">
      <c r="A8" s="1" t="s">
        <v>17</v>
      </c>
      <c r="B8">
        <v>241</v>
      </c>
      <c r="L8">
        <v>1</v>
      </c>
    </row>
    <row r="9" spans="1:12" x14ac:dyDescent="0.25">
      <c r="A9" s="1" t="s">
        <v>45</v>
      </c>
      <c r="B9">
        <v>241</v>
      </c>
      <c r="L9">
        <v>1</v>
      </c>
    </row>
    <row r="10" spans="1:12" x14ac:dyDescent="0.25">
      <c r="A10" s="1" t="s">
        <v>15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C11">
        <v>7</v>
      </c>
      <c r="D11">
        <v>8</v>
      </c>
      <c r="E11">
        <v>9</v>
      </c>
      <c r="F11">
        <v>10</v>
      </c>
      <c r="G11">
        <v>9</v>
      </c>
      <c r="H11">
        <v>9</v>
      </c>
      <c r="I11">
        <v>8</v>
      </c>
      <c r="L11">
        <v>1</v>
      </c>
    </row>
    <row r="12" spans="1:12" x14ac:dyDescent="0.25">
      <c r="A12" s="2" t="s">
        <v>18</v>
      </c>
      <c r="B12">
        <v>242</v>
      </c>
      <c r="L12">
        <v>1</v>
      </c>
    </row>
    <row r="13" spans="1:12" x14ac:dyDescent="0.25">
      <c r="A13" s="2" t="s">
        <v>19</v>
      </c>
      <c r="B13">
        <v>242</v>
      </c>
      <c r="L13">
        <v>1</v>
      </c>
    </row>
    <row r="14" spans="1:12" x14ac:dyDescent="0.25">
      <c r="A14" s="2" t="s">
        <v>46</v>
      </c>
      <c r="B14">
        <v>242</v>
      </c>
      <c r="L14">
        <v>1</v>
      </c>
    </row>
    <row r="15" spans="1:12" x14ac:dyDescent="0.25">
      <c r="A15" s="2" t="s">
        <v>60</v>
      </c>
      <c r="B15">
        <v>242</v>
      </c>
      <c r="L15">
        <v>1</v>
      </c>
    </row>
    <row r="16" spans="1:12" x14ac:dyDescent="0.25">
      <c r="A16" s="2" t="s">
        <v>61</v>
      </c>
      <c r="B16">
        <v>242</v>
      </c>
      <c r="L16">
        <v>1</v>
      </c>
    </row>
    <row r="17" spans="1:12" x14ac:dyDescent="0.25">
      <c r="A17" s="2" t="s">
        <v>62</v>
      </c>
      <c r="B17">
        <v>242</v>
      </c>
      <c r="L17">
        <v>1</v>
      </c>
    </row>
    <row r="18" spans="1:12" x14ac:dyDescent="0.25">
      <c r="A18" s="2" t="s">
        <v>63</v>
      </c>
      <c r="B18">
        <v>242</v>
      </c>
      <c r="L18">
        <v>1</v>
      </c>
    </row>
    <row r="19" spans="1:12" x14ac:dyDescent="0.25">
      <c r="A19" s="2" t="s">
        <v>20</v>
      </c>
      <c r="B19">
        <v>242</v>
      </c>
      <c r="L19">
        <v>1</v>
      </c>
    </row>
    <row r="20" spans="1:12" x14ac:dyDescent="0.25">
      <c r="A20" s="2" t="s">
        <v>21</v>
      </c>
      <c r="B20">
        <v>242</v>
      </c>
      <c r="C20">
        <v>6</v>
      </c>
      <c r="D20">
        <v>3</v>
      </c>
      <c r="E20">
        <v>9</v>
      </c>
      <c r="G20">
        <v>9</v>
      </c>
      <c r="L20">
        <v>1</v>
      </c>
    </row>
    <row r="21" spans="1:12" x14ac:dyDescent="0.25">
      <c r="A21" s="2" t="s">
        <v>64</v>
      </c>
      <c r="B21">
        <v>242</v>
      </c>
      <c r="L21">
        <v>1</v>
      </c>
    </row>
    <row r="22" spans="1:12" x14ac:dyDescent="0.25">
      <c r="A22" s="2" t="s">
        <v>22</v>
      </c>
      <c r="B22">
        <v>242</v>
      </c>
      <c r="L22">
        <v>1</v>
      </c>
    </row>
    <row r="23" spans="1:12" x14ac:dyDescent="0.25">
      <c r="A23" s="2" t="s">
        <v>65</v>
      </c>
      <c r="B23">
        <v>242</v>
      </c>
      <c r="L23">
        <v>1</v>
      </c>
    </row>
    <row r="24" spans="1:12" x14ac:dyDescent="0.25">
      <c r="A24" s="2" t="s">
        <v>23</v>
      </c>
      <c r="B24">
        <v>242</v>
      </c>
      <c r="L24">
        <v>1</v>
      </c>
    </row>
    <row r="25" spans="1:12" x14ac:dyDescent="0.25">
      <c r="A25" s="2" t="s">
        <v>24</v>
      </c>
      <c r="B25">
        <v>243</v>
      </c>
      <c r="D25">
        <v>9</v>
      </c>
      <c r="E25">
        <v>10</v>
      </c>
      <c r="G25">
        <v>9</v>
      </c>
      <c r="H25">
        <v>8</v>
      </c>
      <c r="L25">
        <v>1</v>
      </c>
    </row>
    <row r="26" spans="1:12" x14ac:dyDescent="0.25">
      <c r="A26" s="2" t="s">
        <v>66</v>
      </c>
      <c r="B26">
        <v>243</v>
      </c>
      <c r="L26">
        <v>1</v>
      </c>
    </row>
    <row r="27" spans="1:12" x14ac:dyDescent="0.25">
      <c r="A27" s="2" t="s">
        <v>25</v>
      </c>
      <c r="B27">
        <v>243</v>
      </c>
      <c r="L27">
        <v>1</v>
      </c>
    </row>
    <row r="28" spans="1:12" x14ac:dyDescent="0.25">
      <c r="A28" s="2" t="s">
        <v>26</v>
      </c>
      <c r="B28">
        <v>243</v>
      </c>
      <c r="L28">
        <v>1</v>
      </c>
    </row>
    <row r="29" spans="1:12" x14ac:dyDescent="0.25">
      <c r="A29" s="2" t="s">
        <v>27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D30">
        <v>7</v>
      </c>
      <c r="E30">
        <v>9</v>
      </c>
      <c r="G30">
        <v>6</v>
      </c>
      <c r="I30">
        <v>8</v>
      </c>
      <c r="L30">
        <v>1</v>
      </c>
    </row>
    <row r="31" spans="1:12" x14ac:dyDescent="0.25">
      <c r="A31" s="2" t="s">
        <v>67</v>
      </c>
      <c r="B31">
        <v>243</v>
      </c>
      <c r="L31">
        <v>1</v>
      </c>
    </row>
    <row r="32" spans="1:12" x14ac:dyDescent="0.25">
      <c r="A32" s="2" t="s">
        <v>29</v>
      </c>
      <c r="B32">
        <v>243</v>
      </c>
      <c r="L32">
        <v>1</v>
      </c>
    </row>
    <row r="33" spans="1:12" x14ac:dyDescent="0.25">
      <c r="A33" s="2" t="s">
        <v>68</v>
      </c>
      <c r="B33">
        <v>243</v>
      </c>
      <c r="L33">
        <v>1</v>
      </c>
    </row>
    <row r="34" spans="1:12" x14ac:dyDescent="0.25">
      <c r="A34" s="2" t="s">
        <v>69</v>
      </c>
      <c r="B34">
        <v>243</v>
      </c>
      <c r="L34">
        <v>1</v>
      </c>
    </row>
    <row r="35" spans="1:12" x14ac:dyDescent="0.25">
      <c r="A35" s="2" t="s">
        <v>47</v>
      </c>
      <c r="B35">
        <v>244</v>
      </c>
      <c r="C35">
        <v>7</v>
      </c>
      <c r="D35">
        <v>8</v>
      </c>
      <c r="E35">
        <v>9</v>
      </c>
      <c r="G35">
        <v>9</v>
      </c>
      <c r="L35">
        <v>1</v>
      </c>
    </row>
    <row r="36" spans="1:12" x14ac:dyDescent="0.25">
      <c r="A36" s="2" t="s">
        <v>30</v>
      </c>
      <c r="B36">
        <v>244</v>
      </c>
      <c r="L36">
        <v>1</v>
      </c>
    </row>
    <row r="37" spans="1:12" x14ac:dyDescent="0.25">
      <c r="A37" s="2" t="s">
        <v>31</v>
      </c>
      <c r="B37">
        <v>244</v>
      </c>
      <c r="L37">
        <v>1</v>
      </c>
    </row>
    <row r="38" spans="1:12" x14ac:dyDescent="0.25">
      <c r="A38" s="2" t="s">
        <v>32</v>
      </c>
      <c r="B38">
        <v>244</v>
      </c>
      <c r="L38">
        <v>1</v>
      </c>
    </row>
    <row r="39" spans="1:12" x14ac:dyDescent="0.25">
      <c r="A39" s="2" t="s">
        <v>33</v>
      </c>
      <c r="B39">
        <v>244</v>
      </c>
      <c r="L39">
        <v>1</v>
      </c>
    </row>
    <row r="40" spans="1:12" x14ac:dyDescent="0.25">
      <c r="A40" s="2" t="s">
        <v>34</v>
      </c>
      <c r="B40">
        <v>244</v>
      </c>
      <c r="L40">
        <v>1</v>
      </c>
    </row>
    <row r="41" spans="1:12" x14ac:dyDescent="0.25">
      <c r="A41" s="2" t="s">
        <v>70</v>
      </c>
      <c r="B41">
        <v>244</v>
      </c>
      <c r="L41">
        <v>1</v>
      </c>
    </row>
    <row r="42" spans="1:12" x14ac:dyDescent="0.25">
      <c r="A42" s="2" t="s">
        <v>71</v>
      </c>
      <c r="B42">
        <v>244</v>
      </c>
      <c r="L42">
        <v>1</v>
      </c>
    </row>
    <row r="43" spans="1:12" x14ac:dyDescent="0.25">
      <c r="A43" s="2" t="s">
        <v>35</v>
      </c>
      <c r="B43">
        <v>244</v>
      </c>
      <c r="L43">
        <v>1</v>
      </c>
    </row>
    <row r="44" spans="1:12" x14ac:dyDescent="0.25">
      <c r="A44" s="2" t="s">
        <v>36</v>
      </c>
      <c r="B44">
        <v>244</v>
      </c>
      <c r="L44">
        <v>1</v>
      </c>
    </row>
    <row r="45" spans="1:12" x14ac:dyDescent="0.25">
      <c r="A45" s="2" t="s">
        <v>73</v>
      </c>
      <c r="B45">
        <v>344</v>
      </c>
    </row>
  </sheetData>
  <autoFilter ref="L1:L44" xr:uid="{5F4E3159-E755-4202-AD51-1C1509B0F43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0AB0-4F0E-4D88-9E12-8C6083B798C6}">
  <dimension ref="A1:L45"/>
  <sheetViews>
    <sheetView workbookViewId="0">
      <pane ySplit="1" topLeftCell="A14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L1" t="s">
        <v>72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59</v>
      </c>
      <c r="B6">
        <v>241</v>
      </c>
      <c r="L6">
        <v>1</v>
      </c>
    </row>
    <row r="7" spans="1:12" x14ac:dyDescent="0.25">
      <c r="A7" s="1" t="s">
        <v>14</v>
      </c>
      <c r="B7">
        <v>241</v>
      </c>
      <c r="L7">
        <v>1</v>
      </c>
    </row>
    <row r="8" spans="1:12" x14ac:dyDescent="0.25">
      <c r="A8" s="1" t="s">
        <v>17</v>
      </c>
      <c r="B8">
        <v>241</v>
      </c>
      <c r="L8">
        <v>1</v>
      </c>
    </row>
    <row r="9" spans="1:12" x14ac:dyDescent="0.25">
      <c r="A9" s="1" t="s">
        <v>45</v>
      </c>
      <c r="B9">
        <v>241</v>
      </c>
      <c r="L9">
        <v>1</v>
      </c>
    </row>
    <row r="10" spans="1:12" x14ac:dyDescent="0.25">
      <c r="A10" s="1" t="s">
        <v>15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L11">
        <v>1</v>
      </c>
    </row>
    <row r="12" spans="1:12" x14ac:dyDescent="0.25">
      <c r="A12" s="2" t="s">
        <v>18</v>
      </c>
      <c r="B12">
        <v>242</v>
      </c>
      <c r="L12">
        <v>1</v>
      </c>
    </row>
    <row r="13" spans="1:12" x14ac:dyDescent="0.25">
      <c r="A13" s="2" t="s">
        <v>19</v>
      </c>
      <c r="B13">
        <v>242</v>
      </c>
      <c r="L13">
        <v>1</v>
      </c>
    </row>
    <row r="14" spans="1:12" x14ac:dyDescent="0.25">
      <c r="A14" s="2" t="s">
        <v>46</v>
      </c>
      <c r="B14">
        <v>242</v>
      </c>
      <c r="L14">
        <v>1</v>
      </c>
    </row>
    <row r="15" spans="1:12" x14ac:dyDescent="0.25">
      <c r="A15" s="2" t="s">
        <v>60</v>
      </c>
      <c r="B15">
        <v>242</v>
      </c>
      <c r="L15">
        <v>1</v>
      </c>
    </row>
    <row r="16" spans="1:12" x14ac:dyDescent="0.25">
      <c r="A16" s="2" t="s">
        <v>61</v>
      </c>
      <c r="B16">
        <v>242</v>
      </c>
      <c r="L16">
        <v>1</v>
      </c>
    </row>
    <row r="17" spans="1:12" x14ac:dyDescent="0.25">
      <c r="A17" s="2" t="s">
        <v>62</v>
      </c>
      <c r="B17">
        <v>242</v>
      </c>
      <c r="L17">
        <v>1</v>
      </c>
    </row>
    <row r="18" spans="1:12" x14ac:dyDescent="0.25">
      <c r="A18" s="2" t="s">
        <v>63</v>
      </c>
      <c r="B18">
        <v>242</v>
      </c>
      <c r="L18">
        <v>1</v>
      </c>
    </row>
    <row r="19" spans="1:12" x14ac:dyDescent="0.25">
      <c r="A19" s="2" t="s">
        <v>20</v>
      </c>
      <c r="B19">
        <v>242</v>
      </c>
      <c r="L19">
        <v>1</v>
      </c>
    </row>
    <row r="20" spans="1:12" x14ac:dyDescent="0.25">
      <c r="A20" s="2" t="s">
        <v>21</v>
      </c>
      <c r="B20">
        <v>242</v>
      </c>
      <c r="C20">
        <v>3</v>
      </c>
      <c r="D20">
        <v>2</v>
      </c>
      <c r="F20">
        <v>4</v>
      </c>
      <c r="H20">
        <v>9</v>
      </c>
      <c r="I20">
        <v>9</v>
      </c>
      <c r="L20">
        <v>1</v>
      </c>
    </row>
    <row r="21" spans="1:12" x14ac:dyDescent="0.25">
      <c r="A21" s="2" t="s">
        <v>64</v>
      </c>
      <c r="B21">
        <v>242</v>
      </c>
      <c r="L21">
        <v>1</v>
      </c>
    </row>
    <row r="22" spans="1:12" x14ac:dyDescent="0.25">
      <c r="A22" s="2" t="s">
        <v>22</v>
      </c>
      <c r="B22">
        <v>242</v>
      </c>
      <c r="L22">
        <v>1</v>
      </c>
    </row>
    <row r="23" spans="1:12" x14ac:dyDescent="0.25">
      <c r="A23" s="2" t="s">
        <v>65</v>
      </c>
      <c r="B23">
        <v>242</v>
      </c>
      <c r="L23">
        <v>1</v>
      </c>
    </row>
    <row r="24" spans="1:12" x14ac:dyDescent="0.25">
      <c r="A24" s="2" t="s">
        <v>23</v>
      </c>
      <c r="B24">
        <v>242</v>
      </c>
      <c r="L24">
        <v>1</v>
      </c>
    </row>
    <row r="25" spans="1:12" x14ac:dyDescent="0.25">
      <c r="A25" s="2" t="s">
        <v>24</v>
      </c>
      <c r="B25">
        <v>243</v>
      </c>
      <c r="L25">
        <v>1</v>
      </c>
    </row>
    <row r="26" spans="1:12" x14ac:dyDescent="0.25">
      <c r="A26" s="2" t="s">
        <v>66</v>
      </c>
      <c r="B26">
        <v>243</v>
      </c>
      <c r="L26">
        <v>1</v>
      </c>
    </row>
    <row r="27" spans="1:12" x14ac:dyDescent="0.25">
      <c r="A27" s="2" t="s">
        <v>25</v>
      </c>
      <c r="B27">
        <v>243</v>
      </c>
      <c r="L27">
        <v>1</v>
      </c>
    </row>
    <row r="28" spans="1:12" x14ac:dyDescent="0.25">
      <c r="A28" s="2" t="s">
        <v>26</v>
      </c>
      <c r="B28">
        <v>243</v>
      </c>
      <c r="L28">
        <v>1</v>
      </c>
    </row>
    <row r="29" spans="1:12" x14ac:dyDescent="0.25">
      <c r="A29" s="2" t="s">
        <v>27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67</v>
      </c>
      <c r="B31">
        <v>243</v>
      </c>
      <c r="L31">
        <v>1</v>
      </c>
    </row>
    <row r="32" spans="1:12" x14ac:dyDescent="0.25">
      <c r="A32" s="2" t="s">
        <v>29</v>
      </c>
      <c r="B32">
        <v>243</v>
      </c>
      <c r="F32">
        <v>8</v>
      </c>
      <c r="G32">
        <v>9</v>
      </c>
      <c r="I32">
        <v>9</v>
      </c>
      <c r="L32">
        <v>1</v>
      </c>
    </row>
    <row r="33" spans="1:12" x14ac:dyDescent="0.25">
      <c r="A33" s="2" t="s">
        <v>68</v>
      </c>
      <c r="B33">
        <v>243</v>
      </c>
      <c r="L33">
        <v>1</v>
      </c>
    </row>
    <row r="34" spans="1:12" x14ac:dyDescent="0.25">
      <c r="A34" s="2" t="s">
        <v>69</v>
      </c>
      <c r="B34">
        <v>243</v>
      </c>
      <c r="L34">
        <v>1</v>
      </c>
    </row>
    <row r="35" spans="1:12" x14ac:dyDescent="0.25">
      <c r="A35" s="2" t="s">
        <v>47</v>
      </c>
      <c r="B35">
        <v>244</v>
      </c>
      <c r="L35">
        <v>1</v>
      </c>
    </row>
    <row r="36" spans="1:12" x14ac:dyDescent="0.25">
      <c r="A36" s="2" t="s">
        <v>30</v>
      </c>
      <c r="B36">
        <v>244</v>
      </c>
      <c r="L36">
        <v>1</v>
      </c>
    </row>
    <row r="37" spans="1:12" x14ac:dyDescent="0.25">
      <c r="A37" s="2" t="s">
        <v>31</v>
      </c>
      <c r="B37">
        <v>244</v>
      </c>
      <c r="L37">
        <v>1</v>
      </c>
    </row>
    <row r="38" spans="1:12" x14ac:dyDescent="0.25">
      <c r="A38" s="2" t="s">
        <v>32</v>
      </c>
      <c r="B38">
        <v>244</v>
      </c>
      <c r="L38">
        <v>1</v>
      </c>
    </row>
    <row r="39" spans="1:12" x14ac:dyDescent="0.25">
      <c r="A39" s="2" t="s">
        <v>33</v>
      </c>
      <c r="B39">
        <v>244</v>
      </c>
      <c r="H39">
        <v>8</v>
      </c>
      <c r="I39">
        <v>8</v>
      </c>
      <c r="L39">
        <v>1</v>
      </c>
    </row>
    <row r="40" spans="1:12" x14ac:dyDescent="0.25">
      <c r="A40" s="2" t="s">
        <v>34</v>
      </c>
      <c r="B40">
        <v>244</v>
      </c>
      <c r="L40">
        <v>1</v>
      </c>
    </row>
    <row r="41" spans="1:12" x14ac:dyDescent="0.25">
      <c r="A41" s="2" t="s">
        <v>70</v>
      </c>
      <c r="B41">
        <v>244</v>
      </c>
      <c r="L41">
        <v>1</v>
      </c>
    </row>
    <row r="42" spans="1:12" x14ac:dyDescent="0.25">
      <c r="A42" s="2" t="s">
        <v>71</v>
      </c>
      <c r="B42">
        <v>244</v>
      </c>
      <c r="L42">
        <v>1</v>
      </c>
    </row>
    <row r="43" spans="1:12" x14ac:dyDescent="0.25">
      <c r="A43" s="2" t="s">
        <v>35</v>
      </c>
      <c r="B43">
        <v>244</v>
      </c>
      <c r="L43">
        <v>1</v>
      </c>
    </row>
    <row r="44" spans="1:12" x14ac:dyDescent="0.25">
      <c r="A44" s="2" t="s">
        <v>36</v>
      </c>
      <c r="B44">
        <v>244</v>
      </c>
      <c r="L44">
        <v>1</v>
      </c>
    </row>
    <row r="45" spans="1:12" x14ac:dyDescent="0.25">
      <c r="A45" s="2" t="s">
        <v>73</v>
      </c>
      <c r="B45">
        <v>344</v>
      </c>
    </row>
  </sheetData>
  <autoFilter ref="L1:L44" xr:uid="{6A99A50E-8491-4BF5-B054-58A4921263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1D03-D9C0-4692-AB7D-45CA6AF711E0}">
  <dimension ref="A1:L45"/>
  <sheetViews>
    <sheetView workbookViewId="0">
      <pane ySplit="1" topLeftCell="A17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L1" t="s">
        <v>72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59</v>
      </c>
      <c r="B6">
        <v>241</v>
      </c>
      <c r="L6">
        <v>1</v>
      </c>
    </row>
    <row r="7" spans="1:12" x14ac:dyDescent="0.25">
      <c r="A7" s="1" t="s">
        <v>14</v>
      </c>
      <c r="B7">
        <v>241</v>
      </c>
      <c r="L7">
        <v>1</v>
      </c>
    </row>
    <row r="8" spans="1:12" x14ac:dyDescent="0.25">
      <c r="A8" s="1" t="s">
        <v>17</v>
      </c>
      <c r="B8">
        <v>241</v>
      </c>
      <c r="L8">
        <v>1</v>
      </c>
    </row>
    <row r="9" spans="1:12" x14ac:dyDescent="0.25">
      <c r="A9" s="1" t="s">
        <v>45</v>
      </c>
      <c r="B9">
        <v>241</v>
      </c>
      <c r="L9">
        <v>1</v>
      </c>
    </row>
    <row r="10" spans="1:12" x14ac:dyDescent="0.25">
      <c r="A10" s="1" t="s">
        <v>15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C11">
        <v>8</v>
      </c>
      <c r="D11">
        <v>10</v>
      </c>
      <c r="E11">
        <v>10</v>
      </c>
      <c r="F11">
        <v>10</v>
      </c>
      <c r="G11">
        <v>10</v>
      </c>
      <c r="L11">
        <v>1</v>
      </c>
    </row>
    <row r="12" spans="1:12" x14ac:dyDescent="0.25">
      <c r="A12" s="2" t="s">
        <v>18</v>
      </c>
      <c r="B12">
        <v>242</v>
      </c>
      <c r="L12">
        <v>1</v>
      </c>
    </row>
    <row r="13" spans="1:12" x14ac:dyDescent="0.25">
      <c r="A13" s="2" t="s">
        <v>19</v>
      </c>
      <c r="B13">
        <v>242</v>
      </c>
      <c r="L13">
        <v>1</v>
      </c>
    </row>
    <row r="14" spans="1:12" x14ac:dyDescent="0.25">
      <c r="A14" s="2" t="s">
        <v>46</v>
      </c>
      <c r="B14">
        <v>242</v>
      </c>
      <c r="L14">
        <v>1</v>
      </c>
    </row>
    <row r="15" spans="1:12" x14ac:dyDescent="0.25">
      <c r="A15" s="2" t="s">
        <v>60</v>
      </c>
      <c r="B15">
        <v>242</v>
      </c>
      <c r="L15">
        <v>1</v>
      </c>
    </row>
    <row r="16" spans="1:12" x14ac:dyDescent="0.25">
      <c r="A16" s="2" t="s">
        <v>61</v>
      </c>
      <c r="B16">
        <v>242</v>
      </c>
      <c r="L16">
        <v>1</v>
      </c>
    </row>
    <row r="17" spans="1:12" x14ac:dyDescent="0.25">
      <c r="A17" s="2" t="s">
        <v>62</v>
      </c>
      <c r="B17">
        <v>242</v>
      </c>
      <c r="L17">
        <v>1</v>
      </c>
    </row>
    <row r="18" spans="1:12" x14ac:dyDescent="0.25">
      <c r="A18" s="2" t="s">
        <v>63</v>
      </c>
      <c r="B18">
        <v>242</v>
      </c>
      <c r="L18">
        <v>1</v>
      </c>
    </row>
    <row r="19" spans="1:12" x14ac:dyDescent="0.25">
      <c r="A19" s="2" t="s">
        <v>20</v>
      </c>
      <c r="B19">
        <v>242</v>
      </c>
      <c r="L19">
        <v>1</v>
      </c>
    </row>
    <row r="20" spans="1:12" x14ac:dyDescent="0.25">
      <c r="A20" s="2" t="s">
        <v>21</v>
      </c>
      <c r="B20">
        <v>242</v>
      </c>
      <c r="D20">
        <v>4</v>
      </c>
      <c r="E20">
        <v>3</v>
      </c>
      <c r="L20">
        <v>1</v>
      </c>
    </row>
    <row r="21" spans="1:12" x14ac:dyDescent="0.25">
      <c r="A21" s="2" t="s">
        <v>64</v>
      </c>
      <c r="B21">
        <v>242</v>
      </c>
      <c r="L21">
        <v>1</v>
      </c>
    </row>
    <row r="22" spans="1:12" x14ac:dyDescent="0.25">
      <c r="A22" s="2" t="s">
        <v>22</v>
      </c>
      <c r="B22">
        <v>242</v>
      </c>
      <c r="L22">
        <v>1</v>
      </c>
    </row>
    <row r="23" spans="1:12" x14ac:dyDescent="0.25">
      <c r="A23" s="2" t="s">
        <v>65</v>
      </c>
      <c r="B23">
        <v>242</v>
      </c>
      <c r="L23">
        <v>1</v>
      </c>
    </row>
    <row r="24" spans="1:12" x14ac:dyDescent="0.25">
      <c r="A24" s="2" t="s">
        <v>23</v>
      </c>
      <c r="B24">
        <v>242</v>
      </c>
      <c r="L24">
        <v>1</v>
      </c>
    </row>
    <row r="25" spans="1:12" x14ac:dyDescent="0.25">
      <c r="A25" s="2" t="s">
        <v>24</v>
      </c>
      <c r="B25">
        <v>243</v>
      </c>
      <c r="L25">
        <v>1</v>
      </c>
    </row>
    <row r="26" spans="1:12" x14ac:dyDescent="0.25">
      <c r="A26" s="2" t="s">
        <v>66</v>
      </c>
      <c r="B26">
        <v>243</v>
      </c>
      <c r="L26">
        <v>1</v>
      </c>
    </row>
    <row r="27" spans="1:12" x14ac:dyDescent="0.25">
      <c r="A27" s="2" t="s">
        <v>25</v>
      </c>
      <c r="B27">
        <v>243</v>
      </c>
      <c r="L27">
        <v>1</v>
      </c>
    </row>
    <row r="28" spans="1:12" x14ac:dyDescent="0.25">
      <c r="A28" s="2" t="s">
        <v>26</v>
      </c>
      <c r="B28">
        <v>243</v>
      </c>
      <c r="L28">
        <v>1</v>
      </c>
    </row>
    <row r="29" spans="1:12" x14ac:dyDescent="0.25">
      <c r="A29" s="2" t="s">
        <v>27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67</v>
      </c>
      <c r="B31">
        <v>243</v>
      </c>
      <c r="L31">
        <v>1</v>
      </c>
    </row>
    <row r="32" spans="1:12" x14ac:dyDescent="0.25">
      <c r="A32" s="2" t="s">
        <v>29</v>
      </c>
      <c r="B32">
        <v>243</v>
      </c>
      <c r="L32">
        <v>1</v>
      </c>
    </row>
    <row r="33" spans="1:12" x14ac:dyDescent="0.25">
      <c r="A33" s="2" t="s">
        <v>68</v>
      </c>
      <c r="B33">
        <v>243</v>
      </c>
      <c r="L33">
        <v>1</v>
      </c>
    </row>
    <row r="34" spans="1:12" x14ac:dyDescent="0.25">
      <c r="A34" s="2" t="s">
        <v>69</v>
      </c>
      <c r="B34">
        <v>243</v>
      </c>
      <c r="L34">
        <v>1</v>
      </c>
    </row>
    <row r="35" spans="1:12" x14ac:dyDescent="0.25">
      <c r="A35" s="2" t="s">
        <v>47</v>
      </c>
      <c r="B35">
        <v>244</v>
      </c>
      <c r="C35">
        <v>8</v>
      </c>
      <c r="D35">
        <v>9</v>
      </c>
      <c r="E35">
        <v>7</v>
      </c>
      <c r="F35">
        <v>8</v>
      </c>
      <c r="L35">
        <v>1</v>
      </c>
    </row>
    <row r="36" spans="1:12" x14ac:dyDescent="0.25">
      <c r="A36" s="2" t="s">
        <v>30</v>
      </c>
      <c r="B36">
        <v>244</v>
      </c>
      <c r="L36">
        <v>1</v>
      </c>
    </row>
    <row r="37" spans="1:12" x14ac:dyDescent="0.25">
      <c r="A37" s="2" t="s">
        <v>31</v>
      </c>
      <c r="B37">
        <v>244</v>
      </c>
      <c r="L37">
        <v>1</v>
      </c>
    </row>
    <row r="38" spans="1:12" x14ac:dyDescent="0.25">
      <c r="A38" s="2" t="s">
        <v>32</v>
      </c>
      <c r="B38">
        <v>244</v>
      </c>
      <c r="F38">
        <v>9</v>
      </c>
      <c r="G38">
        <v>8</v>
      </c>
      <c r="H38">
        <v>8</v>
      </c>
      <c r="L38">
        <v>1</v>
      </c>
    </row>
    <row r="39" spans="1:12" x14ac:dyDescent="0.25">
      <c r="A39" s="2" t="s">
        <v>33</v>
      </c>
      <c r="B39">
        <v>244</v>
      </c>
      <c r="L39">
        <v>1</v>
      </c>
    </row>
    <row r="40" spans="1:12" x14ac:dyDescent="0.25">
      <c r="A40" s="2" t="s">
        <v>34</v>
      </c>
      <c r="B40">
        <v>244</v>
      </c>
      <c r="L40">
        <v>1</v>
      </c>
    </row>
    <row r="41" spans="1:12" x14ac:dyDescent="0.25">
      <c r="A41" s="2" t="s">
        <v>70</v>
      </c>
      <c r="B41">
        <v>244</v>
      </c>
      <c r="L41">
        <v>1</v>
      </c>
    </row>
    <row r="42" spans="1:12" x14ac:dyDescent="0.25">
      <c r="A42" s="2" t="s">
        <v>71</v>
      </c>
      <c r="B42">
        <v>244</v>
      </c>
      <c r="L42">
        <v>1</v>
      </c>
    </row>
    <row r="43" spans="1:12" x14ac:dyDescent="0.25">
      <c r="A43" s="2" t="s">
        <v>35</v>
      </c>
      <c r="B43">
        <v>244</v>
      </c>
      <c r="L43">
        <v>1</v>
      </c>
    </row>
    <row r="44" spans="1:12" x14ac:dyDescent="0.25">
      <c r="A44" s="2" t="s">
        <v>36</v>
      </c>
      <c r="B44">
        <v>244</v>
      </c>
      <c r="L44">
        <v>1</v>
      </c>
    </row>
    <row r="45" spans="1:12" x14ac:dyDescent="0.25">
      <c r="A45" s="2" t="s">
        <v>73</v>
      </c>
      <c r="B45">
        <v>344</v>
      </c>
    </row>
  </sheetData>
  <autoFilter ref="L1:L44" xr:uid="{852CAAF1-73CA-4022-9EF6-BB852B8CE5F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C10-DF93-4F70-BACA-440E976EFAE6}">
  <dimension ref="A1:L45"/>
  <sheetViews>
    <sheetView workbookViewId="0">
      <pane ySplit="1" topLeftCell="A17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L1" t="s">
        <v>72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L3">
        <v>1</v>
      </c>
    </row>
    <row r="4" spans="1:12" x14ac:dyDescent="0.25">
      <c r="A4" s="1" t="s">
        <v>12</v>
      </c>
      <c r="B4">
        <v>241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59</v>
      </c>
      <c r="B6">
        <v>241</v>
      </c>
      <c r="L6">
        <v>1</v>
      </c>
    </row>
    <row r="7" spans="1:12" x14ac:dyDescent="0.25">
      <c r="A7" s="1" t="s">
        <v>14</v>
      </c>
      <c r="B7">
        <v>241</v>
      </c>
      <c r="C7">
        <v>7</v>
      </c>
      <c r="D7">
        <v>7</v>
      </c>
      <c r="E7">
        <v>7</v>
      </c>
      <c r="F7">
        <v>8</v>
      </c>
      <c r="G7">
        <v>7</v>
      </c>
      <c r="H7">
        <v>8</v>
      </c>
      <c r="L7">
        <v>1</v>
      </c>
    </row>
    <row r="8" spans="1:12" x14ac:dyDescent="0.25">
      <c r="A8" s="1" t="s">
        <v>17</v>
      </c>
      <c r="B8">
        <v>241</v>
      </c>
      <c r="L8">
        <v>1</v>
      </c>
    </row>
    <row r="9" spans="1:12" x14ac:dyDescent="0.25">
      <c r="A9" s="1" t="s">
        <v>45</v>
      </c>
      <c r="B9">
        <v>241</v>
      </c>
      <c r="L9">
        <v>1</v>
      </c>
    </row>
    <row r="10" spans="1:12" x14ac:dyDescent="0.25">
      <c r="A10" s="1" t="s">
        <v>15</v>
      </c>
      <c r="B10">
        <v>241</v>
      </c>
      <c r="C10">
        <v>7</v>
      </c>
      <c r="D10">
        <v>7</v>
      </c>
      <c r="E10">
        <v>7</v>
      </c>
      <c r="F10">
        <v>7</v>
      </c>
      <c r="G10">
        <v>7</v>
      </c>
      <c r="H10">
        <v>8</v>
      </c>
      <c r="L10">
        <v>1</v>
      </c>
    </row>
    <row r="11" spans="1:12" x14ac:dyDescent="0.25">
      <c r="A11" s="1" t="s">
        <v>16</v>
      </c>
      <c r="B11">
        <v>241</v>
      </c>
      <c r="C11">
        <v>8</v>
      </c>
      <c r="D11">
        <v>8</v>
      </c>
      <c r="E11">
        <v>7</v>
      </c>
      <c r="F11">
        <v>8</v>
      </c>
      <c r="G11">
        <v>7</v>
      </c>
      <c r="H11">
        <v>8</v>
      </c>
      <c r="L11">
        <v>1</v>
      </c>
    </row>
    <row r="12" spans="1:12" x14ac:dyDescent="0.25">
      <c r="A12" s="2" t="s">
        <v>18</v>
      </c>
      <c r="B12">
        <v>242</v>
      </c>
      <c r="L12">
        <v>1</v>
      </c>
    </row>
    <row r="13" spans="1:12" x14ac:dyDescent="0.25">
      <c r="A13" s="2" t="s">
        <v>19</v>
      </c>
      <c r="B13">
        <v>242</v>
      </c>
      <c r="L13">
        <v>1</v>
      </c>
    </row>
    <row r="14" spans="1:12" x14ac:dyDescent="0.25">
      <c r="A14" s="2" t="s">
        <v>46</v>
      </c>
      <c r="B14">
        <v>242</v>
      </c>
      <c r="L14">
        <v>1</v>
      </c>
    </row>
    <row r="15" spans="1:12" x14ac:dyDescent="0.25">
      <c r="A15" s="2" t="s">
        <v>60</v>
      </c>
      <c r="B15">
        <v>242</v>
      </c>
      <c r="L15">
        <v>1</v>
      </c>
    </row>
    <row r="16" spans="1:12" x14ac:dyDescent="0.25">
      <c r="A16" s="2" t="s">
        <v>61</v>
      </c>
      <c r="B16">
        <v>242</v>
      </c>
      <c r="L16">
        <v>1</v>
      </c>
    </row>
    <row r="17" spans="1:12" x14ac:dyDescent="0.25">
      <c r="A17" s="2" t="s">
        <v>62</v>
      </c>
      <c r="B17">
        <v>242</v>
      </c>
      <c r="L17">
        <v>1</v>
      </c>
    </row>
    <row r="18" spans="1:12" x14ac:dyDescent="0.25">
      <c r="A18" s="2" t="s">
        <v>63</v>
      </c>
      <c r="B18">
        <v>242</v>
      </c>
      <c r="L18">
        <v>1</v>
      </c>
    </row>
    <row r="19" spans="1:12" x14ac:dyDescent="0.25">
      <c r="A19" s="2" t="s">
        <v>20</v>
      </c>
      <c r="B19">
        <v>242</v>
      </c>
      <c r="L19">
        <v>1</v>
      </c>
    </row>
    <row r="20" spans="1:12" x14ac:dyDescent="0.25">
      <c r="A20" s="2" t="s">
        <v>21</v>
      </c>
      <c r="B20">
        <v>242</v>
      </c>
      <c r="L20">
        <v>1</v>
      </c>
    </row>
    <row r="21" spans="1:12" x14ac:dyDescent="0.25">
      <c r="A21" s="2" t="s">
        <v>64</v>
      </c>
      <c r="B21">
        <v>242</v>
      </c>
      <c r="L21">
        <v>1</v>
      </c>
    </row>
    <row r="22" spans="1:12" x14ac:dyDescent="0.25">
      <c r="A22" s="2" t="s">
        <v>22</v>
      </c>
      <c r="B22">
        <v>242</v>
      </c>
      <c r="L22">
        <v>1</v>
      </c>
    </row>
    <row r="23" spans="1:12" x14ac:dyDescent="0.25">
      <c r="A23" s="2" t="s">
        <v>65</v>
      </c>
      <c r="B23">
        <v>242</v>
      </c>
      <c r="L23">
        <v>1</v>
      </c>
    </row>
    <row r="24" spans="1:12" x14ac:dyDescent="0.25">
      <c r="A24" s="2" t="s">
        <v>23</v>
      </c>
      <c r="B24">
        <v>242</v>
      </c>
      <c r="L24">
        <v>1</v>
      </c>
    </row>
    <row r="25" spans="1:12" x14ac:dyDescent="0.25">
      <c r="A25" s="2" t="s">
        <v>24</v>
      </c>
      <c r="B25">
        <v>243</v>
      </c>
      <c r="L25">
        <v>1</v>
      </c>
    </row>
    <row r="26" spans="1:12" x14ac:dyDescent="0.25">
      <c r="A26" s="2" t="s">
        <v>66</v>
      </c>
      <c r="B26">
        <v>243</v>
      </c>
      <c r="L26">
        <v>1</v>
      </c>
    </row>
    <row r="27" spans="1:12" x14ac:dyDescent="0.25">
      <c r="A27" s="2" t="s">
        <v>25</v>
      </c>
      <c r="B27">
        <v>243</v>
      </c>
      <c r="L27">
        <v>1</v>
      </c>
    </row>
    <row r="28" spans="1:12" x14ac:dyDescent="0.25">
      <c r="A28" s="2" t="s">
        <v>26</v>
      </c>
      <c r="B28">
        <v>243</v>
      </c>
      <c r="L28">
        <v>1</v>
      </c>
    </row>
    <row r="29" spans="1:12" x14ac:dyDescent="0.25">
      <c r="A29" s="2" t="s">
        <v>27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67</v>
      </c>
      <c r="B31">
        <v>243</v>
      </c>
      <c r="L31">
        <v>1</v>
      </c>
    </row>
    <row r="32" spans="1:12" x14ac:dyDescent="0.25">
      <c r="A32" s="2" t="s">
        <v>29</v>
      </c>
      <c r="B32">
        <v>243</v>
      </c>
      <c r="L32">
        <v>1</v>
      </c>
    </row>
    <row r="33" spans="1:12" x14ac:dyDescent="0.25">
      <c r="A33" s="2" t="s">
        <v>68</v>
      </c>
      <c r="B33">
        <v>243</v>
      </c>
      <c r="L33">
        <v>1</v>
      </c>
    </row>
    <row r="34" spans="1:12" x14ac:dyDescent="0.25">
      <c r="A34" s="2" t="s">
        <v>69</v>
      </c>
      <c r="B34">
        <v>243</v>
      </c>
      <c r="L34">
        <v>1</v>
      </c>
    </row>
    <row r="35" spans="1:12" x14ac:dyDescent="0.25">
      <c r="A35" s="2" t="s">
        <v>47</v>
      </c>
      <c r="B35">
        <v>244</v>
      </c>
      <c r="L35">
        <v>1</v>
      </c>
    </row>
    <row r="36" spans="1:12" x14ac:dyDescent="0.25">
      <c r="A36" s="2" t="s">
        <v>30</v>
      </c>
      <c r="B36">
        <v>244</v>
      </c>
      <c r="L36">
        <v>1</v>
      </c>
    </row>
    <row r="37" spans="1:12" x14ac:dyDescent="0.25">
      <c r="A37" s="2" t="s">
        <v>31</v>
      </c>
      <c r="B37">
        <v>244</v>
      </c>
      <c r="L37">
        <v>1</v>
      </c>
    </row>
    <row r="38" spans="1:12" x14ac:dyDescent="0.25">
      <c r="A38" s="2" t="s">
        <v>32</v>
      </c>
      <c r="B38">
        <v>244</v>
      </c>
      <c r="L38">
        <v>1</v>
      </c>
    </row>
    <row r="39" spans="1:12" x14ac:dyDescent="0.25">
      <c r="A39" s="2" t="s">
        <v>33</v>
      </c>
      <c r="B39">
        <v>244</v>
      </c>
      <c r="L39">
        <v>1</v>
      </c>
    </row>
    <row r="40" spans="1:12" x14ac:dyDescent="0.25">
      <c r="A40" s="2" t="s">
        <v>34</v>
      </c>
      <c r="B40">
        <v>244</v>
      </c>
      <c r="L40">
        <v>1</v>
      </c>
    </row>
    <row r="41" spans="1:12" x14ac:dyDescent="0.25">
      <c r="A41" s="2" t="s">
        <v>70</v>
      </c>
      <c r="B41">
        <v>244</v>
      </c>
      <c r="L41">
        <v>1</v>
      </c>
    </row>
    <row r="42" spans="1:12" x14ac:dyDescent="0.25">
      <c r="A42" s="2" t="s">
        <v>71</v>
      </c>
      <c r="B42">
        <v>244</v>
      </c>
      <c r="L42">
        <v>1</v>
      </c>
    </row>
    <row r="43" spans="1:12" x14ac:dyDescent="0.25">
      <c r="A43" s="2" t="s">
        <v>35</v>
      </c>
      <c r="B43">
        <v>244</v>
      </c>
      <c r="L43">
        <v>1</v>
      </c>
    </row>
    <row r="44" spans="1:12" x14ac:dyDescent="0.25">
      <c r="A44" s="2" t="s">
        <v>36</v>
      </c>
      <c r="B44">
        <v>244</v>
      </c>
      <c r="L44">
        <v>1</v>
      </c>
    </row>
    <row r="45" spans="1:12" x14ac:dyDescent="0.25">
      <c r="A45" s="2" t="s">
        <v>73</v>
      </c>
      <c r="B45">
        <v>344</v>
      </c>
    </row>
  </sheetData>
  <autoFilter ref="L1:L44" xr:uid="{E803F0D5-1B34-45CF-96F3-4CDBB980FE3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E91E-5EC4-4CA7-B40B-5F377BCA23A8}">
  <dimension ref="A1:L45"/>
  <sheetViews>
    <sheetView workbookViewId="0">
      <pane ySplit="1" topLeftCell="A14" activePane="bottomLeft" state="frozen"/>
      <selection pane="bottomLeft" activeCell="F45" sqref="F45"/>
    </sheetView>
  </sheetViews>
  <sheetFormatPr defaultRowHeight="15" x14ac:dyDescent="0.25"/>
  <cols>
    <col min="1" max="1" width="40.140625" style="2" customWidth="1"/>
  </cols>
  <sheetData>
    <row r="1" spans="1:12" x14ac:dyDescent="0.25">
      <c r="A1" s="2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L1" t="s">
        <v>72</v>
      </c>
    </row>
    <row r="2" spans="1:12" x14ac:dyDescent="0.25">
      <c r="A2" s="1" t="s">
        <v>10</v>
      </c>
      <c r="B2">
        <v>241</v>
      </c>
      <c r="L2">
        <v>1</v>
      </c>
    </row>
    <row r="3" spans="1:12" x14ac:dyDescent="0.25">
      <c r="A3" s="1" t="s">
        <v>11</v>
      </c>
      <c r="B3">
        <v>241</v>
      </c>
      <c r="C3">
        <v>8</v>
      </c>
      <c r="D3">
        <v>4</v>
      </c>
      <c r="E3">
        <v>4</v>
      </c>
      <c r="F3">
        <v>2</v>
      </c>
      <c r="L3">
        <v>1</v>
      </c>
    </row>
    <row r="4" spans="1:12" x14ac:dyDescent="0.25">
      <c r="A4" s="1" t="s">
        <v>12</v>
      </c>
      <c r="B4">
        <v>241</v>
      </c>
      <c r="L4">
        <v>1</v>
      </c>
    </row>
    <row r="5" spans="1:12" x14ac:dyDescent="0.25">
      <c r="A5" s="1" t="s">
        <v>13</v>
      </c>
      <c r="B5">
        <v>241</v>
      </c>
      <c r="L5">
        <v>1</v>
      </c>
    </row>
    <row r="6" spans="1:12" x14ac:dyDescent="0.25">
      <c r="A6" s="1" t="s">
        <v>59</v>
      </c>
      <c r="B6">
        <v>241</v>
      </c>
      <c r="L6">
        <v>1</v>
      </c>
    </row>
    <row r="7" spans="1:12" x14ac:dyDescent="0.25">
      <c r="A7" s="1" t="s">
        <v>14</v>
      </c>
      <c r="B7">
        <v>241</v>
      </c>
      <c r="C7">
        <v>6</v>
      </c>
      <c r="D7">
        <v>3</v>
      </c>
      <c r="E7">
        <v>9</v>
      </c>
      <c r="F7">
        <v>3</v>
      </c>
      <c r="L7">
        <v>1</v>
      </c>
    </row>
    <row r="8" spans="1:12" x14ac:dyDescent="0.25">
      <c r="A8" s="1" t="s">
        <v>17</v>
      </c>
      <c r="B8">
        <v>241</v>
      </c>
      <c r="C8">
        <v>7</v>
      </c>
      <c r="D8">
        <v>2</v>
      </c>
      <c r="E8">
        <v>10</v>
      </c>
      <c r="F8">
        <v>2</v>
      </c>
      <c r="L8">
        <v>1</v>
      </c>
    </row>
    <row r="9" spans="1:12" x14ac:dyDescent="0.25">
      <c r="A9" s="1" t="s">
        <v>45</v>
      </c>
      <c r="B9">
        <v>241</v>
      </c>
      <c r="L9">
        <v>1</v>
      </c>
    </row>
    <row r="10" spans="1:12" x14ac:dyDescent="0.25">
      <c r="A10" s="1" t="s">
        <v>15</v>
      </c>
      <c r="B10">
        <v>241</v>
      </c>
      <c r="L10">
        <v>1</v>
      </c>
    </row>
    <row r="11" spans="1:12" x14ac:dyDescent="0.25">
      <c r="A11" s="1" t="s">
        <v>16</v>
      </c>
      <c r="B11">
        <v>241</v>
      </c>
      <c r="C11">
        <v>9</v>
      </c>
      <c r="D11">
        <v>2</v>
      </c>
      <c r="E11">
        <v>10</v>
      </c>
      <c r="F11">
        <v>2</v>
      </c>
      <c r="L11">
        <v>1</v>
      </c>
    </row>
    <row r="12" spans="1:12" x14ac:dyDescent="0.25">
      <c r="A12" s="2" t="s">
        <v>18</v>
      </c>
      <c r="B12">
        <v>242</v>
      </c>
      <c r="C12">
        <v>9</v>
      </c>
      <c r="D12">
        <v>3</v>
      </c>
      <c r="E12">
        <v>10</v>
      </c>
      <c r="F12">
        <v>2</v>
      </c>
      <c r="G12">
        <v>1</v>
      </c>
      <c r="L12">
        <v>1</v>
      </c>
    </row>
    <row r="13" spans="1:12" x14ac:dyDescent="0.25">
      <c r="A13" s="2" t="s">
        <v>19</v>
      </c>
      <c r="B13">
        <v>242</v>
      </c>
      <c r="L13">
        <v>1</v>
      </c>
    </row>
    <row r="14" spans="1:12" x14ac:dyDescent="0.25">
      <c r="A14" s="2" t="s">
        <v>46</v>
      </c>
      <c r="B14">
        <v>242</v>
      </c>
      <c r="L14">
        <v>1</v>
      </c>
    </row>
    <row r="15" spans="1:12" x14ac:dyDescent="0.25">
      <c r="A15" s="2" t="s">
        <v>60</v>
      </c>
      <c r="B15">
        <v>242</v>
      </c>
      <c r="L15">
        <v>1</v>
      </c>
    </row>
    <row r="16" spans="1:12" x14ac:dyDescent="0.25">
      <c r="A16" s="2" t="s">
        <v>61</v>
      </c>
      <c r="B16">
        <v>242</v>
      </c>
      <c r="C16">
        <v>9</v>
      </c>
      <c r="E16">
        <v>10</v>
      </c>
      <c r="F16">
        <v>2</v>
      </c>
      <c r="L16">
        <v>1</v>
      </c>
    </row>
    <row r="17" spans="1:12" x14ac:dyDescent="0.25">
      <c r="A17" s="2" t="s">
        <v>62</v>
      </c>
      <c r="B17">
        <v>242</v>
      </c>
      <c r="L17">
        <v>1</v>
      </c>
    </row>
    <row r="18" spans="1:12" x14ac:dyDescent="0.25">
      <c r="A18" s="2" t="s">
        <v>63</v>
      </c>
      <c r="B18">
        <v>242</v>
      </c>
      <c r="L18">
        <v>1</v>
      </c>
    </row>
    <row r="19" spans="1:12" x14ac:dyDescent="0.25">
      <c r="A19" s="2" t="s">
        <v>20</v>
      </c>
      <c r="B19">
        <v>242</v>
      </c>
      <c r="C19">
        <v>8</v>
      </c>
      <c r="D19">
        <v>1</v>
      </c>
      <c r="E19">
        <v>10</v>
      </c>
      <c r="F19">
        <v>3</v>
      </c>
      <c r="G19">
        <v>3</v>
      </c>
      <c r="L19">
        <v>1</v>
      </c>
    </row>
    <row r="20" spans="1:12" x14ac:dyDescent="0.25">
      <c r="A20" s="2" t="s">
        <v>21</v>
      </c>
      <c r="B20">
        <v>242</v>
      </c>
      <c r="L20">
        <v>1</v>
      </c>
    </row>
    <row r="21" spans="1:12" x14ac:dyDescent="0.25">
      <c r="A21" s="2" t="s">
        <v>64</v>
      </c>
      <c r="B21">
        <v>242</v>
      </c>
      <c r="C21">
        <v>8</v>
      </c>
      <c r="D21">
        <v>3</v>
      </c>
      <c r="E21">
        <v>5</v>
      </c>
      <c r="F21">
        <v>2</v>
      </c>
      <c r="L21">
        <v>1</v>
      </c>
    </row>
    <row r="22" spans="1:12" x14ac:dyDescent="0.25">
      <c r="A22" s="2" t="s">
        <v>22</v>
      </c>
      <c r="B22">
        <v>242</v>
      </c>
      <c r="C22">
        <v>8</v>
      </c>
      <c r="D22">
        <v>2</v>
      </c>
      <c r="E22">
        <v>10</v>
      </c>
      <c r="L22">
        <v>1</v>
      </c>
    </row>
    <row r="23" spans="1:12" x14ac:dyDescent="0.25">
      <c r="A23" s="2" t="s">
        <v>65</v>
      </c>
      <c r="B23">
        <v>242</v>
      </c>
      <c r="L23">
        <v>1</v>
      </c>
    </row>
    <row r="24" spans="1:12" x14ac:dyDescent="0.25">
      <c r="A24" s="2" t="s">
        <v>23</v>
      </c>
      <c r="B24">
        <v>242</v>
      </c>
      <c r="L24">
        <v>1</v>
      </c>
    </row>
    <row r="25" spans="1:12" x14ac:dyDescent="0.25">
      <c r="A25" s="2" t="s">
        <v>24</v>
      </c>
      <c r="B25">
        <v>243</v>
      </c>
      <c r="L25">
        <v>1</v>
      </c>
    </row>
    <row r="26" spans="1:12" x14ac:dyDescent="0.25">
      <c r="A26" s="2" t="s">
        <v>66</v>
      </c>
      <c r="B26">
        <v>243</v>
      </c>
      <c r="L26">
        <v>1</v>
      </c>
    </row>
    <row r="27" spans="1:12" x14ac:dyDescent="0.25">
      <c r="A27" s="2" t="s">
        <v>25</v>
      </c>
      <c r="B27">
        <v>243</v>
      </c>
      <c r="L27">
        <v>1</v>
      </c>
    </row>
    <row r="28" spans="1:12" x14ac:dyDescent="0.25">
      <c r="A28" s="2" t="s">
        <v>26</v>
      </c>
      <c r="B28">
        <v>243</v>
      </c>
      <c r="L28">
        <v>1</v>
      </c>
    </row>
    <row r="29" spans="1:12" x14ac:dyDescent="0.25">
      <c r="A29" s="2" t="s">
        <v>27</v>
      </c>
      <c r="B29">
        <v>243</v>
      </c>
      <c r="L29">
        <v>1</v>
      </c>
    </row>
    <row r="30" spans="1:12" x14ac:dyDescent="0.25">
      <c r="A30" s="2" t="s">
        <v>28</v>
      </c>
      <c r="B30">
        <v>243</v>
      </c>
      <c r="L30">
        <v>1</v>
      </c>
    </row>
    <row r="31" spans="1:12" x14ac:dyDescent="0.25">
      <c r="A31" s="2" t="s">
        <v>67</v>
      </c>
      <c r="B31">
        <v>243</v>
      </c>
      <c r="L31">
        <v>1</v>
      </c>
    </row>
    <row r="32" spans="1:12" x14ac:dyDescent="0.25">
      <c r="A32" s="2" t="s">
        <v>29</v>
      </c>
      <c r="B32">
        <v>243</v>
      </c>
      <c r="C32">
        <v>6</v>
      </c>
      <c r="E32">
        <v>3</v>
      </c>
      <c r="L32">
        <v>1</v>
      </c>
    </row>
    <row r="33" spans="1:12" x14ac:dyDescent="0.25">
      <c r="A33" s="2" t="s">
        <v>68</v>
      </c>
      <c r="B33">
        <v>243</v>
      </c>
      <c r="L33">
        <v>1</v>
      </c>
    </row>
    <row r="34" spans="1:12" x14ac:dyDescent="0.25">
      <c r="A34" s="2" t="s">
        <v>69</v>
      </c>
      <c r="B34">
        <v>243</v>
      </c>
      <c r="L34">
        <v>1</v>
      </c>
    </row>
    <row r="35" spans="1:12" x14ac:dyDescent="0.25">
      <c r="A35" s="2" t="s">
        <v>47</v>
      </c>
      <c r="B35">
        <v>244</v>
      </c>
      <c r="L35">
        <v>1</v>
      </c>
    </row>
    <row r="36" spans="1:12" x14ac:dyDescent="0.25">
      <c r="A36" s="2" t="s">
        <v>30</v>
      </c>
      <c r="B36">
        <v>244</v>
      </c>
      <c r="C36">
        <v>6</v>
      </c>
      <c r="D36">
        <v>4</v>
      </c>
      <c r="E36">
        <v>1</v>
      </c>
      <c r="F36">
        <v>3</v>
      </c>
      <c r="L36">
        <v>1</v>
      </c>
    </row>
    <row r="37" spans="1:12" x14ac:dyDescent="0.25">
      <c r="A37" s="2" t="s">
        <v>31</v>
      </c>
      <c r="B37">
        <v>244</v>
      </c>
      <c r="C37">
        <v>9</v>
      </c>
      <c r="E37">
        <v>9</v>
      </c>
      <c r="L37">
        <v>1</v>
      </c>
    </row>
    <row r="38" spans="1:12" x14ac:dyDescent="0.25">
      <c r="A38" s="2" t="s">
        <v>32</v>
      </c>
      <c r="B38">
        <v>244</v>
      </c>
      <c r="L38">
        <v>1</v>
      </c>
    </row>
    <row r="39" spans="1:12" x14ac:dyDescent="0.25">
      <c r="A39" s="2" t="s">
        <v>33</v>
      </c>
      <c r="B39">
        <v>244</v>
      </c>
      <c r="C39">
        <v>6</v>
      </c>
      <c r="E39">
        <v>9</v>
      </c>
      <c r="F39">
        <v>2</v>
      </c>
      <c r="G39">
        <v>1</v>
      </c>
      <c r="J39" s="7"/>
      <c r="L39">
        <v>1</v>
      </c>
    </row>
    <row r="40" spans="1:12" x14ac:dyDescent="0.25">
      <c r="A40" s="2" t="s">
        <v>34</v>
      </c>
      <c r="B40">
        <v>244</v>
      </c>
      <c r="C40">
        <v>9</v>
      </c>
      <c r="D40">
        <v>6</v>
      </c>
      <c r="E40">
        <v>10</v>
      </c>
      <c r="F40">
        <v>2</v>
      </c>
      <c r="L40">
        <v>1</v>
      </c>
    </row>
    <row r="41" spans="1:12" x14ac:dyDescent="0.25">
      <c r="A41" s="2" t="s">
        <v>70</v>
      </c>
      <c r="B41">
        <v>244</v>
      </c>
      <c r="L41">
        <v>1</v>
      </c>
    </row>
    <row r="42" spans="1:12" x14ac:dyDescent="0.25">
      <c r="A42" s="2" t="s">
        <v>71</v>
      </c>
      <c r="B42">
        <v>244</v>
      </c>
      <c r="L42">
        <v>1</v>
      </c>
    </row>
    <row r="43" spans="1:12" x14ac:dyDescent="0.25">
      <c r="A43" s="2" t="s">
        <v>35</v>
      </c>
      <c r="B43">
        <v>244</v>
      </c>
      <c r="C43">
        <v>6</v>
      </c>
      <c r="E43">
        <v>7</v>
      </c>
      <c r="F43">
        <v>2</v>
      </c>
      <c r="L43">
        <v>1</v>
      </c>
    </row>
    <row r="44" spans="1:12" x14ac:dyDescent="0.25">
      <c r="A44" s="2" t="s">
        <v>36</v>
      </c>
      <c r="B44">
        <v>244</v>
      </c>
      <c r="C44">
        <v>6</v>
      </c>
      <c r="D44">
        <v>1</v>
      </c>
      <c r="E44">
        <v>4</v>
      </c>
      <c r="F44">
        <v>3</v>
      </c>
      <c r="L44">
        <v>1</v>
      </c>
    </row>
    <row r="45" spans="1:12" x14ac:dyDescent="0.25">
      <c r="A45" s="2" t="s">
        <v>73</v>
      </c>
      <c r="B45">
        <v>344</v>
      </c>
      <c r="C45">
        <v>1</v>
      </c>
    </row>
  </sheetData>
  <autoFilter ref="L1:L44" xr:uid="{302C8F0C-14BC-40DB-B6EE-CCCCA7C8480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D24B2-A90D-468C-A9DF-709D9E703207}">
  <dimension ref="A1:G45"/>
  <sheetViews>
    <sheetView workbookViewId="0">
      <pane ySplit="1" topLeftCell="A17" activePane="bottomLeft" state="frozen"/>
      <selection pane="bottomLeft" activeCell="A45" sqref="A45:B45"/>
    </sheetView>
  </sheetViews>
  <sheetFormatPr defaultRowHeight="15" x14ac:dyDescent="0.25"/>
  <cols>
    <col min="1" max="1" width="40.140625" style="2" customWidth="1"/>
  </cols>
  <sheetData>
    <row r="1" spans="1:7" x14ac:dyDescent="0.25">
      <c r="A1" s="2" t="s">
        <v>0</v>
      </c>
      <c r="B1" t="s">
        <v>1</v>
      </c>
      <c r="C1" t="s">
        <v>54</v>
      </c>
      <c r="G1" t="s">
        <v>72</v>
      </c>
    </row>
    <row r="2" spans="1:7" x14ac:dyDescent="0.25">
      <c r="A2" s="1" t="s">
        <v>10</v>
      </c>
      <c r="B2">
        <v>241</v>
      </c>
      <c r="G2">
        <v>1</v>
      </c>
    </row>
    <row r="3" spans="1:7" x14ac:dyDescent="0.25">
      <c r="A3" s="1" t="s">
        <v>11</v>
      </c>
      <c r="B3">
        <v>241</v>
      </c>
      <c r="G3">
        <v>1</v>
      </c>
    </row>
    <row r="4" spans="1:7" x14ac:dyDescent="0.25">
      <c r="A4" s="1" t="s">
        <v>12</v>
      </c>
      <c r="B4">
        <v>241</v>
      </c>
      <c r="G4">
        <v>1</v>
      </c>
    </row>
    <row r="5" spans="1:7" x14ac:dyDescent="0.25">
      <c r="A5" s="1" t="s">
        <v>13</v>
      </c>
      <c r="B5">
        <v>241</v>
      </c>
      <c r="G5">
        <v>1</v>
      </c>
    </row>
    <row r="6" spans="1:7" x14ac:dyDescent="0.25">
      <c r="A6" s="1" t="s">
        <v>59</v>
      </c>
      <c r="B6">
        <v>241</v>
      </c>
      <c r="G6">
        <v>1</v>
      </c>
    </row>
    <row r="7" spans="1:7" x14ac:dyDescent="0.25">
      <c r="A7" s="1" t="s">
        <v>14</v>
      </c>
      <c r="B7">
        <v>241</v>
      </c>
      <c r="G7">
        <v>1</v>
      </c>
    </row>
    <row r="8" spans="1:7" x14ac:dyDescent="0.25">
      <c r="A8" s="1" t="s">
        <v>17</v>
      </c>
      <c r="B8">
        <v>241</v>
      </c>
      <c r="G8">
        <v>1</v>
      </c>
    </row>
    <row r="9" spans="1:7" x14ac:dyDescent="0.25">
      <c r="A9" s="1" t="s">
        <v>45</v>
      </c>
      <c r="B9">
        <v>241</v>
      </c>
      <c r="G9">
        <v>1</v>
      </c>
    </row>
    <row r="10" spans="1:7" x14ac:dyDescent="0.25">
      <c r="A10" s="1" t="s">
        <v>15</v>
      </c>
      <c r="B10">
        <v>241</v>
      </c>
      <c r="G10">
        <v>1</v>
      </c>
    </row>
    <row r="11" spans="1:7" x14ac:dyDescent="0.25">
      <c r="A11" s="1" t="s">
        <v>16</v>
      </c>
      <c r="B11">
        <v>241</v>
      </c>
      <c r="G11">
        <v>1</v>
      </c>
    </row>
    <row r="12" spans="1:7" x14ac:dyDescent="0.25">
      <c r="A12" s="2" t="s">
        <v>18</v>
      </c>
      <c r="B12">
        <v>242</v>
      </c>
      <c r="G12">
        <v>1</v>
      </c>
    </row>
    <row r="13" spans="1:7" x14ac:dyDescent="0.25">
      <c r="A13" s="2" t="s">
        <v>19</v>
      </c>
      <c r="B13">
        <v>242</v>
      </c>
      <c r="G13">
        <v>1</v>
      </c>
    </row>
    <row r="14" spans="1:7" x14ac:dyDescent="0.25">
      <c r="A14" s="2" t="s">
        <v>46</v>
      </c>
      <c r="B14">
        <v>242</v>
      </c>
      <c r="G14">
        <v>1</v>
      </c>
    </row>
    <row r="15" spans="1:7" x14ac:dyDescent="0.25">
      <c r="A15" s="2" t="s">
        <v>60</v>
      </c>
      <c r="B15">
        <v>242</v>
      </c>
      <c r="G15">
        <v>1</v>
      </c>
    </row>
    <row r="16" spans="1:7" x14ac:dyDescent="0.25">
      <c r="A16" s="2" t="s">
        <v>61</v>
      </c>
      <c r="B16">
        <v>242</v>
      </c>
      <c r="G16">
        <v>1</v>
      </c>
    </row>
    <row r="17" spans="1:7" x14ac:dyDescent="0.25">
      <c r="A17" s="2" t="s">
        <v>62</v>
      </c>
      <c r="B17">
        <v>242</v>
      </c>
      <c r="G17">
        <v>1</v>
      </c>
    </row>
    <row r="18" spans="1:7" x14ac:dyDescent="0.25">
      <c r="A18" s="2" t="s">
        <v>63</v>
      </c>
      <c r="B18">
        <v>242</v>
      </c>
      <c r="G18">
        <v>1</v>
      </c>
    </row>
    <row r="19" spans="1:7" x14ac:dyDescent="0.25">
      <c r="A19" s="2" t="s">
        <v>20</v>
      </c>
      <c r="B19">
        <v>242</v>
      </c>
      <c r="G19">
        <v>1</v>
      </c>
    </row>
    <row r="20" spans="1:7" x14ac:dyDescent="0.25">
      <c r="A20" s="2" t="s">
        <v>21</v>
      </c>
      <c r="B20">
        <v>242</v>
      </c>
      <c r="C20">
        <v>120</v>
      </c>
      <c r="G20">
        <v>1</v>
      </c>
    </row>
    <row r="21" spans="1:7" x14ac:dyDescent="0.25">
      <c r="A21" s="2" t="s">
        <v>64</v>
      </c>
      <c r="B21">
        <v>242</v>
      </c>
      <c r="G21">
        <v>1</v>
      </c>
    </row>
    <row r="22" spans="1:7" x14ac:dyDescent="0.25">
      <c r="A22" s="2" t="s">
        <v>22</v>
      </c>
      <c r="B22">
        <v>242</v>
      </c>
      <c r="G22">
        <v>1</v>
      </c>
    </row>
    <row r="23" spans="1:7" x14ac:dyDescent="0.25">
      <c r="A23" s="2" t="s">
        <v>65</v>
      </c>
      <c r="B23">
        <v>242</v>
      </c>
      <c r="G23">
        <v>1</v>
      </c>
    </row>
    <row r="24" spans="1:7" x14ac:dyDescent="0.25">
      <c r="A24" s="2" t="s">
        <v>23</v>
      </c>
      <c r="B24">
        <v>242</v>
      </c>
      <c r="G24">
        <v>1</v>
      </c>
    </row>
    <row r="25" spans="1:7" x14ac:dyDescent="0.25">
      <c r="A25" s="2" t="s">
        <v>24</v>
      </c>
      <c r="B25">
        <v>243</v>
      </c>
      <c r="G25">
        <v>1</v>
      </c>
    </row>
    <row r="26" spans="1:7" x14ac:dyDescent="0.25">
      <c r="A26" s="2" t="s">
        <v>66</v>
      </c>
      <c r="B26">
        <v>243</v>
      </c>
      <c r="G26">
        <v>1</v>
      </c>
    </row>
    <row r="27" spans="1:7" x14ac:dyDescent="0.25">
      <c r="A27" s="2" t="s">
        <v>25</v>
      </c>
      <c r="B27">
        <v>243</v>
      </c>
      <c r="G27">
        <v>1</v>
      </c>
    </row>
    <row r="28" spans="1:7" x14ac:dyDescent="0.25">
      <c r="A28" s="2" t="s">
        <v>26</v>
      </c>
      <c r="B28">
        <v>243</v>
      </c>
      <c r="G28">
        <v>1</v>
      </c>
    </row>
    <row r="29" spans="1:7" x14ac:dyDescent="0.25">
      <c r="A29" s="2" t="s">
        <v>27</v>
      </c>
      <c r="B29">
        <v>243</v>
      </c>
      <c r="G29">
        <v>1</v>
      </c>
    </row>
    <row r="30" spans="1:7" x14ac:dyDescent="0.25">
      <c r="A30" s="2" t="s">
        <v>28</v>
      </c>
      <c r="B30">
        <v>243</v>
      </c>
      <c r="G30">
        <v>1</v>
      </c>
    </row>
    <row r="31" spans="1:7" x14ac:dyDescent="0.25">
      <c r="A31" s="2" t="s">
        <v>67</v>
      </c>
      <c r="B31">
        <v>243</v>
      </c>
      <c r="G31">
        <v>1</v>
      </c>
    </row>
    <row r="32" spans="1:7" x14ac:dyDescent="0.25">
      <c r="A32" s="2" t="s">
        <v>29</v>
      </c>
      <c r="B32">
        <v>243</v>
      </c>
      <c r="G32">
        <v>1</v>
      </c>
    </row>
    <row r="33" spans="1:7" x14ac:dyDescent="0.25">
      <c r="A33" s="2" t="s">
        <v>68</v>
      </c>
      <c r="B33">
        <v>243</v>
      </c>
      <c r="G33">
        <v>1</v>
      </c>
    </row>
    <row r="34" spans="1:7" x14ac:dyDescent="0.25">
      <c r="A34" s="2" t="s">
        <v>69</v>
      </c>
      <c r="B34">
        <v>243</v>
      </c>
      <c r="G34">
        <v>1</v>
      </c>
    </row>
    <row r="35" spans="1:7" x14ac:dyDescent="0.25">
      <c r="A35" s="2" t="s">
        <v>47</v>
      </c>
      <c r="B35">
        <v>244</v>
      </c>
      <c r="G35">
        <v>1</v>
      </c>
    </row>
    <row r="36" spans="1:7" x14ac:dyDescent="0.25">
      <c r="A36" s="2" t="s">
        <v>30</v>
      </c>
      <c r="B36">
        <v>244</v>
      </c>
      <c r="G36">
        <v>1</v>
      </c>
    </row>
    <row r="37" spans="1:7" x14ac:dyDescent="0.25">
      <c r="A37" s="2" t="s">
        <v>31</v>
      </c>
      <c r="B37">
        <v>244</v>
      </c>
      <c r="C37">
        <v>80</v>
      </c>
      <c r="G37">
        <v>1</v>
      </c>
    </row>
    <row r="38" spans="1:7" x14ac:dyDescent="0.25">
      <c r="A38" s="2" t="s">
        <v>32</v>
      </c>
      <c r="B38">
        <v>244</v>
      </c>
      <c r="G38">
        <v>1</v>
      </c>
    </row>
    <row r="39" spans="1:7" x14ac:dyDescent="0.25">
      <c r="A39" s="2" t="s">
        <v>33</v>
      </c>
      <c r="B39">
        <v>244</v>
      </c>
      <c r="G39">
        <v>1</v>
      </c>
    </row>
    <row r="40" spans="1:7" x14ac:dyDescent="0.25">
      <c r="A40" s="2" t="s">
        <v>34</v>
      </c>
      <c r="B40">
        <v>244</v>
      </c>
      <c r="G40">
        <v>1</v>
      </c>
    </row>
    <row r="41" spans="1:7" x14ac:dyDescent="0.25">
      <c r="A41" s="2" t="s">
        <v>70</v>
      </c>
      <c r="B41">
        <v>244</v>
      </c>
      <c r="G41">
        <v>1</v>
      </c>
    </row>
    <row r="42" spans="1:7" x14ac:dyDescent="0.25">
      <c r="A42" s="2" t="s">
        <v>71</v>
      </c>
      <c r="B42">
        <v>244</v>
      </c>
      <c r="G42">
        <v>1</v>
      </c>
    </row>
    <row r="43" spans="1:7" x14ac:dyDescent="0.25">
      <c r="A43" s="2" t="s">
        <v>35</v>
      </c>
      <c r="B43">
        <v>244</v>
      </c>
      <c r="C43">
        <v>140</v>
      </c>
      <c r="G43">
        <v>1</v>
      </c>
    </row>
    <row r="44" spans="1:7" x14ac:dyDescent="0.25">
      <c r="A44" s="2" t="s">
        <v>36</v>
      </c>
      <c r="B44">
        <v>244</v>
      </c>
      <c r="G44">
        <v>1</v>
      </c>
    </row>
    <row r="45" spans="1:7" x14ac:dyDescent="0.25">
      <c r="A45" s="2" t="s">
        <v>73</v>
      </c>
      <c r="B45">
        <v>344</v>
      </c>
    </row>
  </sheetData>
  <autoFilter ref="G1:G44" xr:uid="{7372DADA-69F5-47A4-9C9C-4D51E41B8B2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EB50-4B05-49F7-AD9E-715DCF7E003E}">
  <dimension ref="A1:I8"/>
  <sheetViews>
    <sheetView workbookViewId="0">
      <selection activeCell="H9" sqref="H9"/>
    </sheetView>
  </sheetViews>
  <sheetFormatPr defaultRowHeight="15" x14ac:dyDescent="0.25"/>
  <sheetData>
    <row r="1" spans="1:9" x14ac:dyDescent="0.25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</row>
    <row r="2" spans="1:9" x14ac:dyDescent="0.25">
      <c r="A2" t="s">
        <v>48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49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50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9" x14ac:dyDescent="0.25">
      <c r="A6" t="s">
        <v>52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9" x14ac:dyDescent="0.25">
      <c r="A7" t="s">
        <v>7</v>
      </c>
    </row>
    <row r="8" spans="1:9" x14ac:dyDescent="0.2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Centralizator</vt:lpstr>
      <vt:lpstr>Tema1</vt:lpstr>
      <vt:lpstr>Tema2</vt:lpstr>
      <vt:lpstr>Tema3</vt:lpstr>
      <vt:lpstr>Tema4</vt:lpstr>
      <vt:lpstr>Tema5</vt:lpstr>
      <vt:lpstr>Examen</vt:lpstr>
      <vt:lpstr>Proiect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2019-09-16T18:34:55Z</dcterms:modified>
</cp:coreProperties>
</file>