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570" yWindow="-270" windowWidth="12600" windowHeight="12975" activeTab="2"/>
  </bookViews>
  <sheets>
    <sheet name="top" sheetId="1" r:id="rId1"/>
    <sheet name="bottom" sheetId="2" r:id="rId2"/>
    <sheet name="final ini" sheetId="5" r:id="rId3"/>
  </sheets>
  <calcPr calcId="145621"/>
</workbook>
</file>

<file path=xl/calcChain.xml><?xml version="1.0" encoding="utf-8"?>
<calcChain xmlns="http://schemas.openxmlformats.org/spreadsheetml/2006/main">
  <c r="G25" i="1" l="1"/>
  <c r="E25" i="1"/>
  <c r="B25" i="1"/>
  <c r="G24" i="1"/>
  <c r="E24" i="1"/>
  <c r="E24" i="5" s="1"/>
  <c r="B24" i="1"/>
  <c r="G23" i="1"/>
  <c r="E23" i="1"/>
  <c r="B23" i="1"/>
  <c r="B23" i="5" s="1"/>
  <c r="G19" i="1"/>
  <c r="E19" i="1"/>
  <c r="E19" i="5" s="1"/>
  <c r="B19" i="1"/>
  <c r="G14" i="1"/>
  <c r="E14" i="1"/>
  <c r="E14" i="5" s="1"/>
  <c r="B14" i="1"/>
  <c r="G13" i="1"/>
  <c r="E13" i="1"/>
  <c r="E13" i="5" s="1"/>
  <c r="B13" i="1"/>
  <c r="G12" i="1"/>
  <c r="E12" i="1"/>
  <c r="B12" i="1"/>
  <c r="G11" i="1"/>
  <c r="E11" i="1"/>
  <c r="E11" i="5" s="1"/>
  <c r="B11" i="1"/>
  <c r="G7" i="1"/>
  <c r="E7" i="1"/>
  <c r="E7" i="5" s="1"/>
  <c r="B7" i="1"/>
  <c r="G6" i="1"/>
  <c r="E6" i="1"/>
  <c r="E6" i="5" s="1"/>
  <c r="B6" i="1"/>
  <c r="G5" i="1"/>
  <c r="E5" i="1"/>
  <c r="B5" i="1"/>
  <c r="G4" i="1"/>
  <c r="E4" i="1"/>
  <c r="E4" i="5" s="1"/>
  <c r="B4" i="1"/>
  <c r="G23" i="2"/>
  <c r="E23" i="2"/>
  <c r="E46" i="5" s="1"/>
  <c r="B23" i="2"/>
  <c r="B46" i="5" s="1"/>
  <c r="G20" i="2"/>
  <c r="G43" i="5" s="1"/>
  <c r="E20" i="2"/>
  <c r="B20" i="2"/>
  <c r="G19" i="2"/>
  <c r="E19" i="2"/>
  <c r="E42" i="5" s="1"/>
  <c r="B19" i="2"/>
  <c r="B42" i="5" s="1"/>
  <c r="G15" i="2"/>
  <c r="E15" i="2"/>
  <c r="B15" i="2"/>
  <c r="G14" i="2"/>
  <c r="E14" i="2"/>
  <c r="E37" i="5" s="1"/>
  <c r="B14" i="2"/>
  <c r="G13" i="2"/>
  <c r="G36" i="5" s="1"/>
  <c r="E13" i="2"/>
  <c r="B13" i="2"/>
  <c r="B36" i="5" s="1"/>
  <c r="G12" i="2"/>
  <c r="E12" i="2"/>
  <c r="E35" i="5" s="1"/>
  <c r="B12" i="2"/>
  <c r="G11" i="2"/>
  <c r="E11" i="2"/>
  <c r="E34" i="5" s="1"/>
  <c r="B11" i="2"/>
  <c r="G7" i="2"/>
  <c r="E7" i="2"/>
  <c r="B7" i="2"/>
  <c r="G6" i="2"/>
  <c r="E6" i="2"/>
  <c r="E29" i="5" s="1"/>
  <c r="B6" i="2"/>
  <c r="B29" i="5" s="1"/>
  <c r="G5" i="2"/>
  <c r="E5" i="2"/>
  <c r="E28" i="5" s="1"/>
  <c r="B5" i="2"/>
  <c r="B28" i="5" s="1"/>
  <c r="B37" i="5"/>
  <c r="G34" i="5"/>
  <c r="B34" i="5"/>
  <c r="B43" i="5"/>
  <c r="A27" i="5"/>
  <c r="B27" i="5"/>
  <c r="F27" i="5"/>
  <c r="G27" i="5"/>
  <c r="A28" i="5"/>
  <c r="F28" i="5"/>
  <c r="G28" i="5"/>
  <c r="A29" i="5"/>
  <c r="F29" i="5"/>
  <c r="G29" i="5"/>
  <c r="A30" i="5"/>
  <c r="B30" i="5"/>
  <c r="E30" i="5"/>
  <c r="F30" i="5"/>
  <c r="G30" i="5"/>
  <c r="A31" i="5"/>
  <c r="B31" i="5"/>
  <c r="C31" i="5"/>
  <c r="D31" i="5"/>
  <c r="E31" i="5"/>
  <c r="F31" i="5"/>
  <c r="G31" i="5"/>
  <c r="A32" i="5"/>
  <c r="B32" i="5"/>
  <c r="C32" i="5"/>
  <c r="D32" i="5"/>
  <c r="E32" i="5"/>
  <c r="F32" i="5"/>
  <c r="G32" i="5"/>
  <c r="A33" i="5"/>
  <c r="B33" i="5"/>
  <c r="C33" i="5"/>
  <c r="D33" i="5"/>
  <c r="E33" i="5"/>
  <c r="F33" i="5"/>
  <c r="G33" i="5"/>
  <c r="A34" i="5"/>
  <c r="F34" i="5"/>
  <c r="A35" i="5"/>
  <c r="B35" i="5"/>
  <c r="F35" i="5"/>
  <c r="G35" i="5"/>
  <c r="A36" i="5"/>
  <c r="E36" i="5"/>
  <c r="F36" i="5"/>
  <c r="A37" i="5"/>
  <c r="F37" i="5"/>
  <c r="G37" i="5"/>
  <c r="A38" i="5"/>
  <c r="B38" i="5"/>
  <c r="E38" i="5"/>
  <c r="F38" i="5"/>
  <c r="G38" i="5"/>
  <c r="A39" i="5"/>
  <c r="B39" i="5"/>
  <c r="C39" i="5"/>
  <c r="D39" i="5"/>
  <c r="E39" i="5"/>
  <c r="F39" i="5"/>
  <c r="G39" i="5"/>
  <c r="A40" i="5"/>
  <c r="B40" i="5"/>
  <c r="C40" i="5"/>
  <c r="D40" i="5"/>
  <c r="E40" i="5"/>
  <c r="F40" i="5"/>
  <c r="G40" i="5"/>
  <c r="A41" i="5"/>
  <c r="B41" i="5"/>
  <c r="C41" i="5"/>
  <c r="D41" i="5"/>
  <c r="E41" i="5"/>
  <c r="F41" i="5"/>
  <c r="G41" i="5"/>
  <c r="A42" i="5"/>
  <c r="F42" i="5"/>
  <c r="G42" i="5"/>
  <c r="A43" i="5"/>
  <c r="E43" i="5"/>
  <c r="F43" i="5"/>
  <c r="A44" i="5"/>
  <c r="B44" i="5"/>
  <c r="C44" i="5"/>
  <c r="D44" i="5"/>
  <c r="E44" i="5"/>
  <c r="F44" i="5"/>
  <c r="G44" i="5"/>
  <c r="A45" i="5"/>
  <c r="B45" i="5"/>
  <c r="C45" i="5"/>
  <c r="D45" i="5"/>
  <c r="E45" i="5"/>
  <c r="F45" i="5"/>
  <c r="G45" i="5"/>
  <c r="A46" i="5"/>
  <c r="F46" i="5"/>
  <c r="G46" i="5"/>
  <c r="A47" i="5"/>
  <c r="B47" i="5"/>
  <c r="C47" i="5"/>
  <c r="D47" i="5"/>
  <c r="E47" i="5"/>
  <c r="F47" i="5"/>
  <c r="G47" i="5"/>
  <c r="A48" i="5"/>
  <c r="B48" i="5"/>
  <c r="C48" i="5"/>
  <c r="D48" i="5"/>
  <c r="E48" i="5"/>
  <c r="F48" i="5"/>
  <c r="G48" i="5"/>
  <c r="G26" i="5"/>
  <c r="F26" i="5"/>
  <c r="E26" i="5"/>
  <c r="D26" i="5"/>
  <c r="C26" i="5"/>
  <c r="B26" i="5"/>
  <c r="A26" i="5"/>
  <c r="A4" i="5"/>
  <c r="B4" i="5"/>
  <c r="F4" i="5"/>
  <c r="G4" i="5"/>
  <c r="A5" i="5"/>
  <c r="B5" i="5"/>
  <c r="E5" i="5"/>
  <c r="F5" i="5"/>
  <c r="G5" i="5"/>
  <c r="A6" i="5"/>
  <c r="B6" i="5"/>
  <c r="F6" i="5"/>
  <c r="G6" i="5"/>
  <c r="A7" i="5"/>
  <c r="B7" i="5"/>
  <c r="F7" i="5"/>
  <c r="G7" i="5"/>
  <c r="A8" i="5"/>
  <c r="B8" i="5"/>
  <c r="C8" i="5"/>
  <c r="D8" i="5"/>
  <c r="E8" i="5"/>
  <c r="F8" i="5"/>
  <c r="G8" i="5"/>
  <c r="A9" i="5"/>
  <c r="B9" i="5"/>
  <c r="C9" i="5"/>
  <c r="D9" i="5"/>
  <c r="E9" i="5"/>
  <c r="F9" i="5"/>
  <c r="G9" i="5"/>
  <c r="A10" i="5"/>
  <c r="B10" i="5"/>
  <c r="C10" i="5"/>
  <c r="D10" i="5"/>
  <c r="E10" i="5"/>
  <c r="F10" i="5"/>
  <c r="G10" i="5"/>
  <c r="A11" i="5"/>
  <c r="B11" i="5"/>
  <c r="F11" i="5"/>
  <c r="G11" i="5"/>
  <c r="A12" i="5"/>
  <c r="B12" i="5"/>
  <c r="E12" i="5"/>
  <c r="F12" i="5"/>
  <c r="G12" i="5"/>
  <c r="A13" i="5"/>
  <c r="B13" i="5"/>
  <c r="F13" i="5"/>
  <c r="G13" i="5"/>
  <c r="A14" i="5"/>
  <c r="B14" i="5"/>
  <c r="F14" i="5"/>
  <c r="G14" i="5"/>
  <c r="A15" i="5"/>
  <c r="B15" i="5"/>
  <c r="C15" i="5"/>
  <c r="D15" i="5"/>
  <c r="E15" i="5"/>
  <c r="F15" i="5"/>
  <c r="G15" i="5"/>
  <c r="A16" i="5"/>
  <c r="B16" i="5"/>
  <c r="C16" i="5"/>
  <c r="D16" i="5"/>
  <c r="E16" i="5"/>
  <c r="F16" i="5"/>
  <c r="G16" i="5"/>
  <c r="A17" i="5"/>
  <c r="B17" i="5"/>
  <c r="C17" i="5"/>
  <c r="D17" i="5"/>
  <c r="E17" i="5"/>
  <c r="F17" i="5"/>
  <c r="G17" i="5"/>
  <c r="A18" i="5"/>
  <c r="B18" i="5"/>
  <c r="C18" i="5"/>
  <c r="D18" i="5"/>
  <c r="E18" i="5"/>
  <c r="F18" i="5"/>
  <c r="G18" i="5"/>
  <c r="A19" i="5"/>
  <c r="B19" i="5"/>
  <c r="F19" i="5"/>
  <c r="G19" i="5"/>
  <c r="A20" i="5"/>
  <c r="B20" i="5"/>
  <c r="C20" i="5"/>
  <c r="D20" i="5"/>
  <c r="E20" i="5"/>
  <c r="F20" i="5"/>
  <c r="G20" i="5"/>
  <c r="A21" i="5"/>
  <c r="B21" i="5"/>
  <c r="C21" i="5"/>
  <c r="D21" i="5"/>
  <c r="E21" i="5"/>
  <c r="F21" i="5"/>
  <c r="G21" i="5"/>
  <c r="A22" i="5"/>
  <c r="B22" i="5"/>
  <c r="C22" i="5"/>
  <c r="D22" i="5"/>
  <c r="E22" i="5"/>
  <c r="F22" i="5"/>
  <c r="G22" i="5"/>
  <c r="A23" i="5"/>
  <c r="E23" i="5"/>
  <c r="F23" i="5"/>
  <c r="G23" i="5"/>
  <c r="A24" i="5"/>
  <c r="B24" i="5"/>
  <c r="F24" i="5"/>
  <c r="G24" i="5"/>
  <c r="A25" i="5"/>
  <c r="B25" i="5"/>
  <c r="E25" i="5"/>
  <c r="F25" i="5"/>
  <c r="G25" i="5"/>
  <c r="G3" i="1"/>
  <c r="E3" i="1"/>
  <c r="B3" i="1"/>
  <c r="G4" i="2" l="1"/>
  <c r="E4" i="2"/>
  <c r="E27" i="5" s="1"/>
  <c r="B4" i="2"/>
  <c r="E3" i="5"/>
  <c r="G3" i="5"/>
  <c r="B3" i="5" l="1"/>
  <c r="F3" i="5" l="1"/>
  <c r="A3" i="5"/>
  <c r="N3" i="2"/>
  <c r="C20" i="2" l="1"/>
  <c r="C43" i="5" s="1"/>
  <c r="D19" i="2"/>
  <c r="D42" i="5" s="1"/>
  <c r="C13" i="2"/>
  <c r="C36" i="5" s="1"/>
  <c r="D12" i="2"/>
  <c r="D35" i="5" s="1"/>
  <c r="C6" i="2"/>
  <c r="C29" i="5" s="1"/>
  <c r="D5" i="2"/>
  <c r="D28" i="5" s="1"/>
  <c r="C19" i="2"/>
  <c r="C42" i="5" s="1"/>
  <c r="D15" i="2"/>
  <c r="D38" i="5" s="1"/>
  <c r="C12" i="2"/>
  <c r="C35" i="5" s="1"/>
  <c r="D11" i="2"/>
  <c r="D34" i="5" s="1"/>
  <c r="C5" i="2"/>
  <c r="C28" i="5" s="1"/>
  <c r="D23" i="2"/>
  <c r="D46" i="5" s="1"/>
  <c r="C15" i="2"/>
  <c r="C38" i="5" s="1"/>
  <c r="D14" i="2"/>
  <c r="D37" i="5" s="1"/>
  <c r="C11" i="2"/>
  <c r="C34" i="5" s="1"/>
  <c r="D7" i="2"/>
  <c r="D30" i="5" s="1"/>
  <c r="C23" i="2"/>
  <c r="C46" i="5" s="1"/>
  <c r="D20" i="2"/>
  <c r="D43" i="5" s="1"/>
  <c r="C14" i="2"/>
  <c r="C37" i="5" s="1"/>
  <c r="D13" i="2"/>
  <c r="D36" i="5" s="1"/>
  <c r="C7" i="2"/>
  <c r="C30" i="5" s="1"/>
  <c r="D6" i="2"/>
  <c r="D29" i="5" s="1"/>
  <c r="C4" i="2"/>
  <c r="C27" i="5" s="1"/>
  <c r="D4" i="2"/>
  <c r="D27" i="5" s="1"/>
  <c r="N3" i="1"/>
  <c r="C24" i="1" l="1"/>
  <c r="C24" i="5" s="1"/>
  <c r="D23" i="1"/>
  <c r="D23" i="5" s="1"/>
  <c r="C13" i="1"/>
  <c r="C13" i="5" s="1"/>
  <c r="D12" i="1"/>
  <c r="D12" i="5" s="1"/>
  <c r="C6" i="1"/>
  <c r="C6" i="5" s="1"/>
  <c r="D5" i="1"/>
  <c r="D5" i="5" s="1"/>
  <c r="C23" i="1"/>
  <c r="C23" i="5" s="1"/>
  <c r="D19" i="1"/>
  <c r="D19" i="5" s="1"/>
  <c r="C12" i="1"/>
  <c r="C12" i="5" s="1"/>
  <c r="D11" i="1"/>
  <c r="D11" i="5" s="1"/>
  <c r="C5" i="1"/>
  <c r="C5" i="5" s="1"/>
  <c r="D4" i="1"/>
  <c r="D4" i="5" s="1"/>
  <c r="C3" i="1"/>
  <c r="C3" i="5" s="1"/>
  <c r="D25" i="1"/>
  <c r="D25" i="5" s="1"/>
  <c r="C19" i="1"/>
  <c r="C19" i="5" s="1"/>
  <c r="C11" i="1"/>
  <c r="C11" i="5" s="1"/>
  <c r="D7" i="1"/>
  <c r="D7" i="5" s="1"/>
  <c r="C25" i="1"/>
  <c r="C25" i="5" s="1"/>
  <c r="D24" i="1"/>
  <c r="D24" i="5" s="1"/>
  <c r="C14" i="1"/>
  <c r="C14" i="5" s="1"/>
  <c r="D13" i="1"/>
  <c r="D13" i="5" s="1"/>
  <c r="C7" i="1"/>
  <c r="C7" i="5" s="1"/>
  <c r="D6" i="1"/>
  <c r="D6" i="5" s="1"/>
  <c r="D3" i="1"/>
  <c r="D3" i="5" s="1"/>
  <c r="D14" i="1"/>
  <c r="D14" i="5" s="1"/>
  <c r="C4" i="1"/>
  <c r="C4" i="5" s="1"/>
</calcChain>
</file>

<file path=xl/sharedStrings.xml><?xml version="1.0" encoding="utf-8"?>
<sst xmlns="http://schemas.openxmlformats.org/spreadsheetml/2006/main" count="86" uniqueCount="29">
  <si>
    <t>[SENSORS]</t>
  </si>
  <si>
    <t>#</t>
  </si>
  <si>
    <t>Number</t>
  </si>
  <si>
    <t>X</t>
  </si>
  <si>
    <t>Y</t>
  </si>
  <si>
    <t xml:space="preserve">Gain </t>
  </si>
  <si>
    <t>Mirror</t>
  </si>
  <si>
    <t xml:space="preserve">Orientation </t>
  </si>
  <si>
    <t>x</t>
  </si>
  <si>
    <t>y</t>
  </si>
  <si>
    <t>prese da Matlab (centri dei triangoli)</t>
  </si>
  <si>
    <t>angolo e posizione nella GUI</t>
  </si>
  <si>
    <t>parametri da mettere negli INI</t>
  </si>
  <si>
    <t>X Offset</t>
  </si>
  <si>
    <t>numero del triangolo nella figura qui sotto</t>
  </si>
  <si>
    <t>Y Offset</t>
  </si>
  <si>
    <t>Mirror X</t>
  </si>
  <si>
    <t>Mirror Y</t>
  </si>
  <si>
    <t xml:space="preserve">no mirror=1  mirror =-1 </t>
  </si>
  <si>
    <t xml:space="preserve">  </t>
  </si>
  <si>
    <t>Orientation  (degree)</t>
  </si>
  <si>
    <t>Blue #</t>
  </si>
  <si>
    <t>CARD #</t>
  </si>
  <si>
    <t>Angle w.r.t. robot (rad)</t>
  </si>
  <si>
    <t xml:space="preserve">          Angle w.r.t. robot (deg)</t>
  </si>
  <si>
    <t>triangle_10pad #</t>
  </si>
  <si>
    <t>triangle_10pad</t>
  </si>
  <si>
    <t>triangle_10pad number Offset</t>
  </si>
  <si>
    <t>triangle_10pad_10pad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</si>
</sst>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/>
    <xf numFmtId="0" fontId="4" fillId="5" borderId="3" xfId="4" applyBorder="1" applyAlignment="1"/>
    <xf numFmtId="0" fontId="3" fillId="4" borderId="3" xfId="3" applyBorder="1"/>
    <xf numFmtId="0" fontId="2" fillId="0" borderId="0" xfId="2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0" fillId="0" borderId="0" xfId="0" applyFill="1"/>
    <xf numFmtId="0" fontId="4" fillId="6" borderId="4" xfId="4" applyFill="1" applyBorder="1" applyAlignment="1"/>
    <xf numFmtId="0" fontId="2" fillId="3" borderId="3" xfId="2" applyBorder="1" applyAlignment="1">
      <alignment horizontal="center"/>
    </xf>
    <xf numFmtId="0" fontId="4" fillId="6" borderId="6" xfId="4" applyFill="1" applyBorder="1" applyAlignment="1"/>
    <xf numFmtId="0" fontId="4" fillId="5" borderId="5" xfId="4" applyBorder="1" applyAlignment="1"/>
    <xf numFmtId="0" fontId="3" fillId="4" borderId="5" xfId="3" applyBorder="1"/>
    <xf numFmtId="0" fontId="3" fillId="4" borderId="7" xfId="3" applyBorder="1" applyAlignment="1">
      <alignment horizontal="center"/>
    </xf>
    <xf numFmtId="164" fontId="3" fillId="4" borderId="8" xfId="3" applyNumberFormat="1" applyBorder="1" applyAlignment="1"/>
    <xf numFmtId="49" fontId="3" fillId="4" borderId="1" xfId="3" applyNumberFormat="1"/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0" fillId="13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5" fillId="12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1" fontId="2" fillId="3" borderId="5" xfId="2" applyNumberFormat="1" applyBorder="1" applyAlignment="1">
      <alignment horizontal="center"/>
    </xf>
    <xf numFmtId="0" fontId="6" fillId="3" borderId="16" xfId="2" applyFont="1" applyBorder="1" applyAlignment="1">
      <alignment horizontal="center" vertical="center"/>
    </xf>
    <xf numFmtId="0" fontId="6" fillId="3" borderId="17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 wrapText="1"/>
    </xf>
    <xf numFmtId="0" fontId="6" fillId="3" borderId="18" xfId="2" applyFont="1" applyBorder="1" applyAlignment="1">
      <alignment horizontal="center" vertical="center"/>
    </xf>
    <xf numFmtId="0" fontId="0" fillId="7" borderId="19" xfId="0" applyFill="1" applyBorder="1"/>
    <xf numFmtId="164" fontId="3" fillId="4" borderId="20" xfId="3" applyNumberFormat="1" applyBorder="1" applyAlignment="1"/>
    <xf numFmtId="0" fontId="0" fillId="7" borderId="11" xfId="0" applyFill="1" applyBorder="1"/>
    <xf numFmtId="164" fontId="3" fillId="4" borderId="1" xfId="3" applyNumberFormat="1" applyBorder="1" applyAlignment="1"/>
    <xf numFmtId="164" fontId="3" fillId="4" borderId="21" xfId="3" applyNumberFormat="1" applyBorder="1" applyAlignment="1"/>
    <xf numFmtId="0" fontId="0" fillId="0" borderId="0" xfId="0" applyBorder="1" applyAlignment="1">
      <alignment horizontal="center"/>
    </xf>
    <xf numFmtId="0" fontId="4" fillId="6" borderId="22" xfId="4" applyFill="1" applyBorder="1" applyAlignment="1"/>
    <xf numFmtId="0" fontId="4" fillId="5" borderId="14" xfId="4" applyBorder="1" applyAlignment="1"/>
    <xf numFmtId="0" fontId="3" fillId="4" borderId="14" xfId="3" applyBorder="1"/>
    <xf numFmtId="0" fontId="0" fillId="0" borderId="23" xfId="0" applyBorder="1"/>
    <xf numFmtId="164" fontId="3" fillId="4" borderId="24" xfId="3" applyNumberFormat="1" applyBorder="1" applyAlignment="1"/>
    <xf numFmtId="164" fontId="3" fillId="4" borderId="25" xfId="3" applyNumberFormat="1" applyBorder="1" applyAlignment="1"/>
    <xf numFmtId="0" fontId="0" fillId="13" borderId="9" xfId="0" applyFill="1" applyBorder="1"/>
    <xf numFmtId="0" fontId="0" fillId="8" borderId="10" xfId="0" applyFill="1" applyBorder="1"/>
    <xf numFmtId="0" fontId="0" fillId="13" borderId="13" xfId="0" applyFill="1" applyBorder="1"/>
    <xf numFmtId="0" fontId="0" fillId="8" borderId="15" xfId="0" applyFill="1" applyBorder="1"/>
    <xf numFmtId="0" fontId="7" fillId="10" borderId="16" xfId="2" applyFont="1" applyFill="1" applyBorder="1" applyAlignment="1">
      <alignment horizontal="right" vertical="center"/>
    </xf>
    <xf numFmtId="0" fontId="1" fillId="2" borderId="0" xfId="1" applyAlignment="1">
      <alignment horizontal="center"/>
    </xf>
    <xf numFmtId="0" fontId="8" fillId="0" borderId="0" xfId="0" applyFont="1"/>
    <xf numFmtId="0" fontId="0" fillId="12" borderId="0" xfId="0" applyNumberFormat="1" applyFill="1"/>
    <xf numFmtId="0" fontId="0" fillId="14" borderId="0" xfId="0" applyNumberFormat="1" applyFill="1"/>
    <xf numFmtId="0" fontId="0" fillId="15" borderId="0" xfId="0" applyNumberFormat="1" applyFill="1"/>
    <xf numFmtId="0" fontId="0" fillId="11" borderId="0" xfId="0" applyNumberFormat="1" applyFill="1"/>
    <xf numFmtId="0" fontId="0" fillId="16" borderId="0" xfId="0" applyNumberFormat="1" applyFill="1"/>
    <xf numFmtId="0" fontId="0" fillId="15" borderId="0" xfId="0" applyNumberFormat="1" applyFill="1" applyAlignment="1">
      <alignment horizontal="right"/>
    </xf>
    <xf numFmtId="2" fontId="0" fillId="14" borderId="0" xfId="0" applyNumberFormat="1" applyFill="1"/>
    <xf numFmtId="2" fontId="0" fillId="12" borderId="0" xfId="0" applyNumberFormat="1" applyFill="1"/>
    <xf numFmtId="0" fontId="2" fillId="3" borderId="3" xfId="2" applyBorder="1" applyAlignment="1">
      <alignment horizont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0" fillId="15" borderId="0" xfId="0" applyNumberFormat="1" applyFill="1"/>
    <xf numFmtId="0" fontId="0" fillId="11" borderId="0" xfId="0" applyNumberFormat="1" applyFill="1"/>
    <xf numFmtId="0" fontId="0" fillId="15" borderId="0" xfId="0" applyNumberFormat="1" applyFill="1" applyAlignment="1">
      <alignment horizontal="right"/>
    </xf>
    <xf numFmtId="2" fontId="0" fillId="0" borderId="0" xfId="0" applyNumberFormat="1"/>
    <xf numFmtId="2" fontId="6" fillId="3" borderId="17" xfId="2" applyNumberFormat="1" applyFont="1" applyBorder="1" applyAlignment="1">
      <alignment horizontal="center" vertical="center"/>
    </xf>
    <xf numFmtId="2" fontId="0" fillId="15" borderId="0" xfId="0" applyNumberFormat="1" applyFill="1"/>
    <xf numFmtId="2" fontId="0" fillId="11" borderId="0" xfId="0" applyNumberFormat="1" applyFill="1"/>
    <xf numFmtId="2" fontId="0" fillId="16" borderId="0" xfId="0" applyNumberFormat="1" applyFill="1"/>
    <xf numFmtId="2" fontId="6" fillId="3" borderId="17" xfId="2" applyNumberFormat="1" applyFont="1" applyBorder="1" applyAlignment="1">
      <alignment horizontal="center" vertical="center" wrapText="1"/>
    </xf>
  </cellXfs>
  <cellStyles count="5"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72144</xdr:colOff>
      <xdr:row>9</xdr:row>
      <xdr:rowOff>150712</xdr:rowOff>
    </xdr:from>
    <xdr:to>
      <xdr:col>20</xdr:col>
      <xdr:colOff>979316</xdr:colOff>
      <xdr:row>29</xdr:row>
      <xdr:rowOff>46190</xdr:rowOff>
    </xdr:to>
    <xdr:grpSp>
      <xdr:nvGrpSpPr>
        <xdr:cNvPr id="29" name="Group 28"/>
        <xdr:cNvGrpSpPr/>
      </xdr:nvGrpSpPr>
      <xdr:grpSpPr>
        <a:xfrm>
          <a:off x="10985073" y="2423105"/>
          <a:ext cx="4349779" cy="4100085"/>
          <a:chOff x="10968014" y="1847464"/>
          <a:chExt cx="5518210" cy="4625913"/>
        </a:xfrm>
      </xdr:grpSpPr>
      <xdr:grpSp>
        <xdr:nvGrpSpPr>
          <xdr:cNvPr id="28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27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8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48612</xdr:colOff>
      <xdr:row>15</xdr:row>
      <xdr:rowOff>97915</xdr:rowOff>
    </xdr:from>
    <xdr:to>
      <xdr:col>20</xdr:col>
      <xdr:colOff>558124</xdr:colOff>
      <xdr:row>31</xdr:row>
      <xdr:rowOff>136534</xdr:rowOff>
    </xdr:to>
    <xdr:sp macro="" textlink="">
      <xdr:nvSpPr>
        <xdr:cNvPr id="26" name="Freeform 25"/>
        <xdr:cNvSpPr/>
      </xdr:nvSpPr>
      <xdr:spPr>
        <a:xfrm rot="17976406">
          <a:off x="11605202" y="3686075"/>
          <a:ext cx="3481226" cy="3135691"/>
        </a:xfrm>
        <a:custGeom>
          <a:avLst/>
          <a:gdLst>
            <a:gd name="connsiteX0" fmla="*/ 592666 w 2825750"/>
            <a:gd name="connsiteY0" fmla="*/ 3132666 h 3132666"/>
            <a:gd name="connsiteX1" fmla="*/ 0 w 2825750"/>
            <a:gd name="connsiteY1" fmla="*/ 2095500 h 3132666"/>
            <a:gd name="connsiteX2" fmla="*/ 1111250 w 2825750"/>
            <a:gd name="connsiteY2" fmla="*/ 21166 h 3132666"/>
            <a:gd name="connsiteX3" fmla="*/ 2264833 w 2825750"/>
            <a:gd name="connsiteY3" fmla="*/ 0 h 3132666"/>
            <a:gd name="connsiteX4" fmla="*/ 2825750 w 2825750"/>
            <a:gd name="connsiteY4" fmla="*/ 1016000 h 3132666"/>
            <a:gd name="connsiteX5" fmla="*/ 1672166 w 2825750"/>
            <a:gd name="connsiteY5" fmla="*/ 3079750 h 3132666"/>
            <a:gd name="connsiteX6" fmla="*/ 592666 w 2825750"/>
            <a:gd name="connsiteY6" fmla="*/ 3132666 h 3132666"/>
            <a:gd name="connsiteX0" fmla="*/ 1246280 w 3479364"/>
            <a:gd name="connsiteY0" fmla="*/ 3132666 h 3132666"/>
            <a:gd name="connsiteX1" fmla="*/ 0 w 3479364"/>
            <a:gd name="connsiteY1" fmla="*/ 1028288 h 3132666"/>
            <a:gd name="connsiteX2" fmla="*/ 1764864 w 3479364"/>
            <a:gd name="connsiteY2" fmla="*/ 21166 h 3132666"/>
            <a:gd name="connsiteX3" fmla="*/ 2918447 w 3479364"/>
            <a:gd name="connsiteY3" fmla="*/ 0 h 3132666"/>
            <a:gd name="connsiteX4" fmla="*/ 3479364 w 3479364"/>
            <a:gd name="connsiteY4" fmla="*/ 1016000 h 3132666"/>
            <a:gd name="connsiteX5" fmla="*/ 2325780 w 3479364"/>
            <a:gd name="connsiteY5" fmla="*/ 3079750 h 3132666"/>
            <a:gd name="connsiteX6" fmla="*/ 1246280 w 3479364"/>
            <a:gd name="connsiteY6" fmla="*/ 3132666 h 3132666"/>
            <a:gd name="connsiteX0" fmla="*/ 1246280 w 3479364"/>
            <a:gd name="connsiteY0" fmla="*/ 3132666 h 3132666"/>
            <a:gd name="connsiteX1" fmla="*/ 0 w 3479364"/>
            <a:gd name="connsiteY1" fmla="*/ 1028288 h 3132666"/>
            <a:gd name="connsiteX2" fmla="*/ 687045 w 3479364"/>
            <a:gd name="connsiteY2" fmla="*/ 619522 h 3132666"/>
            <a:gd name="connsiteX3" fmla="*/ 1764864 w 3479364"/>
            <a:gd name="connsiteY3" fmla="*/ 21166 h 3132666"/>
            <a:gd name="connsiteX4" fmla="*/ 2918447 w 3479364"/>
            <a:gd name="connsiteY4" fmla="*/ 0 h 3132666"/>
            <a:gd name="connsiteX5" fmla="*/ 3479364 w 3479364"/>
            <a:gd name="connsiteY5" fmla="*/ 1016000 h 3132666"/>
            <a:gd name="connsiteX6" fmla="*/ 2325780 w 3479364"/>
            <a:gd name="connsiteY6" fmla="*/ 3079750 h 3132666"/>
            <a:gd name="connsiteX7" fmla="*/ 1246280 w 3479364"/>
            <a:gd name="connsiteY7" fmla="*/ 3132666 h 3132666"/>
            <a:gd name="connsiteX0" fmla="*/ 1246280 w 3479364"/>
            <a:gd name="connsiteY0" fmla="*/ 3132666 h 3132666"/>
            <a:gd name="connsiteX1" fmla="*/ 0 w 3479364"/>
            <a:gd name="connsiteY1" fmla="*/ 1028288 h 3132666"/>
            <a:gd name="connsiteX2" fmla="*/ 632737 w 3479364"/>
            <a:gd name="connsiteY2" fmla="*/ 56223 h 3132666"/>
            <a:gd name="connsiteX3" fmla="*/ 1764864 w 3479364"/>
            <a:gd name="connsiteY3" fmla="*/ 21166 h 3132666"/>
            <a:gd name="connsiteX4" fmla="*/ 2918447 w 3479364"/>
            <a:gd name="connsiteY4" fmla="*/ 0 h 3132666"/>
            <a:gd name="connsiteX5" fmla="*/ 3479364 w 3479364"/>
            <a:gd name="connsiteY5" fmla="*/ 1016000 h 3132666"/>
            <a:gd name="connsiteX6" fmla="*/ 2325780 w 3479364"/>
            <a:gd name="connsiteY6" fmla="*/ 3079750 h 3132666"/>
            <a:gd name="connsiteX7" fmla="*/ 1246280 w 3479364"/>
            <a:gd name="connsiteY7" fmla="*/ 3132666 h 313266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3479364" h="3132666">
              <a:moveTo>
                <a:pt x="1246280" y="3132666"/>
              </a:moveTo>
              <a:lnTo>
                <a:pt x="0" y="1028288"/>
              </a:lnTo>
              <a:lnTo>
                <a:pt x="632737" y="56223"/>
              </a:lnTo>
              <a:lnTo>
                <a:pt x="1764864" y="21166"/>
              </a:lnTo>
              <a:lnTo>
                <a:pt x="2918447" y="0"/>
              </a:lnTo>
              <a:lnTo>
                <a:pt x="3479364" y="1016000"/>
              </a:lnTo>
              <a:lnTo>
                <a:pt x="2325780" y="3079750"/>
              </a:lnTo>
              <a:lnTo>
                <a:pt x="1246280" y="3132666"/>
              </a:lnTo>
              <a:close/>
            </a:path>
          </a:pathLst>
        </a:cu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250287" y="0"/>
          <a:ext cx="4028311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534786</xdr:colOff>
      <xdr:row>9</xdr:row>
      <xdr:rowOff>150712</xdr:rowOff>
    </xdr:from>
    <xdr:to>
      <xdr:col>21</xdr:col>
      <xdr:colOff>328083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239703" y="2320295"/>
          <a:ext cx="4365297" cy="3716062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0" y="2486024"/>
                <a:ext cx="546857" cy="3197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504999" cy="304756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926095" y="543081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216300</xdr:colOff>
      <xdr:row>10</xdr:row>
      <xdr:rowOff>179936</xdr:rowOff>
    </xdr:from>
    <xdr:to>
      <xdr:col>21</xdr:col>
      <xdr:colOff>30895</xdr:colOff>
      <xdr:row>28</xdr:row>
      <xdr:rowOff>47586</xdr:rowOff>
    </xdr:to>
    <xdr:sp macro="" textlink="">
      <xdr:nvSpPr>
        <xdr:cNvPr id="57" name="Freeform 5"/>
        <xdr:cNvSpPr/>
      </xdr:nvSpPr>
      <xdr:spPr>
        <a:xfrm rot="17891503">
          <a:off x="10820731" y="2360171"/>
          <a:ext cx="3307234" cy="3666929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295247 w 2295247"/>
            <a:gd name="connsiteY0" fmla="*/ 845232 h 3611190"/>
            <a:gd name="connsiteX1" fmla="*/ 1700149 w 2295247"/>
            <a:gd name="connsiteY1" fmla="*/ 3611190 h 3611190"/>
            <a:gd name="connsiteX2" fmla="*/ 545019 w 2295247"/>
            <a:gd name="connsiteY2" fmla="*/ 3591861 h 3611190"/>
            <a:gd name="connsiteX3" fmla="*/ 0 w 2295247"/>
            <a:gd name="connsiteY3" fmla="*/ 2718932 h 3611190"/>
            <a:gd name="connsiteX4" fmla="*/ 1722697 w 2295247"/>
            <a:gd name="connsiteY4" fmla="*/ 0 h 3611190"/>
            <a:gd name="connsiteX5" fmla="*/ 2295247 w 2295247"/>
            <a:gd name="connsiteY5" fmla="*/ 845232 h 3611190"/>
            <a:gd name="connsiteX0" fmla="*/ 2295247 w 2295247"/>
            <a:gd name="connsiteY0" fmla="*/ 845232 h 3611190"/>
            <a:gd name="connsiteX1" fmla="*/ 2223610 w 2295247"/>
            <a:gd name="connsiteY1" fmla="*/ 1103075 h 3611190"/>
            <a:gd name="connsiteX2" fmla="*/ 1700149 w 2295247"/>
            <a:gd name="connsiteY2" fmla="*/ 3611190 h 3611190"/>
            <a:gd name="connsiteX3" fmla="*/ 545019 w 2295247"/>
            <a:gd name="connsiteY3" fmla="*/ 3591861 h 3611190"/>
            <a:gd name="connsiteX4" fmla="*/ 0 w 2295247"/>
            <a:gd name="connsiteY4" fmla="*/ 2718932 h 3611190"/>
            <a:gd name="connsiteX5" fmla="*/ 1722697 w 2295247"/>
            <a:gd name="connsiteY5" fmla="*/ 0 h 3611190"/>
            <a:gd name="connsiteX6" fmla="*/ 2295247 w 2295247"/>
            <a:gd name="connsiteY6" fmla="*/ 845232 h 3611190"/>
            <a:gd name="connsiteX0" fmla="*/ 2295247 w 3400197"/>
            <a:gd name="connsiteY0" fmla="*/ 845232 h 3611190"/>
            <a:gd name="connsiteX1" fmla="*/ 3400197 w 3400197"/>
            <a:gd name="connsiteY1" fmla="*/ 889214 h 3611190"/>
            <a:gd name="connsiteX2" fmla="*/ 1700149 w 3400197"/>
            <a:gd name="connsiteY2" fmla="*/ 3611190 h 3611190"/>
            <a:gd name="connsiteX3" fmla="*/ 545019 w 3400197"/>
            <a:gd name="connsiteY3" fmla="*/ 3591861 h 3611190"/>
            <a:gd name="connsiteX4" fmla="*/ 0 w 3400197"/>
            <a:gd name="connsiteY4" fmla="*/ 2718932 h 3611190"/>
            <a:gd name="connsiteX5" fmla="*/ 1722697 w 3400197"/>
            <a:gd name="connsiteY5" fmla="*/ 0 h 3611190"/>
            <a:gd name="connsiteX6" fmla="*/ 2295247 w 3400197"/>
            <a:gd name="connsiteY6" fmla="*/ 845232 h 361119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400197" h="3611190">
              <a:moveTo>
                <a:pt x="2295247" y="845232"/>
              </a:moveTo>
              <a:lnTo>
                <a:pt x="3400197" y="889214"/>
              </a:lnTo>
              <a:lnTo>
                <a:pt x="1700149" y="3611190"/>
              </a:lnTo>
              <a:lnTo>
                <a:pt x="545019" y="3591861"/>
              </a:lnTo>
              <a:lnTo>
                <a:pt x="0" y="2718932"/>
              </a:lnTo>
              <a:lnTo>
                <a:pt x="1722697" y="0"/>
              </a:lnTo>
              <a:lnTo>
                <a:pt x="2295247" y="845232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="70" zoomScaleNormal="70" workbookViewId="0">
      <selection activeCell="N34" sqref="N34"/>
    </sheetView>
  </sheetViews>
  <sheetFormatPr defaultRowHeight="15" x14ac:dyDescent="0.25"/>
  <cols>
    <col min="1" max="1" width="17.7109375" customWidth="1"/>
    <col min="2" max="2" width="8.28515625" bestFit="1" customWidth="1"/>
    <col min="3" max="3" width="6.28515625" customWidth="1"/>
    <col min="4" max="4" width="5.42578125" customWidth="1"/>
    <col min="5" max="5" width="11.42578125" bestFit="1" customWidth="1"/>
    <col min="6" max="6" width="5.5703125" bestFit="1" customWidth="1"/>
    <col min="7" max="7" width="6.7109375" bestFit="1" customWidth="1"/>
    <col min="8" max="8" width="1.5703125" customWidth="1"/>
    <col min="9" max="9" width="2.7109375" customWidth="1"/>
    <col min="10" max="10" width="11.42578125" customWidth="1"/>
    <col min="11" max="11" width="9.140625" customWidth="1"/>
    <col min="12" max="12" width="13.85546875" customWidth="1"/>
    <col min="13" max="13" width="12.85546875" bestFit="1" customWidth="1"/>
    <col min="14" max="14" width="27.5703125" bestFit="1" customWidth="1"/>
    <col min="15" max="15" width="7.140625" customWidth="1"/>
    <col min="16" max="16" width="7.5703125" customWidth="1"/>
    <col min="17" max="17" width="8.140625" bestFit="1" customWidth="1"/>
    <col min="18" max="18" width="2.85546875" bestFit="1" customWidth="1"/>
    <col min="19" max="19" width="9.42578125" customWidth="1"/>
    <col min="20" max="20" width="39.42578125" bestFit="1" customWidth="1"/>
    <col min="21" max="21" width="17" customWidth="1"/>
  </cols>
  <sheetData>
    <row r="1" spans="1:20" ht="15.75" thickBot="1" x14ac:dyDescent="0.3">
      <c r="A1" t="s">
        <v>0</v>
      </c>
    </row>
    <row r="2" spans="1:20" ht="54" customHeight="1" thickBot="1" x14ac:dyDescent="0.3">
      <c r="A2" s="32" t="s">
        <v>1</v>
      </c>
      <c r="B2" s="33" t="s">
        <v>2</v>
      </c>
      <c r="C2" s="33" t="s">
        <v>3</v>
      </c>
      <c r="D2" s="33" t="s">
        <v>4</v>
      </c>
      <c r="E2" s="34" t="s">
        <v>20</v>
      </c>
      <c r="F2" s="33" t="s">
        <v>5</v>
      </c>
      <c r="G2" s="35" t="s">
        <v>6</v>
      </c>
      <c r="H2" s="22"/>
      <c r="I2" s="23"/>
      <c r="J2" s="52" t="s">
        <v>22</v>
      </c>
      <c r="K2" s="27" t="s">
        <v>21</v>
      </c>
      <c r="L2" s="28" t="s">
        <v>28</v>
      </c>
      <c r="M2" s="29" t="s">
        <v>7</v>
      </c>
      <c r="N2" s="29" t="s">
        <v>23</v>
      </c>
      <c r="O2" s="29" t="s">
        <v>8</v>
      </c>
      <c r="P2" s="30" t="s">
        <v>9</v>
      </c>
    </row>
    <row r="3" spans="1:20" x14ac:dyDescent="0.25">
      <c r="A3" s="65" t="s">
        <v>26</v>
      </c>
      <c r="B3" s="64">
        <f t="shared" ref="B3" si="0">((ROUND($L3/10,0))-1)*4+MOD($L3,10)+((J3-1)*16)</f>
        <v>0</v>
      </c>
      <c r="C3" s="64">
        <f>((+O3*COS($N$3)-P3*SIN($N$3)+$N$7)*$R$3)</f>
        <v>183.10254037844388</v>
      </c>
      <c r="D3" s="64">
        <f>((O3*SIN($N$3)+P3*COS($N$3)+$N$9)*$R$4)</f>
        <v>116.60254037844388</v>
      </c>
      <c r="E3" s="64">
        <f>IF(($R$3*$R$4)=1,1,-1)*(($M3/3.1416*180)+$N$5)</f>
        <v>30</v>
      </c>
      <c r="F3" s="63">
        <v>5</v>
      </c>
      <c r="G3" s="66">
        <f t="shared" ref="G3:G7" si="1">IF($R$3*$R$4=-1,1,0)</f>
        <v>0</v>
      </c>
      <c r="H3" s="1"/>
      <c r="I3" s="1"/>
      <c r="J3" s="36">
        <v>1</v>
      </c>
      <c r="K3" s="12">
        <v>1</v>
      </c>
      <c r="L3" s="13">
        <v>10</v>
      </c>
      <c r="M3" s="14">
        <v>0</v>
      </c>
      <c r="N3" s="15">
        <f>+RADIANS(N5)</f>
        <v>0.52359877559829882</v>
      </c>
      <c r="O3" s="16">
        <v>100</v>
      </c>
      <c r="P3" s="37">
        <v>100</v>
      </c>
      <c r="Q3" s="48" t="s">
        <v>16</v>
      </c>
      <c r="R3" s="49">
        <v>1</v>
      </c>
      <c r="T3" s="21" t="s">
        <v>18</v>
      </c>
    </row>
    <row r="4" spans="1:20" ht="15.75" thickBot="1" x14ac:dyDescent="0.3">
      <c r="A4" s="65" t="s">
        <v>26</v>
      </c>
      <c r="B4" s="64">
        <f t="shared" ref="B4:B7" si="2">((ROUND($L4/10,0))-1)*4+MOD($L4,10)+((J4-1)*16)</f>
        <v>1</v>
      </c>
      <c r="C4" s="64">
        <f t="shared" ref="C4:C7" si="3">((+O4*COS($N$3)-P4*SIN($N$3)+$N$7)*$R$3)</f>
        <v>192.3401446854779</v>
      </c>
      <c r="D4" s="64">
        <f t="shared" ref="D4:D7" si="4">((O4*SIN($N$3)+P4*COS($N$3)+$N$9)*$R$4)</f>
        <v>132.60254037844385</v>
      </c>
      <c r="E4" s="64">
        <f t="shared" ref="E4:E7" si="5">IF(($R$3*$R$4)=1,1,-1)*(($M4/3.1416*180)+$N$5)</f>
        <v>-29.999859694228427</v>
      </c>
      <c r="F4" s="63">
        <v>5</v>
      </c>
      <c r="G4" s="66">
        <f t="shared" si="1"/>
        <v>0</v>
      </c>
      <c r="H4" s="1"/>
      <c r="I4" s="1"/>
      <c r="J4" s="38">
        <v>1</v>
      </c>
      <c r="K4" s="10">
        <v>2</v>
      </c>
      <c r="L4" s="5">
        <v>11</v>
      </c>
      <c r="M4" s="6">
        <v>-1.0471975511966001</v>
      </c>
      <c r="N4" s="4" t="s">
        <v>24</v>
      </c>
      <c r="O4" s="39">
        <v>116</v>
      </c>
      <c r="P4" s="40">
        <v>109.237604307034</v>
      </c>
      <c r="Q4" s="50" t="s">
        <v>17</v>
      </c>
      <c r="R4" s="51">
        <v>1</v>
      </c>
      <c r="S4" s="9"/>
    </row>
    <row r="5" spans="1:20" x14ac:dyDescent="0.25">
      <c r="A5" s="65" t="s">
        <v>26</v>
      </c>
      <c r="B5" s="64">
        <f t="shared" si="2"/>
        <v>2</v>
      </c>
      <c r="C5" s="64">
        <f t="shared" si="3"/>
        <v>210.8153532995459</v>
      </c>
      <c r="D5" s="64">
        <f t="shared" si="4"/>
        <v>132.60254037844385</v>
      </c>
      <c r="E5" s="64">
        <f t="shared" si="5"/>
        <v>-89.999719388456853</v>
      </c>
      <c r="F5" s="63">
        <v>5</v>
      </c>
      <c r="G5" s="66">
        <f t="shared" si="1"/>
        <v>0</v>
      </c>
      <c r="H5" s="1"/>
      <c r="I5" s="1"/>
      <c r="J5" s="38">
        <v>1</v>
      </c>
      <c r="K5" s="10">
        <v>3</v>
      </c>
      <c r="L5" s="5">
        <v>12</v>
      </c>
      <c r="M5" s="6">
        <v>-2.0943951023932001</v>
      </c>
      <c r="N5" s="3">
        <v>30</v>
      </c>
      <c r="O5" s="39">
        <v>132</v>
      </c>
      <c r="P5" s="40">
        <v>100</v>
      </c>
      <c r="Q5" s="9"/>
      <c r="R5" s="9"/>
      <c r="S5" s="9"/>
      <c r="T5" s="17" t="s">
        <v>10</v>
      </c>
    </row>
    <row r="6" spans="1:20" x14ac:dyDescent="0.25">
      <c r="A6" s="65" t="s">
        <v>26</v>
      </c>
      <c r="B6" s="64">
        <f t="shared" si="2"/>
        <v>3</v>
      </c>
      <c r="C6" s="64">
        <f t="shared" si="3"/>
        <v>220.05295760657992</v>
      </c>
      <c r="D6" s="64">
        <f t="shared" si="4"/>
        <v>148.60254037844385</v>
      </c>
      <c r="E6" s="64">
        <f t="shared" si="5"/>
        <v>-29.999859694228427</v>
      </c>
      <c r="F6" s="63">
        <v>5</v>
      </c>
      <c r="G6" s="66">
        <f t="shared" si="1"/>
        <v>0</v>
      </c>
      <c r="H6" s="1"/>
      <c r="I6" s="1"/>
      <c r="J6" s="38">
        <v>1</v>
      </c>
      <c r="K6" s="10">
        <v>17</v>
      </c>
      <c r="L6" s="5">
        <v>13</v>
      </c>
      <c r="M6" s="6">
        <v>-1.0471975511966001</v>
      </c>
      <c r="N6" s="41" t="s">
        <v>13</v>
      </c>
      <c r="O6" s="39">
        <v>148</v>
      </c>
      <c r="P6" s="40">
        <v>109.237604307034</v>
      </c>
      <c r="S6" s="9"/>
      <c r="T6" s="18" t="s">
        <v>11</v>
      </c>
    </row>
    <row r="7" spans="1:20" ht="15.75" thickBot="1" x14ac:dyDescent="0.3">
      <c r="A7" s="65" t="s">
        <v>26</v>
      </c>
      <c r="B7" s="64">
        <f t="shared" si="2"/>
        <v>4</v>
      </c>
      <c r="C7" s="64">
        <f t="shared" si="3"/>
        <v>210.81535329954593</v>
      </c>
      <c r="D7" s="64">
        <f t="shared" si="4"/>
        <v>164.60254037844382</v>
      </c>
      <c r="E7" s="64">
        <f t="shared" si="5"/>
        <v>30</v>
      </c>
      <c r="F7" s="63">
        <v>5</v>
      </c>
      <c r="G7" s="66">
        <f t="shared" si="1"/>
        <v>0</v>
      </c>
      <c r="H7" s="1"/>
      <c r="I7" s="1"/>
      <c r="J7" s="38">
        <v>1</v>
      </c>
      <c r="K7" s="10">
        <v>18</v>
      </c>
      <c r="L7" s="5">
        <v>20</v>
      </c>
      <c r="M7" s="6">
        <v>0</v>
      </c>
      <c r="N7" s="3">
        <v>146.5</v>
      </c>
      <c r="O7" s="39">
        <v>148</v>
      </c>
      <c r="P7" s="40">
        <v>127.712812921102</v>
      </c>
      <c r="T7" s="19" t="s">
        <v>12</v>
      </c>
    </row>
    <row r="8" spans="1:20" ht="16.5" thickTop="1" thickBot="1" x14ac:dyDescent="0.3">
      <c r="A8" s="25"/>
      <c r="B8" s="31"/>
      <c r="C8" s="24"/>
      <c r="D8" s="24"/>
      <c r="E8" s="24"/>
      <c r="F8" s="11"/>
      <c r="G8" s="26"/>
      <c r="H8" s="1"/>
      <c r="I8" s="1"/>
      <c r="J8" s="38">
        <v>1</v>
      </c>
      <c r="K8" s="10">
        <v>19</v>
      </c>
      <c r="L8" s="5">
        <v>21</v>
      </c>
      <c r="M8" s="6">
        <v>-1.0471975511966001</v>
      </c>
      <c r="N8" s="41" t="s">
        <v>15</v>
      </c>
      <c r="O8" s="39">
        <v>164</v>
      </c>
      <c r="P8" s="40">
        <v>136.95041722813599</v>
      </c>
      <c r="T8" s="20" t="s">
        <v>14</v>
      </c>
    </row>
    <row r="9" spans="1:20" ht="15.75" thickTop="1" x14ac:dyDescent="0.25">
      <c r="A9" s="25"/>
      <c r="B9" s="31"/>
      <c r="C9" s="24"/>
      <c r="D9" s="24"/>
      <c r="E9" s="24"/>
      <c r="F9" s="11"/>
      <c r="G9" s="26"/>
      <c r="I9" s="1"/>
      <c r="J9" s="38">
        <v>1</v>
      </c>
      <c r="K9" s="10">
        <v>20</v>
      </c>
      <c r="L9" s="5">
        <v>22</v>
      </c>
      <c r="M9" s="6">
        <v>0</v>
      </c>
      <c r="N9" s="3">
        <v>-20</v>
      </c>
      <c r="O9" s="39">
        <v>164</v>
      </c>
      <c r="P9" s="40">
        <v>155.425625842204</v>
      </c>
      <c r="T9" s="7"/>
    </row>
    <row r="10" spans="1:20" x14ac:dyDescent="0.25">
      <c r="A10" s="25"/>
      <c r="B10" s="31"/>
      <c r="C10" s="24"/>
      <c r="D10" s="24"/>
      <c r="E10" s="24"/>
      <c r="F10" s="11"/>
      <c r="G10" s="26"/>
      <c r="I10" s="1"/>
      <c r="J10" s="38">
        <v>1</v>
      </c>
      <c r="K10" s="10">
        <v>21</v>
      </c>
      <c r="L10" s="5">
        <v>23</v>
      </c>
      <c r="M10" s="6">
        <v>1.0471975511966001</v>
      </c>
      <c r="N10" s="1" t="s">
        <v>27</v>
      </c>
      <c r="O10" s="39">
        <v>148</v>
      </c>
      <c r="P10" s="40">
        <v>164.66323014923799</v>
      </c>
    </row>
    <row r="11" spans="1:20" x14ac:dyDescent="0.25">
      <c r="A11" s="65" t="s">
        <v>26</v>
      </c>
      <c r="B11" s="64">
        <f t="shared" ref="B11:B14" si="6">((ROUND($L11/10,0))-1)*4+MOD($L11,10)+((J11-1)*16)</f>
        <v>12</v>
      </c>
      <c r="C11" s="64">
        <f t="shared" ref="C11:C14" si="7">((+O11*COS($N$3)-P11*SIN($N$3)+$N$7)*$R$3)</f>
        <v>183.1025403784439</v>
      </c>
      <c r="D11" s="64">
        <f t="shared" ref="D11:D14" si="8">((O11*SIN($N$3)+P11*COS($N$3)+$N$9)*$R$4)</f>
        <v>148.60254037844382</v>
      </c>
      <c r="E11" s="64">
        <f t="shared" ref="E11:E14" si="9">IF(($R$3*$R$4)=1,1,-1)*(($M11/3.1416*180)+$N$5)</f>
        <v>30</v>
      </c>
      <c r="F11" s="63">
        <v>5</v>
      </c>
      <c r="G11" s="66">
        <f t="shared" ref="G11:G14" si="10">IF($R$3*$R$4=-1,1,0)</f>
        <v>0</v>
      </c>
      <c r="I11" s="1"/>
      <c r="J11" s="38">
        <v>1</v>
      </c>
      <c r="K11" s="10">
        <v>4</v>
      </c>
      <c r="L11" s="5">
        <v>40</v>
      </c>
      <c r="M11" s="6">
        <v>0</v>
      </c>
      <c r="N11" s="53">
        <v>0</v>
      </c>
      <c r="O11" s="39">
        <v>116</v>
      </c>
      <c r="P11" s="40">
        <v>127.712812921102</v>
      </c>
    </row>
    <row r="12" spans="1:20" x14ac:dyDescent="0.25">
      <c r="A12" s="65" t="s">
        <v>26</v>
      </c>
      <c r="B12" s="64">
        <f t="shared" si="6"/>
        <v>13</v>
      </c>
      <c r="C12" s="64">
        <f t="shared" si="7"/>
        <v>192.34014468547792</v>
      </c>
      <c r="D12" s="64">
        <f t="shared" si="8"/>
        <v>164.60254037844379</v>
      </c>
      <c r="E12" s="64">
        <f t="shared" si="9"/>
        <v>-29.999859694228427</v>
      </c>
      <c r="F12" s="63">
        <v>5</v>
      </c>
      <c r="G12" s="66">
        <f t="shared" si="10"/>
        <v>0</v>
      </c>
      <c r="I12" s="1"/>
      <c r="J12" s="38">
        <v>1</v>
      </c>
      <c r="K12" s="10">
        <v>5</v>
      </c>
      <c r="L12" s="5">
        <v>41</v>
      </c>
      <c r="M12" s="6">
        <v>-1.0471975511966001</v>
      </c>
      <c r="N12" s="4"/>
      <c r="O12" s="39">
        <v>132</v>
      </c>
      <c r="P12" s="40">
        <v>136.95041722813599</v>
      </c>
    </row>
    <row r="13" spans="1:20" x14ac:dyDescent="0.25">
      <c r="A13" s="65" t="s">
        <v>26</v>
      </c>
      <c r="B13" s="64">
        <f t="shared" si="6"/>
        <v>8</v>
      </c>
      <c r="C13" s="64">
        <f t="shared" si="7"/>
        <v>183.1025403784439</v>
      </c>
      <c r="D13" s="64">
        <f t="shared" si="8"/>
        <v>180.60254037844379</v>
      </c>
      <c r="E13" s="64">
        <f t="shared" si="9"/>
        <v>30</v>
      </c>
      <c r="F13" s="63">
        <v>5</v>
      </c>
      <c r="G13" s="66">
        <f t="shared" si="10"/>
        <v>0</v>
      </c>
      <c r="I13" s="1"/>
      <c r="J13" s="38">
        <v>1</v>
      </c>
      <c r="K13" s="10">
        <v>6</v>
      </c>
      <c r="L13" s="5">
        <v>30</v>
      </c>
      <c r="M13" s="6">
        <v>0</v>
      </c>
      <c r="N13" s="4"/>
      <c r="O13" s="39">
        <v>132</v>
      </c>
      <c r="P13" s="40">
        <v>155.425625842204</v>
      </c>
    </row>
    <row r="14" spans="1:20" x14ac:dyDescent="0.25">
      <c r="A14" s="65" t="s">
        <v>26</v>
      </c>
      <c r="B14" s="64">
        <f t="shared" si="6"/>
        <v>9</v>
      </c>
      <c r="C14" s="64">
        <f t="shared" si="7"/>
        <v>164.62733176437592</v>
      </c>
      <c r="D14" s="64">
        <f t="shared" si="8"/>
        <v>180.60254037844379</v>
      </c>
      <c r="E14" s="64">
        <f t="shared" si="9"/>
        <v>89.999859694228434</v>
      </c>
      <c r="F14" s="63">
        <v>5</v>
      </c>
      <c r="G14" s="66">
        <f t="shared" si="10"/>
        <v>0</v>
      </c>
      <c r="I14" s="1"/>
      <c r="J14" s="38">
        <v>1</v>
      </c>
      <c r="K14" s="10">
        <v>7</v>
      </c>
      <c r="L14" s="5">
        <v>31</v>
      </c>
      <c r="M14" s="6">
        <v>1.0471975511966001</v>
      </c>
      <c r="N14" s="4"/>
      <c r="O14" s="39">
        <v>116</v>
      </c>
      <c r="P14" s="40">
        <v>164.66323014923799</v>
      </c>
    </row>
    <row r="15" spans="1:20" x14ac:dyDescent="0.25">
      <c r="A15" s="25"/>
      <c r="B15" s="31"/>
      <c r="C15" s="24"/>
      <c r="D15" s="24"/>
      <c r="E15" s="24"/>
      <c r="F15" s="11"/>
      <c r="G15" s="26"/>
      <c r="I15" s="1"/>
      <c r="J15" s="38">
        <v>1</v>
      </c>
      <c r="K15" s="10">
        <v>8</v>
      </c>
      <c r="L15" s="5">
        <v>22</v>
      </c>
      <c r="M15" s="6">
        <v>0</v>
      </c>
      <c r="N15" s="4"/>
      <c r="O15" s="39">
        <v>116</v>
      </c>
      <c r="P15" s="40">
        <v>183.138438763306</v>
      </c>
    </row>
    <row r="16" spans="1:20" x14ac:dyDescent="0.25">
      <c r="A16" s="25"/>
      <c r="B16" s="31"/>
      <c r="C16" s="24"/>
      <c r="D16" s="24"/>
      <c r="E16" s="24"/>
      <c r="F16" s="11"/>
      <c r="G16" s="26"/>
      <c r="I16" s="1"/>
      <c r="J16" s="38">
        <v>1</v>
      </c>
      <c r="K16" s="10">
        <v>9</v>
      </c>
      <c r="L16" s="5">
        <v>23</v>
      </c>
      <c r="M16" s="6">
        <v>-1.0471975511966001</v>
      </c>
      <c r="N16" s="4"/>
      <c r="O16" s="39">
        <v>132</v>
      </c>
      <c r="P16" s="40">
        <v>192.37604307033999</v>
      </c>
    </row>
    <row r="17" spans="1:16" x14ac:dyDescent="0.25">
      <c r="A17" s="25"/>
      <c r="B17" s="31"/>
      <c r="C17" s="24"/>
      <c r="D17" s="24"/>
      <c r="E17" s="24"/>
      <c r="F17" s="11"/>
      <c r="G17" s="26"/>
      <c r="I17" s="1"/>
      <c r="J17" s="38">
        <v>1</v>
      </c>
      <c r="K17" s="10">
        <v>10</v>
      </c>
      <c r="L17" s="5">
        <v>13</v>
      </c>
      <c r="M17" s="6">
        <v>1.0471975511966001</v>
      </c>
      <c r="N17" s="4"/>
      <c r="O17" s="39">
        <v>100</v>
      </c>
      <c r="P17" s="40">
        <v>192.37604307033999</v>
      </c>
    </row>
    <row r="18" spans="1:16" x14ac:dyDescent="0.25">
      <c r="A18" s="25"/>
      <c r="B18" s="31"/>
      <c r="C18" s="24"/>
      <c r="D18" s="24"/>
      <c r="E18" s="24"/>
      <c r="F18" s="11"/>
      <c r="G18" s="26"/>
      <c r="I18" s="1"/>
      <c r="J18" s="38">
        <v>1</v>
      </c>
      <c r="K18" s="10">
        <v>11</v>
      </c>
      <c r="L18" s="5">
        <v>20</v>
      </c>
      <c r="M18" s="6">
        <v>0</v>
      </c>
      <c r="N18" s="4"/>
      <c r="O18" s="39">
        <v>84</v>
      </c>
      <c r="P18" s="40">
        <v>183.138438763306</v>
      </c>
    </row>
    <row r="19" spans="1:16" x14ac:dyDescent="0.25">
      <c r="A19" s="65" t="s">
        <v>26</v>
      </c>
      <c r="B19" s="64">
        <f t="shared" ref="B19" si="11">((ROUND($L19/10,0))-1)*4+MOD($L19,10)+((J19-1)*16)</f>
        <v>10</v>
      </c>
      <c r="C19" s="64">
        <f>((+O19*COS($N$3)-P19*SIN($N$3)+$N$7)*$R$3)</f>
        <v>155.38972745734191</v>
      </c>
      <c r="D19" s="64">
        <f>((O19*SIN($N$3)+P19*COS($N$3)+$N$9)*$R$4)</f>
        <v>164.60254037844382</v>
      </c>
      <c r="E19" s="64">
        <f>IF(($R$3*$R$4)=1,1,-1)*(($M19/3.1416*180)+$N$5)</f>
        <v>149.99971938845687</v>
      </c>
      <c r="F19" s="63">
        <v>5</v>
      </c>
      <c r="G19" s="66">
        <f t="shared" ref="G19" si="12">IF($R$3*$R$4=-1,1,0)</f>
        <v>0</v>
      </c>
      <c r="I19" s="1"/>
      <c r="J19" s="38">
        <v>1</v>
      </c>
      <c r="K19" s="10">
        <v>12</v>
      </c>
      <c r="L19" s="5">
        <v>32</v>
      </c>
      <c r="M19" s="6">
        <v>2.0943951023932001</v>
      </c>
      <c r="N19" s="4"/>
      <c r="O19" s="39">
        <v>100</v>
      </c>
      <c r="P19" s="40">
        <v>155.425625842204</v>
      </c>
    </row>
    <row r="20" spans="1:16" x14ac:dyDescent="0.25">
      <c r="A20" s="25"/>
      <c r="B20" s="31"/>
      <c r="C20" s="24"/>
      <c r="D20" s="24"/>
      <c r="E20" s="24"/>
      <c r="F20" s="11"/>
      <c r="G20" s="26"/>
      <c r="I20" s="2"/>
      <c r="J20" s="38">
        <v>1</v>
      </c>
      <c r="K20" s="10">
        <v>13</v>
      </c>
      <c r="L20" s="5">
        <v>21</v>
      </c>
      <c r="M20" s="6">
        <v>1.0471975511966001</v>
      </c>
      <c r="N20" s="4"/>
      <c r="O20" s="39">
        <v>84</v>
      </c>
      <c r="P20" s="40">
        <v>164.66323014923799</v>
      </c>
    </row>
    <row r="21" spans="1:16" x14ac:dyDescent="0.25">
      <c r="A21" s="25"/>
      <c r="B21" s="31"/>
      <c r="C21" s="24"/>
      <c r="D21" s="24"/>
      <c r="E21" s="24"/>
      <c r="F21" s="11"/>
      <c r="G21" s="26"/>
      <c r="I21" s="2"/>
      <c r="J21" s="38">
        <v>1</v>
      </c>
      <c r="K21" s="10">
        <v>22</v>
      </c>
      <c r="L21" s="5">
        <v>43</v>
      </c>
      <c r="M21" s="6">
        <v>2.0943951023932001</v>
      </c>
      <c r="N21" s="4"/>
      <c r="O21" s="39">
        <v>68</v>
      </c>
      <c r="P21" s="40">
        <v>155.425625842204</v>
      </c>
    </row>
    <row r="22" spans="1:16" x14ac:dyDescent="0.25">
      <c r="A22" s="25"/>
      <c r="B22" s="31"/>
      <c r="C22" s="24"/>
      <c r="D22" s="24"/>
      <c r="E22" s="24"/>
      <c r="F22" s="11"/>
      <c r="G22" s="26"/>
      <c r="I22" s="2"/>
      <c r="J22" s="38">
        <v>1</v>
      </c>
      <c r="K22" s="10">
        <v>23</v>
      </c>
      <c r="L22" s="5">
        <v>10</v>
      </c>
      <c r="M22" s="6">
        <v>3.14159265358979</v>
      </c>
      <c r="N22" s="4"/>
      <c r="O22" s="39">
        <v>68</v>
      </c>
      <c r="P22" s="40">
        <v>136.95041722813599</v>
      </c>
    </row>
    <row r="23" spans="1:16" x14ac:dyDescent="0.25">
      <c r="A23" s="65" t="s">
        <v>26</v>
      </c>
      <c r="B23" s="64">
        <f t="shared" ref="B23:B25" si="13">((ROUND($L23/10,0))-1)*4+MOD($L23,10)+((J23-1)*16)</f>
        <v>11</v>
      </c>
      <c r="C23" s="64">
        <f t="shared" ref="C23:C25" si="14">((+O23*COS($N$3)-P23*SIN($N$3)+$N$7)*$R$3)</f>
        <v>164.6273317643759</v>
      </c>
      <c r="D23" s="64">
        <f t="shared" ref="D23:D25" si="15">((O23*SIN($N$3)+P23*COS($N$3)+$N$9)*$R$4)</f>
        <v>148.60254037844382</v>
      </c>
      <c r="E23" s="64">
        <f t="shared" ref="E23:E25" si="16">IF(($R$3*$R$4)=1,1,-1)*(($M23/3.1416*180)+$N$5)</f>
        <v>209.99957908268468</v>
      </c>
      <c r="F23" s="63">
        <v>5</v>
      </c>
      <c r="G23" s="66">
        <f t="shared" ref="G23:G25" si="17">IF($R$3*$R$4=-1,1,0)</f>
        <v>0</v>
      </c>
      <c r="I23" s="2"/>
      <c r="J23" s="38">
        <v>1</v>
      </c>
      <c r="K23" s="10">
        <v>14</v>
      </c>
      <c r="L23" s="5">
        <v>33</v>
      </c>
      <c r="M23" s="6">
        <v>3.14159265358979</v>
      </c>
      <c r="N23" s="4"/>
      <c r="O23" s="39">
        <v>100</v>
      </c>
      <c r="P23" s="40">
        <v>136.95041722813599</v>
      </c>
    </row>
    <row r="24" spans="1:16" x14ac:dyDescent="0.25">
      <c r="A24" s="65" t="s">
        <v>26</v>
      </c>
      <c r="B24" s="64">
        <f t="shared" si="13"/>
        <v>14</v>
      </c>
      <c r="C24" s="64">
        <f t="shared" si="14"/>
        <v>155.38972745734185</v>
      </c>
      <c r="D24" s="64">
        <f t="shared" si="15"/>
        <v>132.60254037844382</v>
      </c>
      <c r="E24" s="64">
        <f t="shared" si="16"/>
        <v>149.99971938845687</v>
      </c>
      <c r="F24" s="63">
        <v>5</v>
      </c>
      <c r="G24" s="66">
        <f t="shared" si="17"/>
        <v>0</v>
      </c>
      <c r="I24" s="2"/>
      <c r="J24" s="38">
        <v>1</v>
      </c>
      <c r="K24" s="10">
        <v>15</v>
      </c>
      <c r="L24" s="5">
        <v>42</v>
      </c>
      <c r="M24" s="6">
        <v>2.0943951023932001</v>
      </c>
      <c r="N24" s="4"/>
      <c r="O24" s="39">
        <v>84</v>
      </c>
      <c r="P24" s="40">
        <v>127.712812921102</v>
      </c>
    </row>
    <row r="25" spans="1:16" ht="15.75" thickBot="1" x14ac:dyDescent="0.3">
      <c r="A25" s="65" t="s">
        <v>26</v>
      </c>
      <c r="B25" s="64">
        <f t="shared" si="13"/>
        <v>15</v>
      </c>
      <c r="C25" s="64">
        <f t="shared" si="14"/>
        <v>164.62733176437587</v>
      </c>
      <c r="D25" s="64">
        <f t="shared" si="15"/>
        <v>116.60254037844385</v>
      </c>
      <c r="E25" s="64">
        <f t="shared" si="16"/>
        <v>209.99957908268468</v>
      </c>
      <c r="F25" s="63">
        <v>5</v>
      </c>
      <c r="G25" s="66">
        <f t="shared" si="17"/>
        <v>0</v>
      </c>
      <c r="I25" s="2"/>
      <c r="J25" s="38">
        <v>1</v>
      </c>
      <c r="K25" s="42">
        <v>16</v>
      </c>
      <c r="L25" s="43">
        <v>43</v>
      </c>
      <c r="M25" s="44">
        <v>3.14159265358979</v>
      </c>
      <c r="N25" s="45"/>
      <c r="O25" s="46">
        <v>84</v>
      </c>
      <c r="P25" s="47">
        <v>109.237604307034</v>
      </c>
    </row>
    <row r="26" spans="1:16" ht="45" customHeight="1" x14ac:dyDescent="0.25">
      <c r="J26" t="s">
        <v>19</v>
      </c>
    </row>
    <row r="31" spans="1:16" x14ac:dyDescent="0.25">
      <c r="G31" s="7"/>
      <c r="H31" s="7"/>
      <c r="I31" s="7"/>
      <c r="K31" s="7"/>
      <c r="L31" s="7"/>
      <c r="M31" s="7"/>
    </row>
    <row r="32" spans="1:16" x14ac:dyDescent="0.25">
      <c r="G32" s="7"/>
      <c r="H32" s="8"/>
      <c r="I32" s="8"/>
      <c r="J32" s="8"/>
      <c r="K32" s="8"/>
      <c r="L32" s="8"/>
      <c r="M32" s="7"/>
    </row>
    <row r="33" spans="7:14" x14ac:dyDescent="0.25">
      <c r="G33" s="7"/>
      <c r="H33" s="8"/>
      <c r="I33" s="8"/>
      <c r="J33" s="8"/>
      <c r="K33" s="8"/>
      <c r="L33" s="8"/>
      <c r="M33" s="7"/>
      <c r="N33" s="7"/>
    </row>
    <row r="34" spans="7:14" x14ac:dyDescent="0.25">
      <c r="G34" s="7"/>
      <c r="H34" s="8"/>
      <c r="I34" s="8"/>
      <c r="J34" s="8"/>
      <c r="K34" s="8"/>
      <c r="L34" s="8"/>
      <c r="M34" s="7"/>
      <c r="N34" s="7"/>
    </row>
    <row r="35" spans="7:14" x14ac:dyDescent="0.25">
      <c r="G35" s="7"/>
      <c r="H35" s="8"/>
      <c r="I35" s="8"/>
      <c r="J35" s="8"/>
      <c r="K35" s="8"/>
      <c r="L35" s="8"/>
      <c r="M35" s="7"/>
      <c r="N35" s="7"/>
    </row>
    <row r="36" spans="7:14" x14ac:dyDescent="0.25">
      <c r="G36" s="7"/>
      <c r="H36" s="8"/>
      <c r="I36" s="8"/>
      <c r="J36" s="8"/>
      <c r="K36" s="8"/>
      <c r="L36" s="8"/>
      <c r="M36" s="7"/>
      <c r="N36" s="7"/>
    </row>
    <row r="37" spans="7:14" x14ac:dyDescent="0.25">
      <c r="G37" s="7"/>
      <c r="H37" s="8"/>
      <c r="I37" s="8"/>
      <c r="J37" s="8"/>
      <c r="K37" s="8"/>
      <c r="L37" s="8"/>
      <c r="M37" s="7"/>
      <c r="N37" s="7"/>
    </row>
    <row r="38" spans="7:14" x14ac:dyDescent="0.25">
      <c r="G38" s="7"/>
      <c r="H38" s="8"/>
      <c r="I38" s="8"/>
      <c r="J38" s="8"/>
      <c r="K38" s="8"/>
      <c r="L38" s="8"/>
      <c r="M38" s="7"/>
      <c r="N38" s="7"/>
    </row>
    <row r="39" spans="7:14" x14ac:dyDescent="0.25">
      <c r="G39" s="7"/>
      <c r="H39" s="8"/>
      <c r="I39" s="8"/>
      <c r="J39" s="8"/>
      <c r="K39" s="8"/>
      <c r="L39" s="8"/>
      <c r="M39" s="7"/>
      <c r="N39" s="7"/>
    </row>
    <row r="40" spans="7:14" x14ac:dyDescent="0.25">
      <c r="G40" s="7"/>
      <c r="H40" s="8"/>
      <c r="I40" s="8"/>
      <c r="J40" s="8"/>
      <c r="K40" s="8"/>
      <c r="L40" s="8"/>
      <c r="M40" s="7"/>
      <c r="N40" s="7"/>
    </row>
    <row r="41" spans="7:14" x14ac:dyDescent="0.25">
      <c r="G41" s="7"/>
      <c r="H41" s="8"/>
      <c r="I41" s="8"/>
      <c r="J41" s="8"/>
      <c r="K41" s="8"/>
      <c r="L41" s="8"/>
      <c r="M41" s="7"/>
      <c r="N41" s="7"/>
    </row>
    <row r="42" spans="7:14" x14ac:dyDescent="0.25">
      <c r="G42" s="7"/>
      <c r="H42" s="8"/>
      <c r="I42" s="8"/>
      <c r="J42" s="8"/>
      <c r="K42" s="8"/>
      <c r="L42" s="8"/>
      <c r="M42" s="7"/>
      <c r="N42" s="7"/>
    </row>
    <row r="43" spans="7:14" x14ac:dyDescent="0.25">
      <c r="G43" s="7"/>
      <c r="H43" s="8"/>
      <c r="I43" s="8"/>
      <c r="J43" s="8"/>
      <c r="K43" s="8"/>
      <c r="L43" s="8"/>
      <c r="M43" s="7"/>
      <c r="N43" s="7"/>
    </row>
    <row r="44" spans="7:14" x14ac:dyDescent="0.25">
      <c r="G44" s="7"/>
      <c r="H44" s="8"/>
      <c r="I44" s="8"/>
      <c r="J44" s="8"/>
      <c r="K44" s="8"/>
      <c r="L44" s="8"/>
      <c r="M44" s="7"/>
      <c r="N44" s="7"/>
    </row>
    <row r="45" spans="7:14" x14ac:dyDescent="0.25">
      <c r="G45" s="7"/>
      <c r="H45" s="8"/>
      <c r="I45" s="8"/>
      <c r="J45" s="8"/>
      <c r="K45" s="8"/>
      <c r="L45" s="8"/>
      <c r="M45" s="7"/>
      <c r="N45" s="7"/>
    </row>
    <row r="46" spans="7:14" x14ac:dyDescent="0.25">
      <c r="G46" s="7"/>
      <c r="H46" s="8"/>
      <c r="I46" s="8"/>
      <c r="J46" s="8"/>
      <c r="K46" s="8"/>
      <c r="L46" s="8"/>
      <c r="M46" s="7"/>
      <c r="N46" s="7"/>
    </row>
    <row r="47" spans="7:14" x14ac:dyDescent="0.25">
      <c r="G47" s="7"/>
      <c r="H47" s="8"/>
      <c r="I47" s="8"/>
      <c r="J47" s="8"/>
      <c r="K47" s="8"/>
      <c r="L47" s="8"/>
      <c r="M47" s="7"/>
      <c r="N47" s="7"/>
    </row>
    <row r="48" spans="7:14" x14ac:dyDescent="0.25">
      <c r="G48" s="7"/>
      <c r="H48" s="8"/>
      <c r="I48" s="8"/>
      <c r="J48" s="8"/>
      <c r="K48" s="8"/>
      <c r="L48" s="8"/>
      <c r="M48" s="7"/>
      <c r="N48" s="7"/>
    </row>
    <row r="49" spans="7:14" x14ac:dyDescent="0.25">
      <c r="G49" s="7"/>
      <c r="H49" s="8"/>
      <c r="I49" s="8"/>
      <c r="J49" s="8"/>
      <c r="K49" s="8"/>
      <c r="L49" s="8"/>
      <c r="M49" s="7"/>
      <c r="N49" s="7"/>
    </row>
    <row r="50" spans="7:14" x14ac:dyDescent="0.25">
      <c r="G50" s="7"/>
      <c r="H50" s="8"/>
      <c r="I50" s="8"/>
      <c r="J50" s="8"/>
      <c r="K50" s="8"/>
      <c r="L50" s="8"/>
      <c r="M50" s="7"/>
      <c r="N50" s="7"/>
    </row>
    <row r="51" spans="7:14" x14ac:dyDescent="0.25">
      <c r="G51" s="7"/>
      <c r="H51" s="8"/>
      <c r="I51" s="8"/>
      <c r="J51" s="8"/>
      <c r="K51" s="8"/>
      <c r="L51" s="8"/>
      <c r="M51" s="7"/>
      <c r="N51" s="7"/>
    </row>
    <row r="52" spans="7:14" x14ac:dyDescent="0.25">
      <c r="G52" s="7"/>
      <c r="H52" s="8"/>
      <c r="I52" s="8"/>
      <c r="J52" s="8"/>
      <c r="K52" s="8"/>
      <c r="L52" s="8"/>
      <c r="M52" s="7"/>
      <c r="N52" s="7"/>
    </row>
    <row r="53" spans="7:14" x14ac:dyDescent="0.25">
      <c r="G53" s="7"/>
      <c r="H53" s="8"/>
      <c r="I53" s="8"/>
      <c r="J53" s="8"/>
      <c r="K53" s="8"/>
      <c r="L53" s="8"/>
      <c r="M53" s="7"/>
      <c r="N53" s="7"/>
    </row>
    <row r="54" spans="7:14" x14ac:dyDescent="0.25">
      <c r="G54" s="7"/>
      <c r="H54" s="8"/>
      <c r="I54" s="8"/>
      <c r="J54" s="8"/>
      <c r="K54" s="8"/>
      <c r="L54" s="8"/>
      <c r="M54" s="7"/>
      <c r="N54" s="7"/>
    </row>
    <row r="55" spans="7:14" x14ac:dyDescent="0.25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="90" zoomScaleNormal="90" workbookViewId="0">
      <selection activeCell="J30" sqref="J30"/>
    </sheetView>
  </sheetViews>
  <sheetFormatPr defaultRowHeight="15" x14ac:dyDescent="0.25"/>
  <cols>
    <col min="1" max="1" width="13.42578125" customWidth="1"/>
    <col min="2" max="2" width="8.28515625" bestFit="1" customWidth="1"/>
    <col min="3" max="3" width="4.42578125" bestFit="1" customWidth="1"/>
    <col min="4" max="4" width="5" bestFit="1" customWidth="1"/>
    <col min="5" max="5" width="9" bestFit="1" customWidth="1"/>
    <col min="6" max="6" width="5.5703125" bestFit="1" customWidth="1"/>
    <col min="7" max="7" width="6.71093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2.7109375" bestFit="1" customWidth="1"/>
    <col min="14" max="14" width="26.5703125" bestFit="1" customWidth="1"/>
    <col min="15" max="16" width="6" bestFit="1" customWidth="1"/>
    <col min="17" max="17" width="8.140625" bestFit="1" customWidth="1"/>
    <col min="18" max="18" width="2.71093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2" t="s">
        <v>1</v>
      </c>
      <c r="B2" s="33" t="s">
        <v>2</v>
      </c>
      <c r="C2" s="33" t="s">
        <v>3</v>
      </c>
      <c r="D2" s="33" t="s">
        <v>4</v>
      </c>
      <c r="E2" s="34" t="s">
        <v>20</v>
      </c>
      <c r="F2" s="33" t="s">
        <v>5</v>
      </c>
      <c r="G2" s="35" t="s">
        <v>6</v>
      </c>
      <c r="H2" s="22"/>
      <c r="I2" s="23"/>
      <c r="J2" s="52" t="s">
        <v>22</v>
      </c>
      <c r="K2" s="27" t="s">
        <v>21</v>
      </c>
      <c r="L2" s="28" t="s">
        <v>25</v>
      </c>
      <c r="M2" s="29" t="s">
        <v>7</v>
      </c>
      <c r="N2" s="29" t="s">
        <v>23</v>
      </c>
      <c r="O2" s="29" t="s">
        <v>8</v>
      </c>
      <c r="P2" s="30" t="s">
        <v>9</v>
      </c>
    </row>
    <row r="3" spans="1:20" x14ac:dyDescent="0.25">
      <c r="A3" s="65"/>
      <c r="B3" s="31"/>
      <c r="C3" s="64"/>
      <c r="D3" s="64"/>
      <c r="E3" s="64"/>
      <c r="F3" s="63"/>
      <c r="G3" s="66"/>
      <c r="H3" s="1"/>
      <c r="I3" s="1"/>
      <c r="J3" s="36">
        <v>2</v>
      </c>
      <c r="K3" s="12">
        <v>1</v>
      </c>
      <c r="L3" s="13">
        <v>10</v>
      </c>
      <c r="M3" s="14">
        <v>0</v>
      </c>
      <c r="N3" s="15">
        <f>+RADIANS(N5)</f>
        <v>-0.52359877559829882</v>
      </c>
      <c r="O3" s="16">
        <v>100</v>
      </c>
      <c r="P3" s="37">
        <v>100</v>
      </c>
      <c r="Q3" s="48" t="s">
        <v>16</v>
      </c>
      <c r="R3" s="49">
        <v>1</v>
      </c>
      <c r="T3" s="21" t="s">
        <v>18</v>
      </c>
    </row>
    <row r="4" spans="1:20" ht="15.75" thickBot="1" x14ac:dyDescent="0.3">
      <c r="A4" s="65" t="s">
        <v>26</v>
      </c>
      <c r="B4" s="64">
        <f t="shared" ref="B3:B4" si="0">((ROUND($L4/10,0))-1)*4+MOD($L4,10)+((J4-1)*16)</f>
        <v>17</v>
      </c>
      <c r="C4" s="64">
        <f>((+O4*COS($N$3)-P4*SIN($N$3)+$N$7)*$R$3)</f>
        <v>155.07774899251189</v>
      </c>
      <c r="D4" s="64">
        <f>((O4*SIN($N$3)+P4*COS($N$3)+$N$9)*$R$4)</f>
        <v>36.602540378443869</v>
      </c>
      <c r="E4" s="64">
        <f>IF(($R$3*$R$4)=1,1,-1)*(($M4/3.1416*180)+$N$5)</f>
        <v>-89.999859694228434</v>
      </c>
      <c r="F4" s="63">
        <v>5</v>
      </c>
      <c r="G4" s="66">
        <f t="shared" ref="G3:G7" si="1">IF($R$3*$R$4=-1,1,0)</f>
        <v>0</v>
      </c>
      <c r="H4" s="1"/>
      <c r="I4" s="1"/>
      <c r="J4" s="36">
        <v>2</v>
      </c>
      <c r="K4" s="10">
        <v>2</v>
      </c>
      <c r="L4" s="5">
        <v>11</v>
      </c>
      <c r="M4" s="6">
        <v>-1.0471975511966001</v>
      </c>
      <c r="N4" s="4" t="s">
        <v>24</v>
      </c>
      <c r="O4" s="39">
        <v>116</v>
      </c>
      <c r="P4" s="40">
        <v>109.237604307034</v>
      </c>
      <c r="Q4" s="50" t="s">
        <v>17</v>
      </c>
      <c r="R4" s="51">
        <v>1</v>
      </c>
      <c r="S4" s="9"/>
    </row>
    <row r="5" spans="1:20" x14ac:dyDescent="0.25">
      <c r="A5" s="65" t="s">
        <v>26</v>
      </c>
      <c r="B5" s="64">
        <f t="shared" ref="B5:B7" si="2">((ROUND($L5/10,0))-1)*4+MOD($L5,10)+((J5-1)*16)</f>
        <v>18</v>
      </c>
      <c r="C5" s="64">
        <f t="shared" ref="C5:C7" si="3">((+O5*COS($N$3)-P5*SIN($N$3)+$N$7)*$R$3)</f>
        <v>164.3153532995459</v>
      </c>
      <c r="D5" s="64">
        <f t="shared" ref="D5:D7" si="4">((O5*SIN($N$3)+P5*COS($N$3)+$N$9)*$R$4)</f>
        <v>20.602540378443891</v>
      </c>
      <c r="E5" s="64">
        <f t="shared" ref="E5:E7" si="5">IF(($R$3*$R$4)=1,1,-1)*(($M5/3.1416*180)+$N$5)</f>
        <v>-149.99971938845687</v>
      </c>
      <c r="F5" s="63">
        <v>5</v>
      </c>
      <c r="G5" s="66">
        <f t="shared" si="1"/>
        <v>0</v>
      </c>
      <c r="H5" s="1"/>
      <c r="I5" s="1"/>
      <c r="J5" s="36">
        <v>2</v>
      </c>
      <c r="K5" s="10">
        <v>3</v>
      </c>
      <c r="L5" s="5">
        <v>12</v>
      </c>
      <c r="M5" s="6">
        <v>-2.0943951023932001</v>
      </c>
      <c r="N5" s="3">
        <v>-30</v>
      </c>
      <c r="O5" s="39">
        <v>132</v>
      </c>
      <c r="P5" s="40">
        <v>100</v>
      </c>
      <c r="Q5" s="9"/>
      <c r="R5" s="9"/>
      <c r="S5" s="9"/>
      <c r="T5" s="17" t="s">
        <v>10</v>
      </c>
    </row>
    <row r="6" spans="1:20" x14ac:dyDescent="0.25">
      <c r="A6" s="65" t="s">
        <v>26</v>
      </c>
      <c r="B6" s="64">
        <f t="shared" si="2"/>
        <v>19</v>
      </c>
      <c r="C6" s="64">
        <f t="shared" si="3"/>
        <v>182.79056191361394</v>
      </c>
      <c r="D6" s="64">
        <f t="shared" si="4"/>
        <v>20.602540378443877</v>
      </c>
      <c r="E6" s="64">
        <f t="shared" si="5"/>
        <v>-89.999859694228434</v>
      </c>
      <c r="F6" s="63">
        <v>5</v>
      </c>
      <c r="G6" s="66">
        <f t="shared" si="1"/>
        <v>0</v>
      </c>
      <c r="H6" s="1"/>
      <c r="I6" s="1"/>
      <c r="J6" s="36">
        <v>2</v>
      </c>
      <c r="K6" s="10">
        <v>17</v>
      </c>
      <c r="L6" s="5">
        <v>13</v>
      </c>
      <c r="M6" s="6">
        <v>-1.0471975511966001</v>
      </c>
      <c r="N6" s="41" t="s">
        <v>13</v>
      </c>
      <c r="O6" s="39">
        <v>148</v>
      </c>
      <c r="P6" s="40">
        <v>109.237604307034</v>
      </c>
      <c r="S6" s="9"/>
      <c r="T6" s="18" t="s">
        <v>11</v>
      </c>
    </row>
    <row r="7" spans="1:20" ht="15.75" thickBot="1" x14ac:dyDescent="0.3">
      <c r="A7" s="65" t="s">
        <v>26</v>
      </c>
      <c r="B7" s="64">
        <f t="shared" si="2"/>
        <v>20</v>
      </c>
      <c r="C7" s="64">
        <f t="shared" si="3"/>
        <v>192.02816622064793</v>
      </c>
      <c r="D7" s="64">
        <f t="shared" si="4"/>
        <v>36.602540378443848</v>
      </c>
      <c r="E7" s="64">
        <f t="shared" si="5"/>
        <v>-30</v>
      </c>
      <c r="F7" s="63">
        <v>5</v>
      </c>
      <c r="G7" s="66">
        <f t="shared" si="1"/>
        <v>0</v>
      </c>
      <c r="H7" s="1"/>
      <c r="I7" s="1"/>
      <c r="J7" s="36">
        <v>2</v>
      </c>
      <c r="K7" s="10">
        <v>18</v>
      </c>
      <c r="L7" s="5">
        <v>20</v>
      </c>
      <c r="M7" s="6">
        <v>0</v>
      </c>
      <c r="N7" s="3">
        <v>0</v>
      </c>
      <c r="O7" s="39">
        <v>148</v>
      </c>
      <c r="P7" s="40">
        <v>127.712812921102</v>
      </c>
      <c r="T7" s="19" t="s">
        <v>12</v>
      </c>
    </row>
    <row r="8" spans="1:20" ht="16.5" thickTop="1" thickBot="1" x14ac:dyDescent="0.3">
      <c r="A8" s="25"/>
      <c r="B8" s="31"/>
      <c r="C8" s="24"/>
      <c r="D8" s="24"/>
      <c r="E8" s="24"/>
      <c r="F8" s="11"/>
      <c r="G8" s="26"/>
      <c r="H8" s="1"/>
      <c r="I8" s="1"/>
      <c r="J8" s="36">
        <v>2</v>
      </c>
      <c r="K8" s="10">
        <v>19</v>
      </c>
      <c r="L8" s="5">
        <v>21</v>
      </c>
      <c r="M8" s="6">
        <v>-1.0471975511966001</v>
      </c>
      <c r="N8" s="41" t="s">
        <v>15</v>
      </c>
      <c r="O8" s="39">
        <v>164</v>
      </c>
      <c r="P8" s="40">
        <v>136.95041722813599</v>
      </c>
      <c r="T8" s="20" t="s">
        <v>14</v>
      </c>
    </row>
    <row r="9" spans="1:20" ht="15.75" thickTop="1" x14ac:dyDescent="0.25">
      <c r="A9" s="25"/>
      <c r="B9" s="31"/>
      <c r="C9" s="24"/>
      <c r="D9" s="24"/>
      <c r="E9" s="24"/>
      <c r="F9" s="11"/>
      <c r="G9" s="26"/>
      <c r="I9" s="1"/>
      <c r="J9" s="36">
        <v>2</v>
      </c>
      <c r="K9" s="10">
        <v>20</v>
      </c>
      <c r="L9" s="5">
        <v>22</v>
      </c>
      <c r="M9" s="6">
        <v>0</v>
      </c>
      <c r="N9" s="3">
        <v>0</v>
      </c>
      <c r="O9" s="39">
        <v>164</v>
      </c>
      <c r="P9" s="40">
        <v>155.425625842204</v>
      </c>
      <c r="T9" s="7"/>
    </row>
    <row r="10" spans="1:20" x14ac:dyDescent="0.25">
      <c r="A10" s="25"/>
      <c r="B10" s="31"/>
      <c r="C10" s="24"/>
      <c r="D10" s="24"/>
      <c r="E10" s="24"/>
      <c r="F10" s="11"/>
      <c r="G10" s="26"/>
      <c r="I10" s="1"/>
      <c r="J10" s="36">
        <v>2</v>
      </c>
      <c r="K10" s="10">
        <v>21</v>
      </c>
      <c r="L10" s="5">
        <v>23</v>
      </c>
      <c r="M10" s="6">
        <v>1.0471975511966001</v>
      </c>
      <c r="N10" s="1" t="s">
        <v>27</v>
      </c>
      <c r="O10" s="39">
        <v>148</v>
      </c>
      <c r="P10" s="40">
        <v>164.66323014923799</v>
      </c>
    </row>
    <row r="11" spans="1:20" x14ac:dyDescent="0.25">
      <c r="A11" s="65" t="s">
        <v>26</v>
      </c>
      <c r="B11" s="64">
        <f t="shared" ref="B11:B15" si="6">((ROUND($L11/10,0))-1)*4+MOD($L11,10)+((J11-1)*16)</f>
        <v>28</v>
      </c>
      <c r="C11" s="64">
        <f t="shared" ref="C11:C15" si="7">((+O11*COS($N$3)-P11*SIN($N$3)+$N$7)*$R$3)</f>
        <v>164.31535329954588</v>
      </c>
      <c r="D11" s="64">
        <f t="shared" ref="D11:D15" si="8">((O11*SIN($N$3)+P11*COS($N$3)+$N$9)*$R$4)</f>
        <v>52.602540378443841</v>
      </c>
      <c r="E11" s="64">
        <f t="shared" ref="E11:E15" si="9">IF(($R$3*$R$4)=1,1,-1)*(($M11/3.1416*180)+$N$5)</f>
        <v>-30</v>
      </c>
      <c r="F11" s="63">
        <v>5</v>
      </c>
      <c r="G11" s="66">
        <f t="shared" ref="G11:G15" si="10">IF($R$3*$R$4=-1,1,0)</f>
        <v>0</v>
      </c>
      <c r="I11" s="1"/>
      <c r="J11" s="36">
        <v>2</v>
      </c>
      <c r="K11" s="10">
        <v>4</v>
      </c>
      <c r="L11" s="5">
        <v>40</v>
      </c>
      <c r="M11" s="6">
        <v>0</v>
      </c>
      <c r="N11" s="53">
        <v>0</v>
      </c>
      <c r="O11" s="39">
        <v>116</v>
      </c>
      <c r="P11" s="40">
        <v>127.712812921102</v>
      </c>
    </row>
    <row r="12" spans="1:20" x14ac:dyDescent="0.25">
      <c r="A12" s="65" t="s">
        <v>26</v>
      </c>
      <c r="B12" s="64">
        <f t="shared" si="6"/>
        <v>29</v>
      </c>
      <c r="C12" s="64">
        <f t="shared" si="7"/>
        <v>182.79056191361389</v>
      </c>
      <c r="D12" s="64">
        <f t="shared" si="8"/>
        <v>52.602540378443834</v>
      </c>
      <c r="E12" s="64">
        <f t="shared" si="9"/>
        <v>-89.999859694228434</v>
      </c>
      <c r="F12" s="63">
        <v>5</v>
      </c>
      <c r="G12" s="66">
        <f t="shared" si="10"/>
        <v>0</v>
      </c>
      <c r="I12" s="1"/>
      <c r="J12" s="36">
        <v>2</v>
      </c>
      <c r="K12" s="10">
        <v>5</v>
      </c>
      <c r="L12" s="5">
        <v>41</v>
      </c>
      <c r="M12" s="6">
        <v>-1.0471975511966001</v>
      </c>
      <c r="N12" s="4"/>
      <c r="O12" s="39">
        <v>132</v>
      </c>
      <c r="P12" s="40">
        <v>136.95041722813599</v>
      </c>
    </row>
    <row r="13" spans="1:20" x14ac:dyDescent="0.25">
      <c r="A13" s="65" t="s">
        <v>26</v>
      </c>
      <c r="B13" s="64">
        <f t="shared" si="6"/>
        <v>24</v>
      </c>
      <c r="C13" s="64">
        <f t="shared" si="7"/>
        <v>192.0281662206479</v>
      </c>
      <c r="D13" s="64">
        <f t="shared" si="8"/>
        <v>68.602540378443834</v>
      </c>
      <c r="E13" s="64">
        <f t="shared" si="9"/>
        <v>-30</v>
      </c>
      <c r="F13" s="63">
        <v>5</v>
      </c>
      <c r="G13" s="66">
        <f t="shared" si="10"/>
        <v>0</v>
      </c>
      <c r="I13" s="1"/>
      <c r="J13" s="36">
        <v>2</v>
      </c>
      <c r="K13" s="10">
        <v>6</v>
      </c>
      <c r="L13" s="5">
        <v>30</v>
      </c>
      <c r="M13" s="6">
        <v>0</v>
      </c>
      <c r="N13" s="4"/>
      <c r="O13" s="39">
        <v>132</v>
      </c>
      <c r="P13" s="40">
        <v>155.425625842204</v>
      </c>
    </row>
    <row r="14" spans="1:20" x14ac:dyDescent="0.25">
      <c r="A14" s="65" t="s">
        <v>26</v>
      </c>
      <c r="B14" s="64">
        <f t="shared" si="6"/>
        <v>25</v>
      </c>
      <c r="C14" s="64">
        <f t="shared" si="7"/>
        <v>182.79056191361389</v>
      </c>
      <c r="D14" s="64">
        <f t="shared" si="8"/>
        <v>84.602540378443791</v>
      </c>
      <c r="E14" s="64">
        <f t="shared" si="9"/>
        <v>29.999859694228427</v>
      </c>
      <c r="F14" s="63">
        <v>5</v>
      </c>
      <c r="G14" s="66">
        <f t="shared" si="10"/>
        <v>0</v>
      </c>
      <c r="I14" s="1"/>
      <c r="J14" s="36">
        <v>2</v>
      </c>
      <c r="K14" s="10">
        <v>7</v>
      </c>
      <c r="L14" s="5">
        <v>31</v>
      </c>
      <c r="M14" s="6">
        <v>1.0471975511966001</v>
      </c>
      <c r="N14" s="4"/>
      <c r="O14" s="39">
        <v>116</v>
      </c>
      <c r="P14" s="40">
        <v>164.66323014923799</v>
      </c>
    </row>
    <row r="15" spans="1:20" x14ac:dyDescent="0.25">
      <c r="A15" s="65" t="s">
        <v>26</v>
      </c>
      <c r="B15" s="64">
        <f t="shared" si="6"/>
        <v>22</v>
      </c>
      <c r="C15" s="64">
        <f t="shared" si="7"/>
        <v>192.02816622064788</v>
      </c>
      <c r="D15" s="64">
        <f t="shared" si="8"/>
        <v>100.60254037844379</v>
      </c>
      <c r="E15" s="64">
        <f t="shared" si="9"/>
        <v>-30</v>
      </c>
      <c r="F15" s="63">
        <v>5</v>
      </c>
      <c r="G15" s="66">
        <f t="shared" si="10"/>
        <v>0</v>
      </c>
      <c r="I15" s="1"/>
      <c r="J15" s="36">
        <v>2</v>
      </c>
      <c r="K15" s="10">
        <v>8</v>
      </c>
      <c r="L15" s="5">
        <v>22</v>
      </c>
      <c r="M15" s="6">
        <v>0</v>
      </c>
      <c r="N15" s="4"/>
      <c r="O15" s="39">
        <v>116</v>
      </c>
      <c r="P15" s="40">
        <v>183.138438763306</v>
      </c>
    </row>
    <row r="16" spans="1:20" x14ac:dyDescent="0.25">
      <c r="A16" s="25"/>
      <c r="B16" s="31"/>
      <c r="C16" s="24"/>
      <c r="D16" s="24"/>
      <c r="E16" s="24"/>
      <c r="F16" s="11"/>
      <c r="G16" s="26"/>
      <c r="I16" s="1"/>
      <c r="J16" s="36">
        <v>2</v>
      </c>
      <c r="K16" s="10">
        <v>9</v>
      </c>
      <c r="L16" s="5">
        <v>23</v>
      </c>
      <c r="M16" s="6">
        <v>-1.0471975511966001</v>
      </c>
      <c r="N16" s="4"/>
      <c r="O16" s="39">
        <v>132</v>
      </c>
      <c r="P16" s="40">
        <v>192.37604307033999</v>
      </c>
    </row>
    <row r="17" spans="1:16" x14ac:dyDescent="0.25">
      <c r="A17" s="25"/>
      <c r="B17" s="31"/>
      <c r="C17" s="24"/>
      <c r="D17" s="24"/>
      <c r="E17" s="24"/>
      <c r="F17" s="11"/>
      <c r="G17" s="26"/>
      <c r="I17" s="1"/>
      <c r="J17" s="36">
        <v>2</v>
      </c>
      <c r="K17" s="10">
        <v>10</v>
      </c>
      <c r="L17" s="5">
        <v>13</v>
      </c>
      <c r="M17" s="6">
        <v>1.0471975511966001</v>
      </c>
      <c r="N17" s="4"/>
      <c r="O17" s="39">
        <v>100</v>
      </c>
      <c r="P17" s="40">
        <v>192.37604307033999</v>
      </c>
    </row>
    <row r="18" spans="1:16" x14ac:dyDescent="0.25">
      <c r="A18" s="25"/>
      <c r="B18" s="31"/>
      <c r="C18" s="24"/>
      <c r="D18" s="24"/>
      <c r="E18" s="24"/>
      <c r="F18" s="11"/>
      <c r="G18" s="26"/>
      <c r="I18" s="1"/>
      <c r="J18" s="36">
        <v>2</v>
      </c>
      <c r="K18" s="10">
        <v>11</v>
      </c>
      <c r="L18" s="5">
        <v>20</v>
      </c>
      <c r="M18" s="6">
        <v>0</v>
      </c>
      <c r="N18" s="4"/>
      <c r="O18" s="39">
        <v>84</v>
      </c>
      <c r="P18" s="40">
        <v>183.138438763306</v>
      </c>
    </row>
    <row r="19" spans="1:16" x14ac:dyDescent="0.25">
      <c r="A19" s="65" t="s">
        <v>26</v>
      </c>
      <c r="B19" s="64">
        <f t="shared" ref="B19:B20" si="11">((ROUND($L19/10,0))-1)*4+MOD($L19,10)+((J19-1)*16)</f>
        <v>26</v>
      </c>
      <c r="C19" s="64">
        <f t="shared" ref="C19:C20" si="12">((+O19*COS($N$3)-P19*SIN($N$3)+$N$7)*$R$3)</f>
        <v>164.31535329954585</v>
      </c>
      <c r="D19" s="64">
        <f t="shared" ref="D19:D20" si="13">((O19*SIN($N$3)+P19*COS($N$3)+$N$9)*$R$4)</f>
        <v>84.60254037844382</v>
      </c>
      <c r="E19" s="64">
        <f t="shared" ref="E19:E20" si="14">IF(($R$3*$R$4)=1,1,-1)*(($M19/3.1416*180)+$N$5)</f>
        <v>89.999719388456853</v>
      </c>
      <c r="F19" s="63">
        <v>5</v>
      </c>
      <c r="G19" s="66">
        <f t="shared" ref="G19:G20" si="15">IF($R$3*$R$4=-1,1,0)</f>
        <v>0</v>
      </c>
      <c r="I19" s="1"/>
      <c r="J19" s="36">
        <v>2</v>
      </c>
      <c r="K19" s="10">
        <v>12</v>
      </c>
      <c r="L19" s="5">
        <v>32</v>
      </c>
      <c r="M19" s="6">
        <v>2.0943951023932001</v>
      </c>
      <c r="N19" s="4"/>
      <c r="O19" s="39">
        <v>100</v>
      </c>
      <c r="P19" s="40">
        <v>155.425625842204</v>
      </c>
    </row>
    <row r="20" spans="1:16" x14ac:dyDescent="0.25">
      <c r="A20" s="65" t="s">
        <v>26</v>
      </c>
      <c r="B20" s="64">
        <f t="shared" si="11"/>
        <v>21</v>
      </c>
      <c r="C20" s="64">
        <f t="shared" si="12"/>
        <v>155.07774899251183</v>
      </c>
      <c r="D20" s="64">
        <f t="shared" si="13"/>
        <v>100.60254037844379</v>
      </c>
      <c r="E20" s="64">
        <f t="shared" si="14"/>
        <v>29.999859694228427</v>
      </c>
      <c r="F20" s="63">
        <v>5</v>
      </c>
      <c r="G20" s="66">
        <f t="shared" si="15"/>
        <v>0</v>
      </c>
      <c r="I20" s="2"/>
      <c r="J20" s="36">
        <v>2</v>
      </c>
      <c r="K20" s="10">
        <v>13</v>
      </c>
      <c r="L20" s="5">
        <v>21</v>
      </c>
      <c r="M20" s="6">
        <v>1.0471975511966001</v>
      </c>
      <c r="N20" s="4"/>
      <c r="O20" s="39">
        <v>84</v>
      </c>
      <c r="P20" s="40">
        <v>164.66323014923799</v>
      </c>
    </row>
    <row r="21" spans="1:16" x14ac:dyDescent="0.25">
      <c r="A21" s="25"/>
      <c r="B21" s="31"/>
      <c r="C21" s="24"/>
      <c r="D21" s="24"/>
      <c r="E21" s="24"/>
      <c r="F21" s="11"/>
      <c r="G21" s="26"/>
      <c r="I21" s="2"/>
      <c r="J21" s="36">
        <v>2</v>
      </c>
      <c r="K21" s="10">
        <v>22</v>
      </c>
      <c r="L21" s="5">
        <v>43</v>
      </c>
      <c r="M21" s="6">
        <v>2.0943951023932001</v>
      </c>
      <c r="N21" s="4"/>
      <c r="O21" s="39">
        <v>68</v>
      </c>
      <c r="P21" s="40">
        <v>155.425625842204</v>
      </c>
    </row>
    <row r="22" spans="1:16" x14ac:dyDescent="0.25">
      <c r="A22" s="25"/>
      <c r="B22" s="31"/>
      <c r="C22" s="24"/>
      <c r="D22" s="24"/>
      <c r="E22" s="24"/>
      <c r="F22" s="11"/>
      <c r="G22" s="26"/>
      <c r="I22" s="2"/>
      <c r="J22" s="36">
        <v>2</v>
      </c>
      <c r="K22" s="10">
        <v>23</v>
      </c>
      <c r="L22" s="5">
        <v>10</v>
      </c>
      <c r="M22" s="6">
        <v>3.14159265358979</v>
      </c>
      <c r="N22" s="4"/>
      <c r="O22" s="39">
        <v>68</v>
      </c>
      <c r="P22" s="40">
        <v>136.95041722813599</v>
      </c>
    </row>
    <row r="23" spans="1:16" x14ac:dyDescent="0.25">
      <c r="A23" s="65" t="s">
        <v>26</v>
      </c>
      <c r="B23" s="64">
        <f t="shared" ref="B23" si="16">((ROUND($L23/10,0))-1)*4+MOD($L23,10)+((J23-1)*16)</f>
        <v>27</v>
      </c>
      <c r="C23" s="64">
        <f>((+O23*COS($N$3)-P23*SIN($N$3)+$N$7)*$R$3)</f>
        <v>155.07774899251186</v>
      </c>
      <c r="D23" s="64">
        <f>((O23*SIN($N$3)+P23*COS($N$3)+$N$9)*$R$4)</f>
        <v>68.60254037844382</v>
      </c>
      <c r="E23" s="64">
        <f>IF(($R$3*$R$4)=1,1,-1)*(($M23/3.1416*180)+$N$5)</f>
        <v>149.99957908268468</v>
      </c>
      <c r="F23" s="63">
        <v>5</v>
      </c>
      <c r="G23" s="66">
        <f t="shared" ref="G23" si="17">IF($R$3*$R$4=-1,1,0)</f>
        <v>0</v>
      </c>
      <c r="I23" s="2"/>
      <c r="J23" s="36">
        <v>2</v>
      </c>
      <c r="K23" s="10">
        <v>14</v>
      </c>
      <c r="L23" s="5">
        <v>33</v>
      </c>
      <c r="M23" s="6">
        <v>3.14159265358979</v>
      </c>
      <c r="N23" s="4"/>
      <c r="O23" s="39">
        <v>100</v>
      </c>
      <c r="P23" s="40">
        <v>136.95041722813599</v>
      </c>
    </row>
    <row r="24" spans="1:16" x14ac:dyDescent="0.25">
      <c r="A24" s="65"/>
      <c r="B24" s="64"/>
      <c r="C24" s="64"/>
      <c r="D24" s="64"/>
      <c r="E24" s="64"/>
      <c r="F24" s="63"/>
      <c r="G24" s="66"/>
      <c r="I24" s="2"/>
      <c r="J24" s="36">
        <v>2</v>
      </c>
      <c r="K24" s="10">
        <v>15</v>
      </c>
      <c r="L24" s="5">
        <v>42</v>
      </c>
      <c r="M24" s="6">
        <v>2.0943951023932001</v>
      </c>
      <c r="N24" s="4"/>
      <c r="O24" s="39">
        <v>84</v>
      </c>
      <c r="P24" s="40">
        <v>127.712812921102</v>
      </c>
    </row>
    <row r="25" spans="1:16" ht="15.75" thickBot="1" x14ac:dyDescent="0.3">
      <c r="A25" s="65"/>
      <c r="B25" s="64"/>
      <c r="C25" s="64"/>
      <c r="D25" s="64"/>
      <c r="E25" s="64"/>
      <c r="F25" s="63"/>
      <c r="G25" s="66"/>
      <c r="I25" s="2"/>
      <c r="J25" s="36">
        <v>2</v>
      </c>
      <c r="K25" s="42">
        <v>16</v>
      </c>
      <c r="L25" s="43">
        <v>43</v>
      </c>
      <c r="M25" s="44">
        <v>3.14159265358979</v>
      </c>
      <c r="N25" s="45"/>
      <c r="O25" s="46">
        <v>84</v>
      </c>
      <c r="P25" s="47">
        <v>109.237604307034</v>
      </c>
    </row>
    <row r="26" spans="1:16" x14ac:dyDescent="0.25">
      <c r="J26" t="s">
        <v>19</v>
      </c>
    </row>
    <row r="30" spans="1:16" x14ac:dyDescent="0.25">
      <c r="N30" s="5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abSelected="1" zoomScale="85" zoomScaleNormal="85" workbookViewId="0">
      <selection activeCell="L4" sqref="L4"/>
    </sheetView>
  </sheetViews>
  <sheetFormatPr defaultRowHeight="15" x14ac:dyDescent="0.25"/>
  <cols>
    <col min="1" max="1" width="15.7109375" customWidth="1"/>
    <col min="3" max="4" width="9.140625" style="70"/>
    <col min="5" max="5" width="11.28515625" style="70" bestFit="1" customWidth="1"/>
  </cols>
  <sheetData>
    <row r="1" spans="1:7" ht="15.75" thickBot="1" x14ac:dyDescent="0.3"/>
    <row r="2" spans="1:7" ht="30.75" thickBot="1" x14ac:dyDescent="0.3">
      <c r="A2" s="32" t="s">
        <v>1</v>
      </c>
      <c r="B2" s="33" t="s">
        <v>2</v>
      </c>
      <c r="C2" s="71" t="s">
        <v>3</v>
      </c>
      <c r="D2" s="71" t="s">
        <v>4</v>
      </c>
      <c r="E2" s="75" t="s">
        <v>20</v>
      </c>
      <c r="F2" s="33" t="s">
        <v>5</v>
      </c>
      <c r="G2" s="35" t="s">
        <v>6</v>
      </c>
    </row>
    <row r="3" spans="1:7" x14ac:dyDescent="0.25">
      <c r="A3" s="57" t="str">
        <f>IF(top!A3=0, "", top!A3)</f>
        <v>triangle_10pad</v>
      </c>
      <c r="B3" s="60">
        <f>IF(top!B3="", "", top!B3)</f>
        <v>0</v>
      </c>
      <c r="C3" s="72">
        <f>IF(top!C3="", "", top!C3)</f>
        <v>183.10254037844388</v>
      </c>
      <c r="D3" s="72">
        <f>IF(top!D3="", "", top!D3)</f>
        <v>116.60254037844388</v>
      </c>
      <c r="E3" s="72">
        <f>IF(top!E3="", "", top!E3)</f>
        <v>30</v>
      </c>
      <c r="F3" s="57">
        <f>IF(top!F3=0, "", top!F3)</f>
        <v>5</v>
      </c>
      <c r="G3" s="57">
        <f>IF(top!$A3="", "", top!G3)</f>
        <v>0</v>
      </c>
    </row>
    <row r="4" spans="1:7" x14ac:dyDescent="0.25">
      <c r="A4" s="67" t="str">
        <f>IF(top!A4=0, "", top!A4)</f>
        <v>triangle_10pad</v>
      </c>
      <c r="B4" s="69">
        <f>IF(top!B4="", "", top!B4)</f>
        <v>1</v>
      </c>
      <c r="C4" s="72">
        <f>IF(top!C4="", "", top!C4)</f>
        <v>192.3401446854779</v>
      </c>
      <c r="D4" s="72">
        <f>IF(top!D4="", "", top!D4)</f>
        <v>132.60254037844385</v>
      </c>
      <c r="E4" s="72">
        <f>IF(top!E4="", "", top!E4)</f>
        <v>-29.999859694228427</v>
      </c>
      <c r="F4" s="67">
        <f>IF(top!F4=0, "", top!F4)</f>
        <v>5</v>
      </c>
      <c r="G4" s="67">
        <f>IF(top!$A4="", "", top!G4)</f>
        <v>0</v>
      </c>
    </row>
    <row r="5" spans="1:7" x14ac:dyDescent="0.25">
      <c r="A5" s="67" t="str">
        <f>IF(top!A5=0, "", top!A5)</f>
        <v>triangle_10pad</v>
      </c>
      <c r="B5" s="69">
        <f>IF(top!B5="", "", top!B5)</f>
        <v>2</v>
      </c>
      <c r="C5" s="72">
        <f>IF(top!C5="", "", top!C5)</f>
        <v>210.8153532995459</v>
      </c>
      <c r="D5" s="72">
        <f>IF(top!D5="", "", top!D5)</f>
        <v>132.60254037844385</v>
      </c>
      <c r="E5" s="72">
        <f>IF(top!E5="", "", top!E5)</f>
        <v>-89.999719388456853</v>
      </c>
      <c r="F5" s="67">
        <f>IF(top!F5=0, "", top!F5)</f>
        <v>5</v>
      </c>
      <c r="G5" s="67">
        <f>IF(top!$A5="", "", top!G5)</f>
        <v>0</v>
      </c>
    </row>
    <row r="6" spans="1:7" x14ac:dyDescent="0.25">
      <c r="A6" s="67" t="str">
        <f>IF(top!A6=0, "", top!A6)</f>
        <v>triangle_10pad</v>
      </c>
      <c r="B6" s="69">
        <f>IF(top!B6="", "", top!B6)</f>
        <v>3</v>
      </c>
      <c r="C6" s="72">
        <f>IF(top!C6="", "", top!C6)</f>
        <v>220.05295760657992</v>
      </c>
      <c r="D6" s="72">
        <f>IF(top!D6="", "", top!D6)</f>
        <v>148.60254037844385</v>
      </c>
      <c r="E6" s="72">
        <f>IF(top!E6="", "", top!E6)</f>
        <v>-29.999859694228427</v>
      </c>
      <c r="F6" s="67">
        <f>IF(top!F6=0, "", top!F6)</f>
        <v>5</v>
      </c>
      <c r="G6" s="67">
        <f>IF(top!$A6="", "", top!G6)</f>
        <v>0</v>
      </c>
    </row>
    <row r="7" spans="1:7" x14ac:dyDescent="0.25">
      <c r="A7" s="67" t="str">
        <f>IF(top!A7=0, "", top!A7)</f>
        <v>triangle_10pad</v>
      </c>
      <c r="B7" s="69">
        <f>IF(top!B7="", "", top!B7)</f>
        <v>4</v>
      </c>
      <c r="C7" s="72">
        <f>IF(top!C7="", "", top!C7)</f>
        <v>210.81535329954593</v>
      </c>
      <c r="D7" s="72">
        <f>IF(top!D7="", "", top!D7)</f>
        <v>164.60254037844382</v>
      </c>
      <c r="E7" s="72">
        <f>IF(top!E7="", "", top!E7)</f>
        <v>30</v>
      </c>
      <c r="F7" s="67">
        <f>IF(top!F7=0, "", top!F7)</f>
        <v>5</v>
      </c>
      <c r="G7" s="67">
        <f>IF(top!$A7="", "", top!G7)</f>
        <v>0</v>
      </c>
    </row>
    <row r="8" spans="1:7" x14ac:dyDescent="0.25">
      <c r="A8" s="67" t="str">
        <f>IF(top!A8=0, "", top!A8)</f>
        <v/>
      </c>
      <c r="B8" s="69" t="str">
        <f>IF(top!B8="", "", top!B8)</f>
        <v/>
      </c>
      <c r="C8" s="72" t="str">
        <f>IF(top!C8="", "", top!C8)</f>
        <v/>
      </c>
      <c r="D8" s="72" t="str">
        <f>IF(top!D8="", "", top!D8)</f>
        <v/>
      </c>
      <c r="E8" s="72" t="str">
        <f>IF(top!E8="", "", top!E8)</f>
        <v/>
      </c>
      <c r="F8" s="67" t="str">
        <f>IF(top!F8=0, "", top!F8)</f>
        <v/>
      </c>
      <c r="G8" s="67" t="str">
        <f>IF(top!$A8="", "", top!G8)</f>
        <v/>
      </c>
    </row>
    <row r="9" spans="1:7" x14ac:dyDescent="0.25">
      <c r="A9" s="67" t="str">
        <f>IF(top!A9=0, "", top!A9)</f>
        <v/>
      </c>
      <c r="B9" s="69" t="str">
        <f>IF(top!B9="", "", top!B9)</f>
        <v/>
      </c>
      <c r="C9" s="72" t="str">
        <f>IF(top!C9="", "", top!C9)</f>
        <v/>
      </c>
      <c r="D9" s="72" t="str">
        <f>IF(top!D9="", "", top!D9)</f>
        <v/>
      </c>
      <c r="E9" s="72" t="str">
        <f>IF(top!E9="", "", top!E9)</f>
        <v/>
      </c>
      <c r="F9" s="67" t="str">
        <f>IF(top!F9=0, "", top!F9)</f>
        <v/>
      </c>
      <c r="G9" s="67" t="str">
        <f>IF(top!$A9="", "", top!G9)</f>
        <v/>
      </c>
    </row>
    <row r="10" spans="1:7" x14ac:dyDescent="0.25">
      <c r="A10" s="67" t="str">
        <f>IF(top!A10=0, "", top!A10)</f>
        <v/>
      </c>
      <c r="B10" s="69" t="str">
        <f>IF(top!B10="", "", top!B10)</f>
        <v/>
      </c>
      <c r="C10" s="72" t="str">
        <f>IF(top!C10="", "", top!C10)</f>
        <v/>
      </c>
      <c r="D10" s="72" t="str">
        <f>IF(top!D10="", "", top!D10)</f>
        <v/>
      </c>
      <c r="E10" s="72" t="str">
        <f>IF(top!E10="", "", top!E10)</f>
        <v/>
      </c>
      <c r="F10" s="67" t="str">
        <f>IF(top!F10=0, "", top!F10)</f>
        <v/>
      </c>
      <c r="G10" s="67" t="str">
        <f>IF(top!$A10="", "", top!G10)</f>
        <v/>
      </c>
    </row>
    <row r="11" spans="1:7" x14ac:dyDescent="0.25">
      <c r="A11" s="67" t="str">
        <f>IF(top!A11=0, "", top!A11)</f>
        <v>triangle_10pad</v>
      </c>
      <c r="B11" s="69">
        <f>IF(top!B11="", "", top!B11)</f>
        <v>12</v>
      </c>
      <c r="C11" s="72">
        <f>IF(top!C11="", "", top!C11)</f>
        <v>183.1025403784439</v>
      </c>
      <c r="D11" s="72">
        <f>IF(top!D11="", "", top!D11)</f>
        <v>148.60254037844382</v>
      </c>
      <c r="E11" s="72">
        <f>IF(top!E11="", "", top!E11)</f>
        <v>30</v>
      </c>
      <c r="F11" s="67">
        <f>IF(top!F11=0, "", top!F11)</f>
        <v>5</v>
      </c>
      <c r="G11" s="67">
        <f>IF(top!$A11="", "", top!G11)</f>
        <v>0</v>
      </c>
    </row>
    <row r="12" spans="1:7" x14ac:dyDescent="0.25">
      <c r="A12" s="67" t="str">
        <f>IF(top!A12=0, "", top!A12)</f>
        <v>triangle_10pad</v>
      </c>
      <c r="B12" s="69">
        <f>IF(top!B12="", "", top!B12)</f>
        <v>13</v>
      </c>
      <c r="C12" s="72">
        <f>IF(top!C12="", "", top!C12)</f>
        <v>192.34014468547792</v>
      </c>
      <c r="D12" s="72">
        <f>IF(top!D12="", "", top!D12)</f>
        <v>164.60254037844379</v>
      </c>
      <c r="E12" s="72">
        <f>IF(top!E12="", "", top!E12)</f>
        <v>-29.999859694228427</v>
      </c>
      <c r="F12" s="67">
        <f>IF(top!F12=0, "", top!F12)</f>
        <v>5</v>
      </c>
      <c r="G12" s="67">
        <f>IF(top!$A12="", "", top!G12)</f>
        <v>0</v>
      </c>
    </row>
    <row r="13" spans="1:7" x14ac:dyDescent="0.25">
      <c r="A13" s="67" t="str">
        <f>IF(top!A13=0, "", top!A13)</f>
        <v>triangle_10pad</v>
      </c>
      <c r="B13" s="69">
        <f>IF(top!B13="", "", top!B13)</f>
        <v>8</v>
      </c>
      <c r="C13" s="72">
        <f>IF(top!C13="", "", top!C13)</f>
        <v>183.1025403784439</v>
      </c>
      <c r="D13" s="72">
        <f>IF(top!D13="", "", top!D13)</f>
        <v>180.60254037844379</v>
      </c>
      <c r="E13" s="72">
        <f>IF(top!E13="", "", top!E13)</f>
        <v>30</v>
      </c>
      <c r="F13" s="67">
        <f>IF(top!F13=0, "", top!F13)</f>
        <v>5</v>
      </c>
      <c r="G13" s="67">
        <f>IF(top!$A13="", "", top!G13)</f>
        <v>0</v>
      </c>
    </row>
    <row r="14" spans="1:7" x14ac:dyDescent="0.25">
      <c r="A14" s="67" t="str">
        <f>IF(top!A14=0, "", top!A14)</f>
        <v>triangle_10pad</v>
      </c>
      <c r="B14" s="69">
        <f>IF(top!B14="", "", top!B14)</f>
        <v>9</v>
      </c>
      <c r="C14" s="72">
        <f>IF(top!C14="", "", top!C14)</f>
        <v>164.62733176437592</v>
      </c>
      <c r="D14" s="72">
        <f>IF(top!D14="", "", top!D14)</f>
        <v>180.60254037844379</v>
      </c>
      <c r="E14" s="72">
        <f>IF(top!E14="", "", top!E14)</f>
        <v>89.999859694228434</v>
      </c>
      <c r="F14" s="67">
        <f>IF(top!F14=0, "", top!F14)</f>
        <v>5</v>
      </c>
      <c r="G14" s="67">
        <f>IF(top!$A14="", "", top!G14)</f>
        <v>0</v>
      </c>
    </row>
    <row r="15" spans="1:7" x14ac:dyDescent="0.25">
      <c r="A15" s="67" t="str">
        <f>IF(top!A15=0, "", top!A15)</f>
        <v/>
      </c>
      <c r="B15" s="69" t="str">
        <f>IF(top!B15="", "", top!B15)</f>
        <v/>
      </c>
      <c r="C15" s="72" t="str">
        <f>IF(top!C15="", "", top!C15)</f>
        <v/>
      </c>
      <c r="D15" s="72" t="str">
        <f>IF(top!D15="", "", top!D15)</f>
        <v/>
      </c>
      <c r="E15" s="72" t="str">
        <f>IF(top!E15="", "", top!E15)</f>
        <v/>
      </c>
      <c r="F15" s="67" t="str">
        <f>IF(top!F15=0, "", top!F15)</f>
        <v/>
      </c>
      <c r="G15" s="67" t="str">
        <f>IF(top!$A15="", "", top!G15)</f>
        <v/>
      </c>
    </row>
    <row r="16" spans="1:7" x14ac:dyDescent="0.25">
      <c r="A16" s="67" t="str">
        <f>IF(top!A16=0, "", top!A16)</f>
        <v/>
      </c>
      <c r="B16" s="69" t="str">
        <f>IF(top!B16="", "", top!B16)</f>
        <v/>
      </c>
      <c r="C16" s="72" t="str">
        <f>IF(top!C16="", "", top!C16)</f>
        <v/>
      </c>
      <c r="D16" s="72" t="str">
        <f>IF(top!D16="", "", top!D16)</f>
        <v/>
      </c>
      <c r="E16" s="72" t="str">
        <f>IF(top!E16="", "", top!E16)</f>
        <v/>
      </c>
      <c r="F16" s="67" t="str">
        <f>IF(top!F16=0, "", top!F16)</f>
        <v/>
      </c>
      <c r="G16" s="67" t="str">
        <f>IF(top!$A16="", "", top!G16)</f>
        <v/>
      </c>
    </row>
    <row r="17" spans="1:7" x14ac:dyDescent="0.25">
      <c r="A17" s="67" t="str">
        <f>IF(top!A17=0, "", top!A17)</f>
        <v/>
      </c>
      <c r="B17" s="69" t="str">
        <f>IF(top!B17="", "", top!B17)</f>
        <v/>
      </c>
      <c r="C17" s="72" t="str">
        <f>IF(top!C17="", "", top!C17)</f>
        <v/>
      </c>
      <c r="D17" s="72" t="str">
        <f>IF(top!D17="", "", top!D17)</f>
        <v/>
      </c>
      <c r="E17" s="72" t="str">
        <f>IF(top!E17="", "", top!E17)</f>
        <v/>
      </c>
      <c r="F17" s="67" t="str">
        <f>IF(top!F17=0, "", top!F17)</f>
        <v/>
      </c>
      <c r="G17" s="67" t="str">
        <f>IF(top!$A17="", "", top!G17)</f>
        <v/>
      </c>
    </row>
    <row r="18" spans="1:7" x14ac:dyDescent="0.25">
      <c r="A18" s="67" t="str">
        <f>IF(top!A18=0, "", top!A18)</f>
        <v/>
      </c>
      <c r="B18" s="69" t="str">
        <f>IF(top!B18="", "", top!B18)</f>
        <v/>
      </c>
      <c r="C18" s="72" t="str">
        <f>IF(top!C18="", "", top!C18)</f>
        <v/>
      </c>
      <c r="D18" s="72" t="str">
        <f>IF(top!D18="", "", top!D18)</f>
        <v/>
      </c>
      <c r="E18" s="72" t="str">
        <f>IF(top!E18="", "", top!E18)</f>
        <v/>
      </c>
      <c r="F18" s="67" t="str">
        <f>IF(top!F18=0, "", top!F18)</f>
        <v/>
      </c>
      <c r="G18" s="67" t="str">
        <f>IF(top!$A18="", "", top!G18)</f>
        <v/>
      </c>
    </row>
    <row r="19" spans="1:7" x14ac:dyDescent="0.25">
      <c r="A19" s="67" t="str">
        <f>IF(top!A19=0, "", top!A19)</f>
        <v>triangle_10pad</v>
      </c>
      <c r="B19" s="69">
        <f>IF(top!B19="", "", top!B19)</f>
        <v>10</v>
      </c>
      <c r="C19" s="72">
        <f>IF(top!C19="", "", top!C19)</f>
        <v>155.38972745734191</v>
      </c>
      <c r="D19" s="72">
        <f>IF(top!D19="", "", top!D19)</f>
        <v>164.60254037844382</v>
      </c>
      <c r="E19" s="72">
        <f>IF(top!E19="", "", top!E19)</f>
        <v>149.99971938845687</v>
      </c>
      <c r="F19" s="67">
        <f>IF(top!F19=0, "", top!F19)</f>
        <v>5</v>
      </c>
      <c r="G19" s="67">
        <f>IF(top!$A19="", "", top!G19)</f>
        <v>0</v>
      </c>
    </row>
    <row r="20" spans="1:7" x14ac:dyDescent="0.25">
      <c r="A20" s="67" t="str">
        <f>IF(top!A20=0, "", top!A20)</f>
        <v/>
      </c>
      <c r="B20" s="69" t="str">
        <f>IF(top!B20="", "", top!B20)</f>
        <v/>
      </c>
      <c r="C20" s="72" t="str">
        <f>IF(top!C20="", "", top!C20)</f>
        <v/>
      </c>
      <c r="D20" s="72" t="str">
        <f>IF(top!D20="", "", top!D20)</f>
        <v/>
      </c>
      <c r="E20" s="72" t="str">
        <f>IF(top!E20="", "", top!E20)</f>
        <v/>
      </c>
      <c r="F20" s="67" t="str">
        <f>IF(top!F20=0, "", top!F20)</f>
        <v/>
      </c>
      <c r="G20" s="67" t="str">
        <f>IF(top!$A20="", "", top!G20)</f>
        <v/>
      </c>
    </row>
    <row r="21" spans="1:7" x14ac:dyDescent="0.25">
      <c r="A21" s="67" t="str">
        <f>IF(top!A21=0, "", top!A21)</f>
        <v/>
      </c>
      <c r="B21" s="69" t="str">
        <f>IF(top!B21="", "", top!B21)</f>
        <v/>
      </c>
      <c r="C21" s="72" t="str">
        <f>IF(top!C21="", "", top!C21)</f>
        <v/>
      </c>
      <c r="D21" s="72" t="str">
        <f>IF(top!D21="", "", top!D21)</f>
        <v/>
      </c>
      <c r="E21" s="72" t="str">
        <f>IF(top!E21="", "", top!E21)</f>
        <v/>
      </c>
      <c r="F21" s="67" t="str">
        <f>IF(top!F21=0, "", top!F21)</f>
        <v/>
      </c>
      <c r="G21" s="67" t="str">
        <f>IF(top!$A21="", "", top!G21)</f>
        <v/>
      </c>
    </row>
    <row r="22" spans="1:7" x14ac:dyDescent="0.25">
      <c r="A22" s="67" t="str">
        <f>IF(top!A22=0, "", top!A22)</f>
        <v/>
      </c>
      <c r="B22" s="69" t="str">
        <f>IF(top!B22="", "", top!B22)</f>
        <v/>
      </c>
      <c r="C22" s="72" t="str">
        <f>IF(top!C22="", "", top!C22)</f>
        <v/>
      </c>
      <c r="D22" s="72" t="str">
        <f>IF(top!D22="", "", top!D22)</f>
        <v/>
      </c>
      <c r="E22" s="72" t="str">
        <f>IF(top!E22="", "", top!E22)</f>
        <v/>
      </c>
      <c r="F22" s="67" t="str">
        <f>IF(top!F22=0, "", top!F22)</f>
        <v/>
      </c>
      <c r="G22" s="67" t="str">
        <f>IF(top!$A22="", "", top!G22)</f>
        <v/>
      </c>
    </row>
    <row r="23" spans="1:7" x14ac:dyDescent="0.25">
      <c r="A23" s="67" t="str">
        <f>IF(top!A23=0, "", top!A23)</f>
        <v>triangle_10pad</v>
      </c>
      <c r="B23" s="69">
        <f>IF(top!B23="", "", top!B23)</f>
        <v>11</v>
      </c>
      <c r="C23" s="72">
        <f>IF(top!C23="", "", top!C23)</f>
        <v>164.6273317643759</v>
      </c>
      <c r="D23" s="72">
        <f>IF(top!D23="", "", top!D23)</f>
        <v>148.60254037844382</v>
      </c>
      <c r="E23" s="72">
        <f>IF(top!E23="", "", top!E23)</f>
        <v>209.99957908268468</v>
      </c>
      <c r="F23" s="67">
        <f>IF(top!F23=0, "", top!F23)</f>
        <v>5</v>
      </c>
      <c r="G23" s="67">
        <f>IF(top!$A23="", "", top!G23)</f>
        <v>0</v>
      </c>
    </row>
    <row r="24" spans="1:7" x14ac:dyDescent="0.25">
      <c r="A24" s="67" t="str">
        <f>IF(top!A24=0, "", top!A24)</f>
        <v>triangle_10pad</v>
      </c>
      <c r="B24" s="69">
        <f>IF(top!B24="", "", top!B24)</f>
        <v>14</v>
      </c>
      <c r="C24" s="72">
        <f>IF(top!C24="", "", top!C24)</f>
        <v>155.38972745734185</v>
      </c>
      <c r="D24" s="72">
        <f>IF(top!D24="", "", top!D24)</f>
        <v>132.60254037844382</v>
      </c>
      <c r="E24" s="72">
        <f>IF(top!E24="", "", top!E24)</f>
        <v>149.99971938845687</v>
      </c>
      <c r="F24" s="67">
        <f>IF(top!F24=0, "", top!F24)</f>
        <v>5</v>
      </c>
      <c r="G24" s="67">
        <f>IF(top!$A24="", "", top!G24)</f>
        <v>0</v>
      </c>
    </row>
    <row r="25" spans="1:7" x14ac:dyDescent="0.25">
      <c r="A25" s="67" t="str">
        <f>IF(top!A25=0, "", top!A25)</f>
        <v>triangle_10pad</v>
      </c>
      <c r="B25" s="69">
        <f>IF(top!B25="", "", top!B25)</f>
        <v>15</v>
      </c>
      <c r="C25" s="72">
        <f>IF(top!C25="", "", top!C25)</f>
        <v>164.62733176437587</v>
      </c>
      <c r="D25" s="72">
        <f>IF(top!D25="", "", top!D25)</f>
        <v>116.60254037844385</v>
      </c>
      <c r="E25" s="72">
        <f>IF(top!E25="", "", top!E25)</f>
        <v>209.99957908268468</v>
      </c>
      <c r="F25" s="67">
        <f>IF(top!F25=0, "", top!F25)</f>
        <v>5</v>
      </c>
      <c r="G25" s="67">
        <f>IF(top!$A25="", "", top!G25)</f>
        <v>0</v>
      </c>
    </row>
    <row r="26" spans="1:7" x14ac:dyDescent="0.25">
      <c r="A26" s="56" t="str">
        <f>IF(bottom!A3="", "", bottom!A3)</f>
        <v/>
      </c>
      <c r="B26" s="56" t="str">
        <f>IF(bottom!B3="", "", bottom!B3)</f>
        <v/>
      </c>
      <c r="C26" s="61" t="str">
        <f>IF(bottom!C3="", "", bottom!C3)</f>
        <v/>
      </c>
      <c r="D26" s="61" t="str">
        <f>IF(bottom!D3="", "", bottom!D3)</f>
        <v/>
      </c>
      <c r="E26" s="61" t="str">
        <f>IF(bottom!E3="", "", bottom!E3)</f>
        <v/>
      </c>
      <c r="F26" s="56" t="str">
        <f>IF(bottom!F3="", "", bottom!F3)</f>
        <v/>
      </c>
      <c r="G26" s="56" t="str">
        <f>IF(bottom!A3="", "", bottom!G3)</f>
        <v/>
      </c>
    </row>
    <row r="27" spans="1:7" x14ac:dyDescent="0.25">
      <c r="A27" s="56" t="str">
        <f>IF(bottom!A4="", "", bottom!A4)</f>
        <v>triangle_10pad</v>
      </c>
      <c r="B27" s="56">
        <f>IF(bottom!B4="", "", bottom!B4)</f>
        <v>17</v>
      </c>
      <c r="C27" s="61">
        <f>IF(bottom!C4="", "", bottom!C4)</f>
        <v>155.07774899251189</v>
      </c>
      <c r="D27" s="61">
        <f>IF(bottom!D4="", "", bottom!D4)</f>
        <v>36.602540378443869</v>
      </c>
      <c r="E27" s="61">
        <f>IF(bottom!E4="", "", bottom!E4)</f>
        <v>-89.999859694228434</v>
      </c>
      <c r="F27" s="56">
        <f>IF(bottom!F4="", "", bottom!F4)</f>
        <v>5</v>
      </c>
      <c r="G27" s="56">
        <f>IF(bottom!A4="", "", bottom!G4)</f>
        <v>0</v>
      </c>
    </row>
    <row r="28" spans="1:7" x14ac:dyDescent="0.25">
      <c r="A28" s="56" t="str">
        <f>IF(bottom!A5="", "", bottom!A5)</f>
        <v>triangle_10pad</v>
      </c>
      <c r="B28" s="56">
        <f>IF(bottom!B5="", "", bottom!B5)</f>
        <v>18</v>
      </c>
      <c r="C28" s="61">
        <f>IF(bottom!C5="", "", bottom!C5)</f>
        <v>164.3153532995459</v>
      </c>
      <c r="D28" s="61">
        <f>IF(bottom!D5="", "", bottom!D5)</f>
        <v>20.602540378443891</v>
      </c>
      <c r="E28" s="61">
        <f>IF(bottom!E5="", "", bottom!E5)</f>
        <v>-149.99971938845687</v>
      </c>
      <c r="F28" s="56">
        <f>IF(bottom!F5="", "", bottom!F5)</f>
        <v>5</v>
      </c>
      <c r="G28" s="56">
        <f>IF(bottom!A5="", "", bottom!G5)</f>
        <v>0</v>
      </c>
    </row>
    <row r="29" spans="1:7" x14ac:dyDescent="0.25">
      <c r="A29" s="56" t="str">
        <f>IF(bottom!A6="", "", bottom!A6)</f>
        <v>triangle_10pad</v>
      </c>
      <c r="B29" s="56">
        <f>IF(bottom!B6="", "", bottom!B6)</f>
        <v>19</v>
      </c>
      <c r="C29" s="61">
        <f>IF(bottom!C6="", "", bottom!C6)</f>
        <v>182.79056191361394</v>
      </c>
      <c r="D29" s="61">
        <f>IF(bottom!D6="", "", bottom!D6)</f>
        <v>20.602540378443877</v>
      </c>
      <c r="E29" s="61">
        <f>IF(bottom!E6="", "", bottom!E6)</f>
        <v>-89.999859694228434</v>
      </c>
      <c r="F29" s="56">
        <f>IF(bottom!F6="", "", bottom!F6)</f>
        <v>5</v>
      </c>
      <c r="G29" s="56">
        <f>IF(bottom!A6="", "", bottom!G6)</f>
        <v>0</v>
      </c>
    </row>
    <row r="30" spans="1:7" x14ac:dyDescent="0.25">
      <c r="A30" s="56" t="str">
        <f>IF(bottom!A7="", "", bottom!A7)</f>
        <v>triangle_10pad</v>
      </c>
      <c r="B30" s="56">
        <f>IF(bottom!B7="", "", bottom!B7)</f>
        <v>20</v>
      </c>
      <c r="C30" s="61">
        <f>IF(bottom!C7="", "", bottom!C7)</f>
        <v>192.02816622064793</v>
      </c>
      <c r="D30" s="61">
        <f>IF(bottom!D7="", "", bottom!D7)</f>
        <v>36.602540378443848</v>
      </c>
      <c r="E30" s="61">
        <f>IF(bottom!E7="", "", bottom!E7)</f>
        <v>-30</v>
      </c>
      <c r="F30" s="56">
        <f>IF(bottom!F7="", "", bottom!F7)</f>
        <v>5</v>
      </c>
      <c r="G30" s="56">
        <f>IF(bottom!A7="", "", bottom!G7)</f>
        <v>0</v>
      </c>
    </row>
    <row r="31" spans="1:7" x14ac:dyDescent="0.25">
      <c r="A31" s="56" t="str">
        <f>IF(bottom!A8="", "", bottom!A8)</f>
        <v/>
      </c>
      <c r="B31" s="56" t="str">
        <f>IF(bottom!B8="", "", bottom!B8)</f>
        <v/>
      </c>
      <c r="C31" s="61" t="str">
        <f>IF(bottom!C8="", "", bottom!C8)</f>
        <v/>
      </c>
      <c r="D31" s="61" t="str">
        <f>IF(bottom!D8="", "", bottom!D8)</f>
        <v/>
      </c>
      <c r="E31" s="61" t="str">
        <f>IF(bottom!E8="", "", bottom!E8)</f>
        <v/>
      </c>
      <c r="F31" s="56" t="str">
        <f>IF(bottom!F8="", "", bottom!F8)</f>
        <v/>
      </c>
      <c r="G31" s="56" t="str">
        <f>IF(bottom!A8="", "", bottom!G8)</f>
        <v/>
      </c>
    </row>
    <row r="32" spans="1:7" x14ac:dyDescent="0.25">
      <c r="A32" s="56" t="str">
        <f>IF(bottom!A9="", "", bottom!A9)</f>
        <v/>
      </c>
      <c r="B32" s="56" t="str">
        <f>IF(bottom!B9="", "", bottom!B9)</f>
        <v/>
      </c>
      <c r="C32" s="61" t="str">
        <f>IF(bottom!C9="", "", bottom!C9)</f>
        <v/>
      </c>
      <c r="D32" s="61" t="str">
        <f>IF(bottom!D9="", "", bottom!D9)</f>
        <v/>
      </c>
      <c r="E32" s="61" t="str">
        <f>IF(bottom!E9="", "", bottom!E9)</f>
        <v/>
      </c>
      <c r="F32" s="56" t="str">
        <f>IF(bottom!F9="", "", bottom!F9)</f>
        <v/>
      </c>
      <c r="G32" s="56" t="str">
        <f>IF(bottom!A9="", "", bottom!G9)</f>
        <v/>
      </c>
    </row>
    <row r="33" spans="1:7" x14ac:dyDescent="0.25">
      <c r="A33" s="56" t="str">
        <f>IF(bottom!A10="", "", bottom!A10)</f>
        <v/>
      </c>
      <c r="B33" s="56" t="str">
        <f>IF(bottom!B10="", "", bottom!B10)</f>
        <v/>
      </c>
      <c r="C33" s="61" t="str">
        <f>IF(bottom!C10="", "", bottom!C10)</f>
        <v/>
      </c>
      <c r="D33" s="61" t="str">
        <f>IF(bottom!D10="", "", bottom!D10)</f>
        <v/>
      </c>
      <c r="E33" s="61" t="str">
        <f>IF(bottom!E10="", "", bottom!E10)</f>
        <v/>
      </c>
      <c r="F33" s="56" t="str">
        <f>IF(bottom!F10="", "", bottom!F10)</f>
        <v/>
      </c>
      <c r="G33" s="56" t="str">
        <f>IF(bottom!A10="", "", bottom!G10)</f>
        <v/>
      </c>
    </row>
    <row r="34" spans="1:7" x14ac:dyDescent="0.25">
      <c r="A34" s="56" t="str">
        <f>IF(bottom!A11="", "", bottom!A11)</f>
        <v>triangle_10pad</v>
      </c>
      <c r="B34" s="56">
        <f>IF(bottom!B11="", "", bottom!B11)</f>
        <v>28</v>
      </c>
      <c r="C34" s="61">
        <f>IF(bottom!C11="", "", bottom!C11)</f>
        <v>164.31535329954588</v>
      </c>
      <c r="D34" s="61">
        <f>IF(bottom!D11="", "", bottom!D11)</f>
        <v>52.602540378443841</v>
      </c>
      <c r="E34" s="61">
        <f>IF(bottom!E11="", "", bottom!E11)</f>
        <v>-30</v>
      </c>
      <c r="F34" s="56">
        <f>IF(bottom!F11="", "", bottom!F11)</f>
        <v>5</v>
      </c>
      <c r="G34" s="56">
        <f>IF(bottom!A11="", "", bottom!G11)</f>
        <v>0</v>
      </c>
    </row>
    <row r="35" spans="1:7" x14ac:dyDescent="0.25">
      <c r="A35" s="56" t="str">
        <f>IF(bottom!A12="", "", bottom!A12)</f>
        <v>triangle_10pad</v>
      </c>
      <c r="B35" s="56">
        <f>IF(bottom!B12="", "", bottom!B12)</f>
        <v>29</v>
      </c>
      <c r="C35" s="61">
        <f>IF(bottom!C12="", "", bottom!C12)</f>
        <v>182.79056191361389</v>
      </c>
      <c r="D35" s="61">
        <f>IF(bottom!D12="", "", bottom!D12)</f>
        <v>52.602540378443834</v>
      </c>
      <c r="E35" s="61">
        <f>IF(bottom!E12="", "", bottom!E12)</f>
        <v>-89.999859694228434</v>
      </c>
      <c r="F35" s="56">
        <f>IF(bottom!F12="", "", bottom!F12)</f>
        <v>5</v>
      </c>
      <c r="G35" s="56">
        <f>IF(bottom!A12="", "", bottom!G12)</f>
        <v>0</v>
      </c>
    </row>
    <row r="36" spans="1:7" x14ac:dyDescent="0.25">
      <c r="A36" s="56" t="str">
        <f>IF(bottom!A13="", "", bottom!A13)</f>
        <v>triangle_10pad</v>
      </c>
      <c r="B36" s="56">
        <f>IF(bottom!B13="", "", bottom!B13)</f>
        <v>24</v>
      </c>
      <c r="C36" s="61">
        <f>IF(bottom!C13="", "", bottom!C13)</f>
        <v>192.0281662206479</v>
      </c>
      <c r="D36" s="61">
        <f>IF(bottom!D13="", "", bottom!D13)</f>
        <v>68.602540378443834</v>
      </c>
      <c r="E36" s="61">
        <f>IF(bottom!E13="", "", bottom!E13)</f>
        <v>-30</v>
      </c>
      <c r="F36" s="56">
        <f>IF(bottom!F13="", "", bottom!F13)</f>
        <v>5</v>
      </c>
      <c r="G36" s="56">
        <f>IF(bottom!A13="", "", bottom!G13)</f>
        <v>0</v>
      </c>
    </row>
    <row r="37" spans="1:7" x14ac:dyDescent="0.25">
      <c r="A37" s="56" t="str">
        <f>IF(bottom!A14="", "", bottom!A14)</f>
        <v>triangle_10pad</v>
      </c>
      <c r="B37" s="56">
        <f>IF(bottom!B14="", "", bottom!B14)</f>
        <v>25</v>
      </c>
      <c r="C37" s="61">
        <f>IF(bottom!C14="", "", bottom!C14)</f>
        <v>182.79056191361389</v>
      </c>
      <c r="D37" s="61">
        <f>IF(bottom!D14="", "", bottom!D14)</f>
        <v>84.602540378443791</v>
      </c>
      <c r="E37" s="61">
        <f>IF(bottom!E14="", "", bottom!E14)</f>
        <v>29.999859694228427</v>
      </c>
      <c r="F37" s="56">
        <f>IF(bottom!F14="", "", bottom!F14)</f>
        <v>5</v>
      </c>
      <c r="G37" s="56">
        <f>IF(bottom!A14="", "", bottom!G14)</f>
        <v>0</v>
      </c>
    </row>
    <row r="38" spans="1:7" x14ac:dyDescent="0.25">
      <c r="A38" s="56" t="str">
        <f>IF(bottom!A15="", "", bottom!A15)</f>
        <v>triangle_10pad</v>
      </c>
      <c r="B38" s="56">
        <f>IF(bottom!B15="", "", bottom!B15)</f>
        <v>22</v>
      </c>
      <c r="C38" s="61">
        <f>IF(bottom!C15="", "", bottom!C15)</f>
        <v>192.02816622064788</v>
      </c>
      <c r="D38" s="61">
        <f>IF(bottom!D15="", "", bottom!D15)</f>
        <v>100.60254037844379</v>
      </c>
      <c r="E38" s="61">
        <f>IF(bottom!E15="", "", bottom!E15)</f>
        <v>-30</v>
      </c>
      <c r="F38" s="56">
        <f>IF(bottom!F15="", "", bottom!F15)</f>
        <v>5</v>
      </c>
      <c r="G38" s="56">
        <f>IF(bottom!A15="", "", bottom!G15)</f>
        <v>0</v>
      </c>
    </row>
    <row r="39" spans="1:7" x14ac:dyDescent="0.25">
      <c r="A39" s="56" t="str">
        <f>IF(bottom!A16="", "", bottom!A16)</f>
        <v/>
      </c>
      <c r="B39" s="56" t="str">
        <f>IF(bottom!B16="", "", bottom!B16)</f>
        <v/>
      </c>
      <c r="C39" s="61" t="str">
        <f>IF(bottom!C16="", "", bottom!C16)</f>
        <v/>
      </c>
      <c r="D39" s="61" t="str">
        <f>IF(bottom!D16="", "", bottom!D16)</f>
        <v/>
      </c>
      <c r="E39" s="61" t="str">
        <f>IF(bottom!E16="", "", bottom!E16)</f>
        <v/>
      </c>
      <c r="F39" s="56" t="str">
        <f>IF(bottom!F16="", "", bottom!F16)</f>
        <v/>
      </c>
      <c r="G39" s="56" t="str">
        <f>IF(bottom!A16="", "", bottom!G16)</f>
        <v/>
      </c>
    </row>
    <row r="40" spans="1:7" x14ac:dyDescent="0.25">
      <c r="A40" s="56" t="str">
        <f>IF(bottom!A17="", "", bottom!A17)</f>
        <v/>
      </c>
      <c r="B40" s="56" t="str">
        <f>IF(bottom!B17="", "", bottom!B17)</f>
        <v/>
      </c>
      <c r="C40" s="61" t="str">
        <f>IF(bottom!C17="", "", bottom!C17)</f>
        <v/>
      </c>
      <c r="D40" s="61" t="str">
        <f>IF(bottom!D17="", "", bottom!D17)</f>
        <v/>
      </c>
      <c r="E40" s="61" t="str">
        <f>IF(bottom!E17="", "", bottom!E17)</f>
        <v/>
      </c>
      <c r="F40" s="56" t="str">
        <f>IF(bottom!F17="", "", bottom!F17)</f>
        <v/>
      </c>
      <c r="G40" s="56" t="str">
        <f>IF(bottom!A17="", "", bottom!G17)</f>
        <v/>
      </c>
    </row>
    <row r="41" spans="1:7" x14ac:dyDescent="0.25">
      <c r="A41" s="56" t="str">
        <f>IF(bottom!A18="", "", bottom!A18)</f>
        <v/>
      </c>
      <c r="B41" s="56" t="str">
        <f>IF(bottom!B18="", "", bottom!B18)</f>
        <v/>
      </c>
      <c r="C41" s="61" t="str">
        <f>IF(bottom!C18="", "", bottom!C18)</f>
        <v/>
      </c>
      <c r="D41" s="61" t="str">
        <f>IF(bottom!D18="", "", bottom!D18)</f>
        <v/>
      </c>
      <c r="E41" s="61" t="str">
        <f>IF(bottom!E18="", "", bottom!E18)</f>
        <v/>
      </c>
      <c r="F41" s="56" t="str">
        <f>IF(bottom!F18="", "", bottom!F18)</f>
        <v/>
      </c>
      <c r="G41" s="56" t="str">
        <f>IF(bottom!A18="", "", bottom!G18)</f>
        <v/>
      </c>
    </row>
    <row r="42" spans="1:7" x14ac:dyDescent="0.25">
      <c r="A42" s="56" t="str">
        <f>IF(bottom!A19="", "", bottom!A19)</f>
        <v>triangle_10pad</v>
      </c>
      <c r="B42" s="56">
        <f>IF(bottom!B19="", "", bottom!B19)</f>
        <v>26</v>
      </c>
      <c r="C42" s="61">
        <f>IF(bottom!C19="", "", bottom!C19)</f>
        <v>164.31535329954585</v>
      </c>
      <c r="D42" s="61">
        <f>IF(bottom!D19="", "", bottom!D19)</f>
        <v>84.60254037844382</v>
      </c>
      <c r="E42" s="61">
        <f>IF(bottom!E19="", "", bottom!E19)</f>
        <v>89.999719388456853</v>
      </c>
      <c r="F42" s="56">
        <f>IF(bottom!F19="", "", bottom!F19)</f>
        <v>5</v>
      </c>
      <c r="G42" s="56">
        <f>IF(bottom!A19="", "", bottom!G19)</f>
        <v>0</v>
      </c>
    </row>
    <row r="43" spans="1:7" x14ac:dyDescent="0.25">
      <c r="A43" s="56" t="str">
        <f>IF(bottom!A20="", "", bottom!A20)</f>
        <v>triangle_10pad</v>
      </c>
      <c r="B43" s="56">
        <f>IF(bottom!B20="", "", bottom!B20)</f>
        <v>21</v>
      </c>
      <c r="C43" s="61">
        <f>IF(bottom!C20="", "", bottom!C20)</f>
        <v>155.07774899251183</v>
      </c>
      <c r="D43" s="61">
        <f>IF(bottom!D20="", "", bottom!D20)</f>
        <v>100.60254037844379</v>
      </c>
      <c r="E43" s="61">
        <f>IF(bottom!E20="", "", bottom!E20)</f>
        <v>29.999859694228427</v>
      </c>
      <c r="F43" s="56">
        <f>IF(bottom!F20="", "", bottom!F20)</f>
        <v>5</v>
      </c>
      <c r="G43" s="56">
        <f>IF(bottom!A20="", "", bottom!G20)</f>
        <v>0</v>
      </c>
    </row>
    <row r="44" spans="1:7" x14ac:dyDescent="0.25">
      <c r="A44" s="56" t="str">
        <f>IF(bottom!A21="", "", bottom!A21)</f>
        <v/>
      </c>
      <c r="B44" s="56" t="str">
        <f>IF(bottom!B21="", "", bottom!B21)</f>
        <v/>
      </c>
      <c r="C44" s="61" t="str">
        <f>IF(bottom!C21="", "", bottom!C21)</f>
        <v/>
      </c>
      <c r="D44" s="61" t="str">
        <f>IF(bottom!D21="", "", bottom!D21)</f>
        <v/>
      </c>
      <c r="E44" s="61" t="str">
        <f>IF(bottom!E21="", "", bottom!E21)</f>
        <v/>
      </c>
      <c r="F44" s="56" t="str">
        <f>IF(bottom!F21="", "", bottom!F21)</f>
        <v/>
      </c>
      <c r="G44" s="56" t="str">
        <f>IF(bottom!A21="", "", bottom!G21)</f>
        <v/>
      </c>
    </row>
    <row r="45" spans="1:7" x14ac:dyDescent="0.25">
      <c r="A45" s="56" t="str">
        <f>IF(bottom!A22="", "", bottom!A22)</f>
        <v/>
      </c>
      <c r="B45" s="56" t="str">
        <f>IF(bottom!B22="", "", bottom!B22)</f>
        <v/>
      </c>
      <c r="C45" s="61" t="str">
        <f>IF(bottom!C22="", "", bottom!C22)</f>
        <v/>
      </c>
      <c r="D45" s="61" t="str">
        <f>IF(bottom!D22="", "", bottom!D22)</f>
        <v/>
      </c>
      <c r="E45" s="61" t="str">
        <f>IF(bottom!E22="", "", bottom!E22)</f>
        <v/>
      </c>
      <c r="F45" s="56" t="str">
        <f>IF(bottom!F22="", "", bottom!F22)</f>
        <v/>
      </c>
      <c r="G45" s="56" t="str">
        <f>IF(bottom!A22="", "", bottom!G22)</f>
        <v/>
      </c>
    </row>
    <row r="46" spans="1:7" x14ac:dyDescent="0.25">
      <c r="A46" s="56" t="str">
        <f>IF(bottom!A23="", "", bottom!A23)</f>
        <v>triangle_10pad</v>
      </c>
      <c r="B46" s="56">
        <f>IF(bottom!B23="", "", bottom!B23)</f>
        <v>27</v>
      </c>
      <c r="C46" s="61">
        <f>IF(bottom!C23="", "", bottom!C23)</f>
        <v>155.07774899251186</v>
      </c>
      <c r="D46" s="61">
        <f>IF(bottom!D23="", "", bottom!D23)</f>
        <v>68.60254037844382</v>
      </c>
      <c r="E46" s="61">
        <f>IF(bottom!E23="", "", bottom!E23)</f>
        <v>149.99957908268468</v>
      </c>
      <c r="F46" s="56">
        <f>IF(bottom!F23="", "", bottom!F23)</f>
        <v>5</v>
      </c>
      <c r="G46" s="56">
        <f>IF(bottom!A23="", "", bottom!G23)</f>
        <v>0</v>
      </c>
    </row>
    <row r="47" spans="1:7" x14ac:dyDescent="0.25">
      <c r="A47" s="56" t="str">
        <f>IF(bottom!A24="", "", bottom!A24)</f>
        <v/>
      </c>
      <c r="B47" s="56" t="str">
        <f>IF(bottom!B24="", "", bottom!B24)</f>
        <v/>
      </c>
      <c r="C47" s="61" t="str">
        <f>IF(bottom!C24="", "", bottom!C24)</f>
        <v/>
      </c>
      <c r="D47" s="61" t="str">
        <f>IF(bottom!D24="", "", bottom!D24)</f>
        <v/>
      </c>
      <c r="E47" s="61" t="str">
        <f>IF(bottom!E24="", "", bottom!E24)</f>
        <v/>
      </c>
      <c r="F47" s="56" t="str">
        <f>IF(bottom!F24="", "", bottom!F24)</f>
        <v/>
      </c>
      <c r="G47" s="56" t="str">
        <f>IF(bottom!A24="", "", bottom!G24)</f>
        <v/>
      </c>
    </row>
    <row r="48" spans="1:7" x14ac:dyDescent="0.25">
      <c r="A48" s="56" t="str">
        <f>IF(bottom!A25="", "", bottom!A25)</f>
        <v/>
      </c>
      <c r="B48" s="56" t="str">
        <f>IF(bottom!B25="", "", bottom!B25)</f>
        <v/>
      </c>
      <c r="C48" s="61" t="str">
        <f>IF(bottom!C25="", "", bottom!C25)</f>
        <v/>
      </c>
      <c r="D48" s="61" t="str">
        <f>IF(bottom!D25="", "", bottom!D25)</f>
        <v/>
      </c>
      <c r="E48" s="61" t="str">
        <f>IF(bottom!E25="", "", bottom!E25)</f>
        <v/>
      </c>
      <c r="F48" s="56" t="str">
        <f>IF(bottom!F25="", "", bottom!F25)</f>
        <v/>
      </c>
      <c r="G48" s="56" t="str">
        <f>IF(bottom!A25="", "", bottom!G25)</f>
        <v/>
      </c>
    </row>
    <row r="49" spans="1:7" x14ac:dyDescent="0.25">
      <c r="A49" s="55"/>
      <c r="B49" s="55"/>
      <c r="C49" s="62"/>
      <c r="D49" s="62"/>
      <c r="E49" s="62"/>
      <c r="F49" s="55"/>
      <c r="G49" s="55"/>
    </row>
    <row r="50" spans="1:7" x14ac:dyDescent="0.25">
      <c r="A50" s="55"/>
      <c r="B50" s="55"/>
      <c r="C50" s="62"/>
      <c r="D50" s="62"/>
      <c r="E50" s="62"/>
      <c r="F50" s="55"/>
      <c r="G50" s="55"/>
    </row>
    <row r="51" spans="1:7" x14ac:dyDescent="0.25">
      <c r="A51" s="55"/>
      <c r="B51" s="55"/>
      <c r="C51" s="62"/>
      <c r="D51" s="62"/>
      <c r="E51" s="62"/>
      <c r="F51" s="55"/>
      <c r="G51" s="55"/>
    </row>
    <row r="52" spans="1:7" x14ac:dyDescent="0.25">
      <c r="A52" s="55"/>
      <c r="B52" s="55"/>
      <c r="C52" s="62"/>
      <c r="D52" s="62"/>
      <c r="E52" s="62"/>
      <c r="F52" s="55"/>
      <c r="G52" s="55"/>
    </row>
    <row r="53" spans="1:7" x14ac:dyDescent="0.25">
      <c r="A53" s="55"/>
      <c r="B53" s="55"/>
      <c r="C53" s="62"/>
      <c r="D53" s="62"/>
      <c r="E53" s="62"/>
      <c r="F53" s="55"/>
      <c r="G53" s="55"/>
    </row>
    <row r="54" spans="1:7" x14ac:dyDescent="0.25">
      <c r="A54" s="55"/>
      <c r="B54" s="55"/>
      <c r="C54" s="62"/>
      <c r="D54" s="62"/>
      <c r="E54" s="62"/>
      <c r="F54" s="55"/>
      <c r="G54" s="55"/>
    </row>
    <row r="55" spans="1:7" x14ac:dyDescent="0.25">
      <c r="A55" s="55"/>
      <c r="B55" s="55"/>
      <c r="C55" s="62"/>
      <c r="D55" s="62"/>
      <c r="E55" s="62"/>
      <c r="F55" s="55"/>
      <c r="G55" s="55"/>
    </row>
    <row r="56" spans="1:7" x14ac:dyDescent="0.25">
      <c r="A56" s="55"/>
      <c r="B56" s="55"/>
      <c r="C56" s="62"/>
      <c r="D56" s="62"/>
      <c r="E56" s="62"/>
      <c r="F56" s="55"/>
      <c r="G56" s="55"/>
    </row>
    <row r="57" spans="1:7" x14ac:dyDescent="0.25">
      <c r="A57" s="55"/>
      <c r="B57" s="55"/>
      <c r="C57" s="62"/>
      <c r="D57" s="62"/>
      <c r="E57" s="62"/>
      <c r="F57" s="55"/>
      <c r="G57" s="55"/>
    </row>
    <row r="58" spans="1:7" x14ac:dyDescent="0.25">
      <c r="A58" s="55"/>
      <c r="B58" s="55"/>
      <c r="C58" s="62"/>
      <c r="D58" s="62"/>
      <c r="E58" s="62"/>
      <c r="F58" s="55"/>
      <c r="G58" s="55"/>
    </row>
    <row r="59" spans="1:7" x14ac:dyDescent="0.25">
      <c r="A59" s="55"/>
      <c r="B59" s="55"/>
      <c r="C59" s="62"/>
      <c r="D59" s="62"/>
      <c r="E59" s="62"/>
      <c r="F59" s="55"/>
      <c r="G59" s="55"/>
    </row>
    <row r="60" spans="1:7" x14ac:dyDescent="0.25">
      <c r="A60" s="55"/>
      <c r="B60" s="55"/>
      <c r="C60" s="62"/>
      <c r="D60" s="62"/>
      <c r="E60" s="62"/>
      <c r="F60" s="55"/>
      <c r="G60" s="55"/>
    </row>
    <row r="61" spans="1:7" x14ac:dyDescent="0.25">
      <c r="A61" s="55"/>
      <c r="B61" s="55"/>
      <c r="C61" s="62"/>
      <c r="D61" s="62"/>
      <c r="E61" s="62"/>
      <c r="F61" s="55"/>
      <c r="G61" s="55"/>
    </row>
    <row r="62" spans="1:7" x14ac:dyDescent="0.25">
      <c r="A62" s="55"/>
      <c r="B62" s="55"/>
      <c r="C62" s="62"/>
      <c r="D62" s="62"/>
      <c r="E62" s="62"/>
      <c r="F62" s="55"/>
      <c r="G62" s="55"/>
    </row>
    <row r="63" spans="1:7" x14ac:dyDescent="0.25">
      <c r="A63" s="55"/>
      <c r="B63" s="55"/>
      <c r="C63" s="62"/>
      <c r="D63" s="62"/>
      <c r="E63" s="62"/>
      <c r="F63" s="55"/>
      <c r="G63" s="55"/>
    </row>
    <row r="64" spans="1:7" x14ac:dyDescent="0.25">
      <c r="A64" s="55"/>
      <c r="B64" s="55"/>
      <c r="C64" s="62"/>
      <c r="D64" s="62"/>
      <c r="E64" s="62"/>
      <c r="F64" s="55"/>
      <c r="G64" s="55"/>
    </row>
    <row r="65" spans="1:7" x14ac:dyDescent="0.25">
      <c r="A65" s="55"/>
      <c r="B65" s="55"/>
      <c r="C65" s="62"/>
      <c r="D65" s="62"/>
      <c r="E65" s="62"/>
      <c r="F65" s="55"/>
      <c r="G65" s="55"/>
    </row>
    <row r="66" spans="1:7" x14ac:dyDescent="0.25">
      <c r="A66" s="55"/>
      <c r="B66" s="55"/>
      <c r="C66" s="62"/>
      <c r="D66" s="62"/>
      <c r="E66" s="62"/>
      <c r="F66" s="55"/>
      <c r="G66" s="55"/>
    </row>
    <row r="67" spans="1:7" x14ac:dyDescent="0.25">
      <c r="A67" s="55"/>
      <c r="B67" s="55"/>
      <c r="C67" s="62"/>
      <c r="D67" s="62"/>
      <c r="E67" s="62"/>
      <c r="F67" s="55"/>
      <c r="G67" s="55"/>
    </row>
    <row r="68" spans="1:7" x14ac:dyDescent="0.25">
      <c r="A68" s="55"/>
      <c r="B68" s="55"/>
      <c r="C68" s="62"/>
      <c r="D68" s="62"/>
      <c r="E68" s="62"/>
      <c r="F68" s="55"/>
      <c r="G68" s="55"/>
    </row>
    <row r="69" spans="1:7" x14ac:dyDescent="0.25">
      <c r="A69" s="55"/>
      <c r="B69" s="55"/>
      <c r="C69" s="62"/>
      <c r="D69" s="62"/>
      <c r="E69" s="62"/>
      <c r="F69" s="55"/>
      <c r="G69" s="55"/>
    </row>
    <row r="70" spans="1:7" x14ac:dyDescent="0.25">
      <c r="A70" s="55"/>
      <c r="B70" s="55"/>
      <c r="C70" s="62"/>
      <c r="D70" s="62"/>
      <c r="E70" s="62"/>
      <c r="F70" s="55"/>
      <c r="G70" s="55"/>
    </row>
    <row r="71" spans="1:7" x14ac:dyDescent="0.25">
      <c r="A71" s="55"/>
      <c r="B71" s="55"/>
      <c r="C71" s="62"/>
      <c r="D71" s="62"/>
      <c r="E71" s="62"/>
      <c r="F71" s="55"/>
      <c r="G71" s="55"/>
    </row>
    <row r="72" spans="1:7" x14ac:dyDescent="0.25">
      <c r="A72" s="58"/>
      <c r="B72" s="58"/>
      <c r="C72" s="73"/>
      <c r="D72" s="73"/>
      <c r="E72" s="73"/>
      <c r="F72" s="58"/>
      <c r="G72" s="58"/>
    </row>
    <row r="73" spans="1:7" x14ac:dyDescent="0.25">
      <c r="A73" s="68"/>
      <c r="B73" s="68"/>
      <c r="C73" s="73"/>
      <c r="D73" s="73"/>
      <c r="E73" s="73"/>
      <c r="F73" s="68"/>
      <c r="G73" s="68"/>
    </row>
    <row r="74" spans="1:7" x14ac:dyDescent="0.25">
      <c r="A74" s="68"/>
      <c r="B74" s="68"/>
      <c r="C74" s="73"/>
      <c r="D74" s="73"/>
      <c r="E74" s="73"/>
      <c r="F74" s="68"/>
      <c r="G74" s="68"/>
    </row>
    <row r="75" spans="1:7" x14ac:dyDescent="0.25">
      <c r="A75" s="68"/>
      <c r="B75" s="68"/>
      <c r="C75" s="73"/>
      <c r="D75" s="73"/>
      <c r="E75" s="73"/>
      <c r="F75" s="68"/>
      <c r="G75" s="68"/>
    </row>
    <row r="76" spans="1:7" x14ac:dyDescent="0.25">
      <c r="A76" s="68"/>
      <c r="B76" s="68"/>
      <c r="C76" s="73"/>
      <c r="D76" s="73"/>
      <c r="E76" s="73"/>
      <c r="F76" s="68"/>
      <c r="G76" s="68"/>
    </row>
    <row r="77" spans="1:7" x14ac:dyDescent="0.25">
      <c r="A77" s="68"/>
      <c r="B77" s="68"/>
      <c r="C77" s="73"/>
      <c r="D77" s="73"/>
      <c r="E77" s="73"/>
      <c r="F77" s="68"/>
      <c r="G77" s="68"/>
    </row>
    <row r="78" spans="1:7" x14ac:dyDescent="0.25">
      <c r="A78" s="68"/>
      <c r="B78" s="68"/>
      <c r="C78" s="73"/>
      <c r="D78" s="73"/>
      <c r="E78" s="73"/>
      <c r="F78" s="68"/>
      <c r="G78" s="68"/>
    </row>
    <row r="79" spans="1:7" x14ac:dyDescent="0.25">
      <c r="A79" s="68"/>
      <c r="B79" s="68"/>
      <c r="C79" s="73"/>
      <c r="D79" s="73"/>
      <c r="E79" s="73"/>
      <c r="F79" s="68"/>
      <c r="G79" s="68"/>
    </row>
    <row r="80" spans="1:7" x14ac:dyDescent="0.25">
      <c r="A80" s="68"/>
      <c r="B80" s="68"/>
      <c r="C80" s="73"/>
      <c r="D80" s="73"/>
      <c r="E80" s="73"/>
      <c r="F80" s="68"/>
      <c r="G80" s="68"/>
    </row>
    <row r="81" spans="1:7" x14ac:dyDescent="0.25">
      <c r="A81" s="68"/>
      <c r="B81" s="68"/>
      <c r="C81" s="73"/>
      <c r="D81" s="73"/>
      <c r="E81" s="73"/>
      <c r="F81" s="68"/>
      <c r="G81" s="68"/>
    </row>
    <row r="82" spans="1:7" x14ac:dyDescent="0.25">
      <c r="A82" s="68"/>
      <c r="B82" s="68"/>
      <c r="C82" s="73"/>
      <c r="D82" s="73"/>
      <c r="E82" s="73"/>
      <c r="F82" s="68"/>
      <c r="G82" s="68"/>
    </row>
    <row r="83" spans="1:7" x14ac:dyDescent="0.25">
      <c r="A83" s="68"/>
      <c r="B83" s="68"/>
      <c r="C83" s="73"/>
      <c r="D83" s="73"/>
      <c r="E83" s="73"/>
      <c r="F83" s="68"/>
      <c r="G83" s="68"/>
    </row>
    <row r="84" spans="1:7" x14ac:dyDescent="0.25">
      <c r="A84" s="68"/>
      <c r="B84" s="68"/>
      <c r="C84" s="73"/>
      <c r="D84" s="73"/>
      <c r="E84" s="73"/>
      <c r="F84" s="68"/>
      <c r="G84" s="68"/>
    </row>
    <row r="85" spans="1:7" x14ac:dyDescent="0.25">
      <c r="A85" s="68"/>
      <c r="B85" s="68"/>
      <c r="C85" s="73"/>
      <c r="D85" s="73"/>
      <c r="E85" s="73"/>
      <c r="F85" s="68"/>
      <c r="G85" s="68"/>
    </row>
    <row r="86" spans="1:7" x14ac:dyDescent="0.25">
      <c r="A86" s="68"/>
      <c r="B86" s="68"/>
      <c r="C86" s="73"/>
      <c r="D86" s="73"/>
      <c r="E86" s="73"/>
      <c r="F86" s="68"/>
      <c r="G86" s="68"/>
    </row>
    <row r="87" spans="1:7" x14ac:dyDescent="0.25">
      <c r="A87" s="68"/>
      <c r="B87" s="68"/>
      <c r="C87" s="73"/>
      <c r="D87" s="73"/>
      <c r="E87" s="73"/>
      <c r="F87" s="68"/>
      <c r="G87" s="68"/>
    </row>
    <row r="88" spans="1:7" x14ac:dyDescent="0.25">
      <c r="A88" s="68"/>
      <c r="B88" s="68"/>
      <c r="C88" s="73"/>
      <c r="D88" s="73"/>
      <c r="E88" s="73"/>
      <c r="F88" s="68"/>
      <c r="G88" s="68"/>
    </row>
    <row r="89" spans="1:7" x14ac:dyDescent="0.25">
      <c r="A89" s="68"/>
      <c r="B89" s="68"/>
      <c r="C89" s="73"/>
      <c r="D89" s="73"/>
      <c r="E89" s="73"/>
      <c r="F89" s="68"/>
      <c r="G89" s="68"/>
    </row>
    <row r="90" spans="1:7" x14ac:dyDescent="0.25">
      <c r="A90" s="68"/>
      <c r="B90" s="68"/>
      <c r="C90" s="73"/>
      <c r="D90" s="73"/>
      <c r="E90" s="73"/>
      <c r="F90" s="68"/>
      <c r="G90" s="68"/>
    </row>
    <row r="91" spans="1:7" x14ac:dyDescent="0.25">
      <c r="A91" s="68"/>
      <c r="B91" s="68"/>
      <c r="C91" s="73"/>
      <c r="D91" s="73"/>
      <c r="E91" s="73"/>
      <c r="F91" s="68"/>
      <c r="G91" s="68"/>
    </row>
    <row r="92" spans="1:7" x14ac:dyDescent="0.25">
      <c r="A92" s="68"/>
      <c r="B92" s="68"/>
      <c r="C92" s="73"/>
      <c r="D92" s="73"/>
      <c r="E92" s="73"/>
      <c r="F92" s="68"/>
      <c r="G92" s="68"/>
    </row>
    <row r="93" spans="1:7" x14ac:dyDescent="0.25">
      <c r="A93" s="68"/>
      <c r="B93" s="68"/>
      <c r="C93" s="73"/>
      <c r="D93" s="73"/>
      <c r="E93" s="73"/>
      <c r="F93" s="68"/>
      <c r="G93" s="68"/>
    </row>
    <row r="94" spans="1:7" x14ac:dyDescent="0.25">
      <c r="A94" s="68"/>
      <c r="B94" s="68"/>
      <c r="C94" s="73"/>
      <c r="D94" s="73"/>
      <c r="E94" s="73"/>
      <c r="F94" s="68"/>
      <c r="G94" s="68"/>
    </row>
    <row r="95" spans="1:7" x14ac:dyDescent="0.25">
      <c r="A95" s="59"/>
      <c r="B95" s="59"/>
      <c r="C95" s="74"/>
      <c r="D95" s="74"/>
      <c r="E95" s="74"/>
      <c r="F95" s="59"/>
      <c r="G95" s="5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</vt:lpstr>
      <vt:lpstr>bottom</vt:lpstr>
      <vt:lpstr>final ini</vt:lpstr>
    </vt:vector>
  </TitlesOfParts>
  <Company>iit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Marco Maggiali</cp:lastModifiedBy>
  <dcterms:created xsi:type="dcterms:W3CDTF">2011-10-13T10:35:00Z</dcterms:created>
  <dcterms:modified xsi:type="dcterms:W3CDTF">2013-05-02T13:23:49Z</dcterms:modified>
</cp:coreProperties>
</file>