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enesio\robotology\icub-main\app\skinGui\iniGenerators\"/>
    </mc:Choice>
  </mc:AlternateContent>
  <bookViews>
    <workbookView xWindow="-18" yWindow="-18" windowWidth="12600" windowHeight="12000"/>
  </bookViews>
  <sheets>
    <sheet name="lower" sheetId="1" r:id="rId1"/>
    <sheet name="external" sheetId="2" r:id="rId2"/>
    <sheet name="internal" sheetId="3" r:id="rId3"/>
    <sheet name="upper" sheetId="4" r:id="rId4"/>
    <sheet name="final ini" sheetId="5" r:id="rId5"/>
  </sheets>
  <calcPr calcId="162913"/>
</workbook>
</file>

<file path=xl/calcChain.xml><?xml version="1.0" encoding="utf-8"?>
<calcChain xmlns="http://schemas.openxmlformats.org/spreadsheetml/2006/main">
  <c r="G9" i="1" l="1"/>
  <c r="E9" i="1"/>
  <c r="B9" i="1"/>
  <c r="G8" i="1"/>
  <c r="E8" i="1"/>
  <c r="B8" i="1"/>
  <c r="M25" i="4" l="1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G7" i="1" l="1"/>
  <c r="E7" i="1"/>
  <c r="B7" i="1"/>
  <c r="G6" i="1"/>
  <c r="E6" i="1"/>
  <c r="B6" i="1"/>
  <c r="G5" i="1"/>
  <c r="E5" i="1"/>
  <c r="B5" i="1"/>
  <c r="A73" i="5" l="1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F81" i="5"/>
  <c r="G81" i="5"/>
  <c r="A82" i="5"/>
  <c r="F82" i="5"/>
  <c r="A83" i="5"/>
  <c r="F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F88" i="5"/>
  <c r="A89" i="5"/>
  <c r="F89" i="5"/>
  <c r="A90" i="5"/>
  <c r="F90" i="5"/>
  <c r="G90" i="5"/>
  <c r="A91" i="5"/>
  <c r="F91" i="5"/>
  <c r="A92" i="5"/>
  <c r="F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G72" i="5"/>
  <c r="F72" i="5"/>
  <c r="E72" i="5"/>
  <c r="D72" i="5"/>
  <c r="A72" i="5"/>
  <c r="A50" i="5"/>
  <c r="F50" i="5"/>
  <c r="A51" i="5"/>
  <c r="F51" i="5"/>
  <c r="A52" i="5"/>
  <c r="F52" i="5"/>
  <c r="A53" i="5"/>
  <c r="F53" i="5"/>
  <c r="A54" i="5"/>
  <c r="F54" i="5"/>
  <c r="A55" i="5"/>
  <c r="F55" i="5"/>
  <c r="A56" i="5"/>
  <c r="F56" i="5"/>
  <c r="A57" i="5"/>
  <c r="F57" i="5"/>
  <c r="A58" i="5"/>
  <c r="F58" i="5"/>
  <c r="A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F49" i="5"/>
  <c r="A49" i="5"/>
  <c r="A27" i="5"/>
  <c r="F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F34" i="5"/>
  <c r="A35" i="5"/>
  <c r="F35" i="5"/>
  <c r="A36" i="5"/>
  <c r="B36" i="5"/>
  <c r="F36" i="5"/>
  <c r="A37" i="5"/>
  <c r="F37" i="5"/>
  <c r="A38" i="5"/>
  <c r="F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F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F46" i="5"/>
  <c r="A47" i="5"/>
  <c r="F47" i="5"/>
  <c r="A48" i="5"/>
  <c r="B48" i="5"/>
  <c r="F48" i="5"/>
  <c r="A26" i="5"/>
  <c r="F26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E8" i="5"/>
  <c r="F8" i="5"/>
  <c r="G8" i="5"/>
  <c r="A9" i="5"/>
  <c r="B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F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A24" i="5"/>
  <c r="F24" i="5"/>
  <c r="G24" i="5"/>
  <c r="A25" i="5"/>
  <c r="F25" i="5"/>
  <c r="G25" i="5"/>
  <c r="G23" i="4"/>
  <c r="G92" i="5" s="1"/>
  <c r="E23" i="4"/>
  <c r="E92" i="5" s="1"/>
  <c r="B23" i="4"/>
  <c r="B92" i="5" s="1"/>
  <c r="G22" i="4"/>
  <c r="G91" i="5" s="1"/>
  <c r="E22" i="4"/>
  <c r="E91" i="5" s="1"/>
  <c r="B22" i="4"/>
  <c r="B91" i="5" s="1"/>
  <c r="G21" i="4"/>
  <c r="E21" i="4"/>
  <c r="E90" i="5" s="1"/>
  <c r="B21" i="4"/>
  <c r="B90" i="5" s="1"/>
  <c r="G20" i="4"/>
  <c r="G89" i="5" s="1"/>
  <c r="E20" i="4"/>
  <c r="E89" i="5" s="1"/>
  <c r="B20" i="4"/>
  <c r="B89" i="5" s="1"/>
  <c r="G19" i="4"/>
  <c r="G88" i="5" s="1"/>
  <c r="E19" i="4"/>
  <c r="E88" i="5" s="1"/>
  <c r="B19" i="4"/>
  <c r="B88" i="5" s="1"/>
  <c r="G14" i="4"/>
  <c r="G83" i="5" s="1"/>
  <c r="E14" i="4"/>
  <c r="E83" i="5" s="1"/>
  <c r="B14" i="4"/>
  <c r="B83" i="5" s="1"/>
  <c r="G13" i="4"/>
  <c r="G82" i="5" s="1"/>
  <c r="E13" i="4"/>
  <c r="E82" i="5" s="1"/>
  <c r="B13" i="4"/>
  <c r="B82" i="5" s="1"/>
  <c r="G12" i="4"/>
  <c r="E12" i="4"/>
  <c r="E81" i="5" s="1"/>
  <c r="B12" i="4"/>
  <c r="B81" i="5" s="1"/>
  <c r="G13" i="3"/>
  <c r="G59" i="5" s="1"/>
  <c r="E13" i="3"/>
  <c r="E59" i="5" s="1"/>
  <c r="B13" i="3"/>
  <c r="B59" i="5" s="1"/>
  <c r="G12" i="3"/>
  <c r="G58" i="5" s="1"/>
  <c r="E12" i="3"/>
  <c r="E58" i="5" s="1"/>
  <c r="B12" i="3"/>
  <c r="B58" i="5" s="1"/>
  <c r="G11" i="3"/>
  <c r="G57" i="5" s="1"/>
  <c r="E11" i="3"/>
  <c r="E57" i="5" s="1"/>
  <c r="B11" i="3"/>
  <c r="B57" i="5" s="1"/>
  <c r="G10" i="3"/>
  <c r="G56" i="5" s="1"/>
  <c r="E10" i="3"/>
  <c r="E56" i="5" s="1"/>
  <c r="B10" i="3"/>
  <c r="B56" i="5" s="1"/>
  <c r="G9" i="3"/>
  <c r="G55" i="5" s="1"/>
  <c r="E9" i="3"/>
  <c r="E55" i="5" s="1"/>
  <c r="B9" i="3"/>
  <c r="B55" i="5" s="1"/>
  <c r="G8" i="3"/>
  <c r="G54" i="5" s="1"/>
  <c r="E8" i="3"/>
  <c r="E54" i="5" s="1"/>
  <c r="B8" i="3"/>
  <c r="B54" i="5" s="1"/>
  <c r="G7" i="3"/>
  <c r="G53" i="5" s="1"/>
  <c r="E7" i="3"/>
  <c r="E53" i="5" s="1"/>
  <c r="B7" i="3"/>
  <c r="B53" i="5" s="1"/>
  <c r="G6" i="3"/>
  <c r="G52" i="5" s="1"/>
  <c r="E6" i="3"/>
  <c r="E52" i="5" s="1"/>
  <c r="B6" i="3"/>
  <c r="B52" i="5" s="1"/>
  <c r="G5" i="3"/>
  <c r="G51" i="5" s="1"/>
  <c r="E5" i="3"/>
  <c r="E51" i="5" s="1"/>
  <c r="B5" i="3"/>
  <c r="B51" i="5" s="1"/>
  <c r="G4" i="3"/>
  <c r="G50" i="5" s="1"/>
  <c r="E4" i="3"/>
  <c r="E50" i="5" s="1"/>
  <c r="B4" i="3"/>
  <c r="B50" i="5" s="1"/>
  <c r="G3" i="3"/>
  <c r="G49" i="5" s="1"/>
  <c r="E3" i="3"/>
  <c r="E49" i="5" s="1"/>
  <c r="B3" i="3"/>
  <c r="G25" i="2"/>
  <c r="G48" i="5" s="1"/>
  <c r="E25" i="2"/>
  <c r="E48" i="5" s="1"/>
  <c r="B25" i="2"/>
  <c r="G24" i="2"/>
  <c r="G47" i="5" s="1"/>
  <c r="E24" i="2"/>
  <c r="E47" i="5" s="1"/>
  <c r="B24" i="2"/>
  <c r="B47" i="5" s="1"/>
  <c r="G23" i="2"/>
  <c r="G46" i="5" s="1"/>
  <c r="E23" i="2"/>
  <c r="E46" i="5" s="1"/>
  <c r="B23" i="2"/>
  <c r="B46" i="5" s="1"/>
  <c r="G19" i="2"/>
  <c r="G42" i="5" s="1"/>
  <c r="E19" i="2"/>
  <c r="E42" i="5" s="1"/>
  <c r="B19" i="2"/>
  <c r="B42" i="5" s="1"/>
  <c r="G15" i="2"/>
  <c r="G38" i="5" s="1"/>
  <c r="E15" i="2"/>
  <c r="E38" i="5" s="1"/>
  <c r="B15" i="2"/>
  <c r="B38" i="5" s="1"/>
  <c r="G14" i="2"/>
  <c r="G37" i="5" s="1"/>
  <c r="E14" i="2"/>
  <c r="E37" i="5" s="1"/>
  <c r="B14" i="2"/>
  <c r="B37" i="5" s="1"/>
  <c r="G13" i="2"/>
  <c r="G36" i="5" s="1"/>
  <c r="E13" i="2"/>
  <c r="E36" i="5" s="1"/>
  <c r="B13" i="2"/>
  <c r="G12" i="2"/>
  <c r="G35" i="5" s="1"/>
  <c r="E12" i="2"/>
  <c r="E35" i="5" s="1"/>
  <c r="B12" i="2"/>
  <c r="B35" i="5" s="1"/>
  <c r="G11" i="2"/>
  <c r="G34" i="5" s="1"/>
  <c r="E11" i="2"/>
  <c r="E34" i="5" s="1"/>
  <c r="B11" i="2"/>
  <c r="B34" i="5" s="1"/>
  <c r="G4" i="2"/>
  <c r="G27" i="5" s="1"/>
  <c r="E4" i="2"/>
  <c r="E27" i="5" s="1"/>
  <c r="B4" i="2"/>
  <c r="B27" i="5" s="1"/>
  <c r="G3" i="2"/>
  <c r="G26" i="5" s="1"/>
  <c r="E3" i="2"/>
  <c r="E26" i="5" s="1"/>
  <c r="B3" i="2"/>
  <c r="E25" i="5"/>
  <c r="B25" i="5"/>
  <c r="E24" i="5"/>
  <c r="B24" i="5"/>
  <c r="G23" i="5"/>
  <c r="E23" i="5"/>
  <c r="B23" i="5"/>
  <c r="G19" i="5"/>
  <c r="E19" i="5"/>
  <c r="B19" i="5"/>
  <c r="G14" i="5"/>
  <c r="E14" i="5"/>
  <c r="B14" i="5"/>
  <c r="G13" i="5"/>
  <c r="E13" i="5"/>
  <c r="B13" i="5"/>
  <c r="G12" i="5"/>
  <c r="E12" i="5"/>
  <c r="B12" i="5"/>
  <c r="G11" i="5"/>
  <c r="E11" i="5"/>
  <c r="B11" i="5"/>
  <c r="G4" i="5"/>
  <c r="E4" i="5"/>
  <c r="B4" i="5"/>
  <c r="E3" i="5"/>
  <c r="G3" i="5"/>
  <c r="C72" i="5" l="1"/>
  <c r="B72" i="5"/>
  <c r="B49" i="5"/>
  <c r="B26" i="5"/>
  <c r="B3" i="5"/>
  <c r="F3" i="5" l="1"/>
  <c r="A3" i="5"/>
  <c r="O11" i="3"/>
  <c r="O11" i="4"/>
  <c r="O3" i="4"/>
  <c r="O3" i="3"/>
  <c r="O3" i="2"/>
  <c r="C22" i="4" l="1"/>
  <c r="C91" i="5" s="1"/>
  <c r="D13" i="4"/>
  <c r="D82" i="5" s="1"/>
  <c r="D19" i="4"/>
  <c r="D88" i="5" s="1"/>
  <c r="C13" i="4"/>
  <c r="C82" i="5" s="1"/>
  <c r="C19" i="4"/>
  <c r="C88" i="5" s="1"/>
  <c r="D21" i="4"/>
  <c r="D90" i="5" s="1"/>
  <c r="C21" i="4"/>
  <c r="C90" i="5" s="1"/>
  <c r="D12" i="4"/>
  <c r="D81" i="5" s="1"/>
  <c r="D23" i="4"/>
  <c r="D92" i="5" s="1"/>
  <c r="C12" i="4"/>
  <c r="C81" i="5" s="1"/>
  <c r="C23" i="4"/>
  <c r="C92" i="5" s="1"/>
  <c r="D14" i="4"/>
  <c r="D83" i="5" s="1"/>
  <c r="C20" i="4"/>
  <c r="C89" i="5" s="1"/>
  <c r="C14" i="4"/>
  <c r="C83" i="5" s="1"/>
  <c r="D22" i="4"/>
  <c r="D91" i="5" s="1"/>
  <c r="D20" i="4"/>
  <c r="D89" i="5" s="1"/>
  <c r="D23" i="2"/>
  <c r="D46" i="5" s="1"/>
  <c r="C23" i="2"/>
  <c r="C46" i="5" s="1"/>
  <c r="D19" i="2"/>
  <c r="D42" i="5" s="1"/>
  <c r="C13" i="2"/>
  <c r="C36" i="5" s="1"/>
  <c r="D12" i="2"/>
  <c r="D35" i="5" s="1"/>
  <c r="C3" i="2"/>
  <c r="C26" i="5" s="1"/>
  <c r="C4" i="2"/>
  <c r="C27" i="5" s="1"/>
  <c r="D3" i="2"/>
  <c r="D26" i="5" s="1"/>
  <c r="D25" i="2"/>
  <c r="D48" i="5" s="1"/>
  <c r="C19" i="2"/>
  <c r="C42" i="5" s="1"/>
  <c r="D15" i="2"/>
  <c r="D38" i="5" s="1"/>
  <c r="C12" i="2"/>
  <c r="C35" i="5" s="1"/>
  <c r="D11" i="2"/>
  <c r="D34" i="5" s="1"/>
  <c r="C25" i="2"/>
  <c r="C48" i="5" s="1"/>
  <c r="D24" i="2"/>
  <c r="D47" i="5" s="1"/>
  <c r="C15" i="2"/>
  <c r="C38" i="5" s="1"/>
  <c r="D14" i="2"/>
  <c r="D37" i="5" s="1"/>
  <c r="C11" i="2"/>
  <c r="C34" i="5" s="1"/>
  <c r="D4" i="2"/>
  <c r="D27" i="5" s="1"/>
  <c r="C24" i="2"/>
  <c r="C47" i="5" s="1"/>
  <c r="C14" i="2"/>
  <c r="C37" i="5" s="1"/>
  <c r="D13" i="2"/>
  <c r="D36" i="5" s="1"/>
  <c r="D13" i="3"/>
  <c r="D59" i="5" s="1"/>
  <c r="C10" i="3"/>
  <c r="C56" i="5" s="1"/>
  <c r="D9" i="3"/>
  <c r="D55" i="5" s="1"/>
  <c r="C6" i="3"/>
  <c r="C52" i="5" s="1"/>
  <c r="D5" i="3"/>
  <c r="D51" i="5" s="1"/>
  <c r="D10" i="3"/>
  <c r="D56" i="5" s="1"/>
  <c r="C7" i="3"/>
  <c r="C53" i="5" s="1"/>
  <c r="C3" i="3"/>
  <c r="C49" i="5" s="1"/>
  <c r="C13" i="3"/>
  <c r="C59" i="5" s="1"/>
  <c r="D12" i="3"/>
  <c r="D58" i="5" s="1"/>
  <c r="C9" i="3"/>
  <c r="C55" i="5" s="1"/>
  <c r="D8" i="3"/>
  <c r="D54" i="5" s="1"/>
  <c r="C5" i="3"/>
  <c r="C51" i="5" s="1"/>
  <c r="D4" i="3"/>
  <c r="D50" i="5" s="1"/>
  <c r="D6" i="3"/>
  <c r="D52" i="5" s="1"/>
  <c r="C12" i="3"/>
  <c r="C58" i="5" s="1"/>
  <c r="D11" i="3"/>
  <c r="D57" i="5" s="1"/>
  <c r="C8" i="3"/>
  <c r="C54" i="5" s="1"/>
  <c r="D7" i="3"/>
  <c r="D53" i="5" s="1"/>
  <c r="C4" i="3"/>
  <c r="C50" i="5" s="1"/>
  <c r="D3" i="3"/>
  <c r="D49" i="5" s="1"/>
  <c r="C11" i="3"/>
  <c r="C57" i="5" s="1"/>
  <c r="O3" i="1"/>
  <c r="C9" i="1" l="1"/>
  <c r="C9" i="5" s="1"/>
  <c r="D8" i="1"/>
  <c r="D8" i="5" s="1"/>
  <c r="C8" i="1"/>
  <c r="C8" i="5" s="1"/>
  <c r="D9" i="1"/>
  <c r="D9" i="5" s="1"/>
  <c r="C5" i="1"/>
  <c r="C5" i="5" s="1"/>
  <c r="C7" i="1"/>
  <c r="C7" i="5" s="1"/>
  <c r="C6" i="1"/>
  <c r="C6" i="5" s="1"/>
  <c r="D7" i="1"/>
  <c r="D7" i="5" s="1"/>
  <c r="D6" i="1"/>
  <c r="D6" i="5" s="1"/>
  <c r="D5" i="1"/>
  <c r="D5" i="5" s="1"/>
  <c r="D23" i="5"/>
  <c r="D3" i="5"/>
  <c r="D19" i="5"/>
  <c r="D25" i="5"/>
  <c r="C19" i="5"/>
  <c r="C25" i="5"/>
  <c r="D24" i="5"/>
  <c r="C14" i="5"/>
  <c r="D13" i="5"/>
  <c r="C4" i="5"/>
  <c r="C3" i="5"/>
  <c r="C24" i="5"/>
  <c r="C13" i="5"/>
  <c r="D12" i="5"/>
  <c r="C23" i="5"/>
  <c r="C12" i="5"/>
  <c r="D11" i="5"/>
  <c r="D14" i="5"/>
  <c r="C11" i="5"/>
  <c r="D4" i="5"/>
</calcChain>
</file>

<file path=xl/sharedStrings.xml><?xml version="1.0" encoding="utf-8"?>
<sst xmlns="http://schemas.openxmlformats.org/spreadsheetml/2006/main" count="154" uniqueCount="30">
  <si>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</si>
  <si>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</si>
  <si>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</si>
  <si>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</si>
  <si>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</si>
  <si>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</si>
  <si>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</si>
  <si>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</si>
  <si>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</si>
  <si>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</si>
  <si>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</si>
  <si>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</si>
  <si>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</si>
  <si>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</si>
  <si>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</si>
  <si>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</si>
  <si>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</si>
  <si>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</si>
  <si>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</si>
  <si>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</si>
  <si>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</si>
  <si>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</si>
  <si>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</si>
  <si>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</si>
  <si>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</si>
  <si>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</si>
  <si>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</si>
  <si>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</si>
  <si>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</si>
  <si>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>Triangle # for the 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</si>
</sst>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0" fontId="0" fillId="15" borderId="0" xfId="0" applyNumberFormat="1" applyFill="1" applyAlignment="1">
      <alignment horizontal="right"/>
    </xf>
    <xf numFmtId="2" fontId="0" fillId="14" borderId="0" xfId="0" applyNumberFormat="1" applyFill="1"/>
    <xf numFmtId="2" fontId="0" fillId="12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5" borderId="0" xfId="0" applyNumberFormat="1" applyFill="1"/>
    <xf numFmtId="0" fontId="0" fillId="11" borderId="0" xfId="0" applyNumberFormat="1" applyFill="1"/>
    <xf numFmtId="0" fontId="0" fillId="15" borderId="0" xfId="0" applyNumberFormat="1" applyFill="1" applyAlignment="1">
      <alignment horizontal="right"/>
    </xf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5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  <xf numFmtId="0" fontId="5" fillId="17" borderId="17" xfId="0" applyFont="1" applyFill="1" applyBorder="1" applyAlignment="1">
      <alignment horizontal="center" vertical="center" wrapText="1"/>
    </xf>
    <xf numFmtId="0" fontId="4" fillId="18" borderId="5" xfId="4" applyFill="1" applyBorder="1" applyAlignment="1"/>
    <xf numFmtId="0" fontId="4" fillId="7" borderId="5" xfId="4" applyFill="1" applyBorder="1" applyAlignment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72144</xdr:colOff>
      <xdr:row>9</xdr:row>
      <xdr:rowOff>150712</xdr:rowOff>
    </xdr:from>
    <xdr:to>
      <xdr:col>21</xdr:col>
      <xdr:colOff>979316</xdr:colOff>
      <xdr:row>31</xdr:row>
      <xdr:rowOff>16032</xdr:rowOff>
    </xdr:to>
    <xdr:grpSp>
      <xdr:nvGrpSpPr>
        <xdr:cNvPr id="30" name="Group 29"/>
        <xdr:cNvGrpSpPr/>
      </xdr:nvGrpSpPr>
      <xdr:grpSpPr>
        <a:xfrm>
          <a:off x="12936089" y="2318948"/>
          <a:ext cx="4647900" cy="4229502"/>
          <a:chOff x="11930769" y="2417662"/>
          <a:chExt cx="4355222" cy="4446845"/>
        </a:xfrm>
      </xdr:grpSpPr>
      <xdr:grpSp>
        <xdr:nvGrpSpPr>
          <xdr:cNvPr id="29" name="Group 28"/>
          <xdr:cNvGrpSpPr/>
        </xdr:nvGrpSpPr>
        <xdr:grpSpPr>
          <a:xfrm>
            <a:off x="11930769" y="2417662"/>
            <a:ext cx="4355222" cy="4096003"/>
            <a:chOff x="10968014" y="1847464"/>
            <a:chExt cx="5518210" cy="4625913"/>
          </a:xfrm>
        </xdr:grpSpPr>
        <xdr:grpSp>
          <xdr:nvGrpSpPr>
            <xdr:cNvPr id="28" name="Group 27"/>
            <xdr:cNvGrpSpPr/>
          </xdr:nvGrpSpPr>
          <xdr:grpSpPr>
            <a:xfrm>
              <a:off x="10968014" y="1847464"/>
              <a:ext cx="5518210" cy="4625913"/>
              <a:chOff x="10811132" y="1399229"/>
              <a:chExt cx="5518210" cy="4625913"/>
            </a:xfrm>
          </xdr:grpSpPr>
          <xdr:pic>
            <xdr:nvPicPr>
              <xdr:cNvPr id="2" name="Picture 1" descr="Octagon.bmp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/>
              <a:stretch>
                <a:fillRect/>
              </a:stretch>
            </xdr:blipFill>
            <xdr:spPr>
              <a:xfrm>
                <a:off x="10811132" y="1399229"/>
                <a:ext cx="5518210" cy="4563288"/>
              </a:xfrm>
              <a:prstGeom prst="rect">
                <a:avLst/>
              </a:prstGeom>
            </xdr:spPr>
          </xdr:pic>
          <xdr:grpSp>
            <xdr:nvGrpSpPr>
              <xdr:cNvPr id="27" name="Group 26"/>
              <xdr:cNvGrpSpPr/>
            </xdr:nvGrpSpPr>
            <xdr:grpSpPr>
              <a:xfrm>
                <a:off x="11267099" y="1658047"/>
                <a:ext cx="4751853" cy="4367095"/>
                <a:chOff x="11267099" y="1658047"/>
                <a:chExt cx="4751853" cy="4367095"/>
              </a:xfrm>
            </xdr:grpSpPr>
            <xdr:sp macro="" textlink="">
              <xdr:nvSpPr>
                <xdr:cNvPr id="3" name="TextBox 2"/>
                <xdr:cNvSpPr txBox="1"/>
              </xdr:nvSpPr>
              <xdr:spPr>
                <a:xfrm>
                  <a:off x="12866656" y="5716555"/>
                  <a:ext cx="331561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1</a:t>
                  </a:r>
                </a:p>
              </xdr:txBody>
            </xdr:sp>
            <xdr:sp macro="" textlink="">
              <xdr:nvSpPr>
                <xdr:cNvPr id="4" name="TextBox 3"/>
                <xdr:cNvSpPr txBox="1"/>
              </xdr:nvSpPr>
              <xdr:spPr>
                <a:xfrm>
                  <a:off x="13420772" y="5410971"/>
                  <a:ext cx="331561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2</a:t>
                  </a:r>
                </a:p>
              </xdr:txBody>
            </xdr:sp>
            <xdr:sp macro="" textlink="">
              <xdr:nvSpPr>
                <xdr:cNvPr id="5" name="TextBox 4"/>
                <xdr:cNvSpPr txBox="1"/>
              </xdr:nvSpPr>
              <xdr:spPr>
                <a:xfrm>
                  <a:off x="14213546" y="5132855"/>
                  <a:ext cx="331561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3</a:t>
                  </a:r>
                </a:p>
              </xdr:txBody>
            </xdr:sp>
            <xdr:sp macro="" textlink="">
              <xdr:nvSpPr>
                <xdr:cNvPr id="6" name="TextBox 5"/>
                <xdr:cNvSpPr txBox="1"/>
              </xdr:nvSpPr>
              <xdr:spPr>
                <a:xfrm>
                  <a:off x="13402164" y="4021111"/>
                  <a:ext cx="374185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4</a:t>
                  </a:r>
                </a:p>
              </xdr:txBody>
            </xdr:sp>
            <xdr:sp macro="" textlink="">
              <xdr:nvSpPr>
                <xdr:cNvPr id="7" name="TextBox 6"/>
                <xdr:cNvSpPr txBox="1"/>
              </xdr:nvSpPr>
              <xdr:spPr>
                <a:xfrm>
                  <a:off x="14155323" y="4267226"/>
                  <a:ext cx="331561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5</a:t>
                  </a:r>
                </a:p>
              </xdr:txBody>
            </xdr:sp>
            <xdr:sp macro="" textlink="">
              <xdr:nvSpPr>
                <xdr:cNvPr id="9" name="TextBox 8"/>
                <xdr:cNvSpPr txBox="1"/>
              </xdr:nvSpPr>
              <xdr:spPr>
                <a:xfrm>
                  <a:off x="13385347" y="3128720"/>
                  <a:ext cx="331561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pPr algn="ctr"/>
                  <a:r>
                    <a:rPr lang="en-US" sz="1100"/>
                    <a:t>7</a:t>
                  </a:r>
                </a:p>
              </xdr:txBody>
            </xdr:sp>
            <xdr:sp macro="" textlink="">
              <xdr:nvSpPr>
                <xdr:cNvPr id="10" name="TextBox 9"/>
                <xdr:cNvSpPr txBox="1"/>
              </xdr:nvSpPr>
              <xdr:spPr>
                <a:xfrm>
                  <a:off x="13380978" y="1658047"/>
                  <a:ext cx="331561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8</a:t>
                  </a:r>
                </a:p>
              </xdr:txBody>
            </xdr:sp>
            <xdr:sp macro="" textlink="">
              <xdr:nvSpPr>
                <xdr:cNvPr id="11" name="TextBox 10"/>
                <xdr:cNvSpPr txBox="1"/>
              </xdr:nvSpPr>
              <xdr:spPr>
                <a:xfrm>
                  <a:off x="14144069" y="1905000"/>
                  <a:ext cx="331561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9</a:t>
                  </a:r>
                </a:p>
              </xdr:txBody>
            </xdr:sp>
            <xdr:sp macro="" textlink="">
              <xdr:nvSpPr>
                <xdr:cNvPr id="12" name="TextBox 11"/>
                <xdr:cNvSpPr txBox="1"/>
              </xdr:nvSpPr>
              <xdr:spPr>
                <a:xfrm>
                  <a:off x="11805472" y="1736844"/>
                  <a:ext cx="424100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11</a:t>
                  </a:r>
                </a:p>
              </xdr:txBody>
            </xdr:sp>
            <xdr:sp macro="" textlink="">
              <xdr:nvSpPr>
                <xdr:cNvPr id="13" name="TextBox 12"/>
                <xdr:cNvSpPr txBox="1"/>
              </xdr:nvSpPr>
              <xdr:spPr>
                <a:xfrm>
                  <a:off x="12610728" y="1915907"/>
                  <a:ext cx="424100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10</a:t>
                  </a:r>
                </a:p>
              </xdr:txBody>
            </xdr:sp>
            <xdr:sp macro="" textlink="">
              <xdr:nvSpPr>
                <xdr:cNvPr id="14" name="TextBox 13"/>
                <xdr:cNvSpPr txBox="1"/>
              </xdr:nvSpPr>
              <xdr:spPr>
                <a:xfrm>
                  <a:off x="12797303" y="2800350"/>
                  <a:ext cx="424100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12</a:t>
                  </a:r>
                </a:p>
              </xdr:txBody>
            </xdr:sp>
            <xdr:sp macro="" textlink="">
              <xdr:nvSpPr>
                <xdr:cNvPr id="15" name="TextBox 14"/>
                <xdr:cNvSpPr txBox="1"/>
              </xdr:nvSpPr>
              <xdr:spPr>
                <a:xfrm>
                  <a:off x="12049311" y="2486025"/>
                  <a:ext cx="424100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13</a:t>
                  </a:r>
                </a:p>
              </xdr:txBody>
            </xdr:sp>
            <xdr:sp macro="" textlink="">
              <xdr:nvSpPr>
                <xdr:cNvPr id="16" name="TextBox 15"/>
                <xdr:cNvSpPr txBox="1"/>
              </xdr:nvSpPr>
              <xdr:spPr>
                <a:xfrm>
                  <a:off x="12578228" y="3600451"/>
                  <a:ext cx="424100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14</a:t>
                  </a:r>
                </a:p>
              </xdr:txBody>
            </xdr:sp>
            <xdr:sp macro="" textlink="">
              <xdr:nvSpPr>
                <xdr:cNvPr id="17" name="TextBox 16"/>
                <xdr:cNvSpPr txBox="1"/>
              </xdr:nvSpPr>
              <xdr:spPr>
                <a:xfrm>
                  <a:off x="11965791" y="4089169"/>
                  <a:ext cx="424100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15</a:t>
                  </a:r>
                </a:p>
              </xdr:txBody>
            </xdr:sp>
            <xdr:sp macro="" textlink="">
              <xdr:nvSpPr>
                <xdr:cNvPr id="18" name="TextBox 17"/>
                <xdr:cNvSpPr txBox="1"/>
              </xdr:nvSpPr>
              <xdr:spPr>
                <a:xfrm>
                  <a:off x="11725418" y="5417641"/>
                  <a:ext cx="424100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16</a:t>
                  </a:r>
                </a:p>
              </xdr:txBody>
            </xdr:sp>
            <xdr:sp macro="" textlink="">
              <xdr:nvSpPr>
                <xdr:cNvPr id="19" name="TextBox 18"/>
                <xdr:cNvSpPr txBox="1"/>
              </xdr:nvSpPr>
              <xdr:spPr>
                <a:xfrm>
                  <a:off x="14831745" y="5344735"/>
                  <a:ext cx="464407" cy="35341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17</a:t>
                  </a:r>
                </a:p>
              </xdr:txBody>
            </xdr:sp>
            <xdr:sp macro="" textlink="">
              <xdr:nvSpPr>
                <xdr:cNvPr id="20" name="TextBox 19"/>
                <xdr:cNvSpPr txBox="1"/>
              </xdr:nvSpPr>
              <xdr:spPr>
                <a:xfrm>
                  <a:off x="14834529" y="3989295"/>
                  <a:ext cx="473478" cy="25035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18</a:t>
                  </a:r>
                </a:p>
              </xdr:txBody>
            </xdr:sp>
            <xdr:sp macro="" textlink="">
              <xdr:nvSpPr>
                <xdr:cNvPr id="21" name="TextBox 20"/>
                <xdr:cNvSpPr txBox="1"/>
              </xdr:nvSpPr>
              <xdr:spPr>
                <a:xfrm>
                  <a:off x="15495151" y="4264801"/>
                  <a:ext cx="473478" cy="25035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19</a:t>
                  </a:r>
                </a:p>
              </xdr:txBody>
            </xdr:sp>
            <xdr:sp macro="" textlink="">
              <xdr:nvSpPr>
                <xdr:cNvPr id="22" name="TextBox 21"/>
                <xdr:cNvSpPr txBox="1"/>
              </xdr:nvSpPr>
              <xdr:spPr>
                <a:xfrm>
                  <a:off x="15594852" y="2875430"/>
                  <a:ext cx="424100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20</a:t>
                  </a:r>
                </a:p>
              </xdr:txBody>
            </xdr:sp>
            <xdr:sp macro="" textlink="">
              <xdr:nvSpPr>
                <xdr:cNvPr id="23" name="TextBox 22"/>
                <xdr:cNvSpPr txBox="1"/>
              </xdr:nvSpPr>
              <xdr:spPr>
                <a:xfrm>
                  <a:off x="14979649" y="2533650"/>
                  <a:ext cx="424100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21</a:t>
                  </a:r>
                </a:p>
              </xdr:txBody>
            </xdr:sp>
            <xdr:sp macro="" textlink="">
              <xdr:nvSpPr>
                <xdr:cNvPr id="24" name="TextBox 23"/>
                <xdr:cNvSpPr txBox="1"/>
              </xdr:nvSpPr>
              <xdr:spPr>
                <a:xfrm>
                  <a:off x="11267099" y="2790826"/>
                  <a:ext cx="424100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22</a:t>
                  </a:r>
                </a:p>
              </xdr:txBody>
            </xdr:sp>
            <xdr:sp macro="" textlink="">
              <xdr:nvSpPr>
                <xdr:cNvPr id="25" name="TextBox 24"/>
                <xdr:cNvSpPr txBox="1"/>
              </xdr:nvSpPr>
              <xdr:spPr>
                <a:xfrm>
                  <a:off x="11330423" y="4272912"/>
                  <a:ext cx="424100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23</a:t>
                  </a:r>
                </a:p>
              </xdr:txBody>
            </xdr:sp>
          </xdr:grpSp>
        </xdr:grpSp>
        <xdr:sp macro="" textlink="">
          <xdr:nvSpPr>
            <xdr:cNvPr id="8" name="TextBox 7"/>
            <xdr:cNvSpPr txBox="1"/>
          </xdr:nvSpPr>
          <xdr:spPr>
            <a:xfrm>
              <a:off x="14379950" y="3376892"/>
              <a:ext cx="331561" cy="308587"/>
            </a:xfrm>
            <a:prstGeom prst="rect">
              <a:avLst/>
            </a:prstGeom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6</a:t>
              </a:r>
            </a:p>
          </xdr:txBody>
        </xdr:sp>
      </xdr:grpSp>
      <xdr:sp macro="" textlink="">
        <xdr:nvSpPr>
          <xdr:cNvPr id="26" name="Freeform 25"/>
          <xdr:cNvSpPr/>
        </xdr:nvSpPr>
        <xdr:spPr>
          <a:xfrm rot="17976406">
            <a:off x="13712516" y="4678720"/>
            <a:ext cx="3357903" cy="1013671"/>
          </a:xfrm>
          <a:custGeom>
            <a:avLst/>
            <a:gdLst>
              <a:gd name="connsiteX0" fmla="*/ 592666 w 2825750"/>
              <a:gd name="connsiteY0" fmla="*/ 3132666 h 3132666"/>
              <a:gd name="connsiteX1" fmla="*/ 0 w 2825750"/>
              <a:gd name="connsiteY1" fmla="*/ 2095500 h 3132666"/>
              <a:gd name="connsiteX2" fmla="*/ 1111250 w 2825750"/>
              <a:gd name="connsiteY2" fmla="*/ 21166 h 3132666"/>
              <a:gd name="connsiteX3" fmla="*/ 2264833 w 2825750"/>
              <a:gd name="connsiteY3" fmla="*/ 0 h 3132666"/>
              <a:gd name="connsiteX4" fmla="*/ 2825750 w 2825750"/>
              <a:gd name="connsiteY4" fmla="*/ 1016000 h 3132666"/>
              <a:gd name="connsiteX5" fmla="*/ 1672166 w 2825750"/>
              <a:gd name="connsiteY5" fmla="*/ 3079750 h 3132666"/>
              <a:gd name="connsiteX6" fmla="*/ 592666 w 2825750"/>
              <a:gd name="connsiteY6" fmla="*/ 3132666 h 3132666"/>
              <a:gd name="connsiteX0" fmla="*/ 592666 w 3335383"/>
              <a:gd name="connsiteY0" fmla="*/ 3132666 h 3132666"/>
              <a:gd name="connsiteX1" fmla="*/ 0 w 3335383"/>
              <a:gd name="connsiteY1" fmla="*/ 2095500 h 3132666"/>
              <a:gd name="connsiteX2" fmla="*/ 1111250 w 3335383"/>
              <a:gd name="connsiteY2" fmla="*/ 21166 h 3132666"/>
              <a:gd name="connsiteX3" fmla="*/ 2264833 w 3335383"/>
              <a:gd name="connsiteY3" fmla="*/ 0 h 3132666"/>
              <a:gd name="connsiteX4" fmla="*/ 3335383 w 3335383"/>
              <a:gd name="connsiteY4" fmla="*/ 2006634 h 3132666"/>
              <a:gd name="connsiteX5" fmla="*/ 1672166 w 3335383"/>
              <a:gd name="connsiteY5" fmla="*/ 3079750 h 3132666"/>
              <a:gd name="connsiteX6" fmla="*/ 592666 w 3335383"/>
              <a:gd name="connsiteY6" fmla="*/ 3132666 h 3132666"/>
              <a:gd name="connsiteX0" fmla="*/ 592666 w 3335383"/>
              <a:gd name="connsiteY0" fmla="*/ 3111500 h 3111500"/>
              <a:gd name="connsiteX1" fmla="*/ 0 w 3335383"/>
              <a:gd name="connsiteY1" fmla="*/ 2074334 h 3111500"/>
              <a:gd name="connsiteX2" fmla="*/ 1111250 w 3335383"/>
              <a:gd name="connsiteY2" fmla="*/ 0 h 3111500"/>
              <a:gd name="connsiteX3" fmla="*/ 2494329 w 3335383"/>
              <a:gd name="connsiteY3" fmla="*/ 920445 h 3111500"/>
              <a:gd name="connsiteX4" fmla="*/ 3335383 w 3335383"/>
              <a:gd name="connsiteY4" fmla="*/ 1985468 h 3111500"/>
              <a:gd name="connsiteX5" fmla="*/ 1672166 w 3335383"/>
              <a:gd name="connsiteY5" fmla="*/ 3058584 h 3111500"/>
              <a:gd name="connsiteX6" fmla="*/ 592666 w 3335383"/>
              <a:gd name="connsiteY6" fmla="*/ 3111500 h 3111500"/>
              <a:gd name="connsiteX0" fmla="*/ 592666 w 2814147"/>
              <a:gd name="connsiteY0" fmla="*/ 3111500 h 3111500"/>
              <a:gd name="connsiteX1" fmla="*/ 0 w 2814147"/>
              <a:gd name="connsiteY1" fmla="*/ 2074334 h 3111500"/>
              <a:gd name="connsiteX2" fmla="*/ 1111250 w 2814147"/>
              <a:gd name="connsiteY2" fmla="*/ 0 h 3111500"/>
              <a:gd name="connsiteX3" fmla="*/ 2494329 w 2814147"/>
              <a:gd name="connsiteY3" fmla="*/ 920445 h 3111500"/>
              <a:gd name="connsiteX4" fmla="*/ 2814147 w 2814147"/>
              <a:gd name="connsiteY4" fmla="*/ 2860413 h 3111500"/>
              <a:gd name="connsiteX5" fmla="*/ 1672166 w 2814147"/>
              <a:gd name="connsiteY5" fmla="*/ 3058584 h 3111500"/>
              <a:gd name="connsiteX6" fmla="*/ 592666 w 2814147"/>
              <a:gd name="connsiteY6" fmla="*/ 3111500 h 3111500"/>
              <a:gd name="connsiteX0" fmla="*/ 592666 w 3360960"/>
              <a:gd name="connsiteY0" fmla="*/ 3111500 h 3111500"/>
              <a:gd name="connsiteX1" fmla="*/ 0 w 3360960"/>
              <a:gd name="connsiteY1" fmla="*/ 2074334 h 3111500"/>
              <a:gd name="connsiteX2" fmla="*/ 1111250 w 3360960"/>
              <a:gd name="connsiteY2" fmla="*/ 0 h 3111500"/>
              <a:gd name="connsiteX3" fmla="*/ 3360960 w 3360960"/>
              <a:gd name="connsiteY3" fmla="*/ 1960287 h 3111500"/>
              <a:gd name="connsiteX4" fmla="*/ 2814147 w 3360960"/>
              <a:gd name="connsiteY4" fmla="*/ 2860413 h 3111500"/>
              <a:gd name="connsiteX5" fmla="*/ 1672166 w 3360960"/>
              <a:gd name="connsiteY5" fmla="*/ 3058584 h 3111500"/>
              <a:gd name="connsiteX6" fmla="*/ 592666 w 3360960"/>
              <a:gd name="connsiteY6" fmla="*/ 3111500 h 3111500"/>
              <a:gd name="connsiteX0" fmla="*/ 592666 w 3360960"/>
              <a:gd name="connsiteY0" fmla="*/ 1151213 h 1151213"/>
              <a:gd name="connsiteX1" fmla="*/ 0 w 3360960"/>
              <a:gd name="connsiteY1" fmla="*/ 114047 h 1151213"/>
              <a:gd name="connsiteX2" fmla="*/ 37327 w 3360960"/>
              <a:gd name="connsiteY2" fmla="*/ 80808 h 1151213"/>
              <a:gd name="connsiteX3" fmla="*/ 3360960 w 3360960"/>
              <a:gd name="connsiteY3" fmla="*/ 0 h 1151213"/>
              <a:gd name="connsiteX4" fmla="*/ 2814147 w 3360960"/>
              <a:gd name="connsiteY4" fmla="*/ 900126 h 1151213"/>
              <a:gd name="connsiteX5" fmla="*/ 1672166 w 3360960"/>
              <a:gd name="connsiteY5" fmla="*/ 1098297 h 1151213"/>
              <a:gd name="connsiteX6" fmla="*/ 592666 w 3360960"/>
              <a:gd name="connsiteY6" fmla="*/ 1151213 h 1151213"/>
              <a:gd name="connsiteX0" fmla="*/ 592666 w 3360960"/>
              <a:gd name="connsiteY0" fmla="*/ 1151213 h 1151213"/>
              <a:gd name="connsiteX1" fmla="*/ 0 w 3360960"/>
              <a:gd name="connsiteY1" fmla="*/ 114047 h 1151213"/>
              <a:gd name="connsiteX2" fmla="*/ 37327 w 3360960"/>
              <a:gd name="connsiteY2" fmla="*/ 80808 h 1151213"/>
              <a:gd name="connsiteX3" fmla="*/ 3360960 w 3360960"/>
              <a:gd name="connsiteY3" fmla="*/ 0 h 1151213"/>
              <a:gd name="connsiteX4" fmla="*/ 2814147 w 3360960"/>
              <a:gd name="connsiteY4" fmla="*/ 900126 h 1151213"/>
              <a:gd name="connsiteX5" fmla="*/ 1579097 w 3360960"/>
              <a:gd name="connsiteY5" fmla="*/ 954202 h 1151213"/>
              <a:gd name="connsiteX6" fmla="*/ 592666 w 3360960"/>
              <a:gd name="connsiteY6" fmla="*/ 1151213 h 1151213"/>
              <a:gd name="connsiteX0" fmla="*/ 491307 w 3360960"/>
              <a:gd name="connsiteY0" fmla="*/ 1011815 h 1011815"/>
              <a:gd name="connsiteX1" fmla="*/ 0 w 3360960"/>
              <a:gd name="connsiteY1" fmla="*/ 114047 h 1011815"/>
              <a:gd name="connsiteX2" fmla="*/ 37327 w 3360960"/>
              <a:gd name="connsiteY2" fmla="*/ 80808 h 1011815"/>
              <a:gd name="connsiteX3" fmla="*/ 3360960 w 3360960"/>
              <a:gd name="connsiteY3" fmla="*/ 0 h 1011815"/>
              <a:gd name="connsiteX4" fmla="*/ 2814147 w 3360960"/>
              <a:gd name="connsiteY4" fmla="*/ 900126 h 1011815"/>
              <a:gd name="connsiteX5" fmla="*/ 1579097 w 3360960"/>
              <a:gd name="connsiteY5" fmla="*/ 954202 h 1011815"/>
              <a:gd name="connsiteX6" fmla="*/ 491307 w 3360960"/>
              <a:gd name="connsiteY6" fmla="*/ 1011815 h 101181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360960" h="1011815">
                <a:moveTo>
                  <a:pt x="491307" y="1011815"/>
                </a:moveTo>
                <a:lnTo>
                  <a:pt x="0" y="114047"/>
                </a:lnTo>
                <a:lnTo>
                  <a:pt x="37327" y="80808"/>
                </a:lnTo>
                <a:lnTo>
                  <a:pt x="3360960" y="0"/>
                </a:lnTo>
                <a:lnTo>
                  <a:pt x="2814147" y="900126"/>
                </a:lnTo>
                <a:lnTo>
                  <a:pt x="1579097" y="954202"/>
                </a:lnTo>
                <a:lnTo>
                  <a:pt x="491307" y="1011815"/>
                </a:lnTo>
                <a:close/>
              </a:path>
            </a:pathLst>
          </a:custGeom>
          <a:noFill/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</xdr:grpSp>
    <xdr:clientData/>
  </xdr:twoCellAnchor>
  <xdr:twoCellAnchor editAs="oneCell">
    <xdr:from>
      <xdr:col>22</xdr:col>
      <xdr:colOff>436418</xdr:colOff>
      <xdr:row>9</xdr:row>
      <xdr:rowOff>101310</xdr:rowOff>
    </xdr:from>
    <xdr:to>
      <xdr:col>26</xdr:col>
      <xdr:colOff>484909</xdr:colOff>
      <xdr:row>30</xdr:row>
      <xdr:rowOff>104600</xdr:rowOff>
    </xdr:to>
    <xdr:pic>
      <xdr:nvPicPr>
        <xdr:cNvPr id="31" name="Picture 30" descr="3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8" r="53363" b="-208"/>
        <a:stretch/>
      </xdr:blipFill>
      <xdr:spPr bwMode="auto">
        <a:xfrm>
          <a:off x="18274145" y="2269546"/>
          <a:ext cx="2597728" cy="4187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41564</xdr:colOff>
      <xdr:row>22</xdr:row>
      <xdr:rowOff>166254</xdr:rowOff>
    </xdr:from>
    <xdr:ext cx="547254" cy="493160"/>
    <xdr:sp macro="" textlink="">
      <xdr:nvSpPr>
        <xdr:cNvPr id="32" name="TextBox 31"/>
        <xdr:cNvSpPr txBox="1"/>
      </xdr:nvSpPr>
      <xdr:spPr>
        <a:xfrm>
          <a:off x="22340455" y="4675909"/>
          <a:ext cx="547254" cy="493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24</xdr:col>
      <xdr:colOff>96982</xdr:colOff>
      <xdr:row>24</xdr:row>
      <xdr:rowOff>110835</xdr:rowOff>
    </xdr:from>
    <xdr:ext cx="340671" cy="468013"/>
    <xdr:sp macro="" textlink="">
      <xdr:nvSpPr>
        <xdr:cNvPr id="33" name="TextBox 32"/>
        <xdr:cNvSpPr txBox="1"/>
      </xdr:nvSpPr>
      <xdr:spPr>
        <a:xfrm>
          <a:off x="19209327" y="4980708"/>
          <a:ext cx="34067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>
              <a:solidFill>
                <a:schemeClr val="accent6"/>
              </a:solidFill>
            </a:rPr>
            <a:t>2</a:t>
          </a:r>
        </a:p>
      </xdr:txBody>
    </xdr:sp>
    <xdr:clientData/>
  </xdr:oneCellAnchor>
  <xdr:oneCellAnchor>
    <xdr:from>
      <xdr:col>24</xdr:col>
      <xdr:colOff>124691</xdr:colOff>
      <xdr:row>18</xdr:row>
      <xdr:rowOff>90054</xdr:rowOff>
    </xdr:from>
    <xdr:ext cx="340671" cy="468013"/>
    <xdr:sp macro="" textlink="">
      <xdr:nvSpPr>
        <xdr:cNvPr id="34" name="TextBox 33"/>
        <xdr:cNvSpPr txBox="1"/>
      </xdr:nvSpPr>
      <xdr:spPr>
        <a:xfrm>
          <a:off x="19237036" y="3879272"/>
          <a:ext cx="34067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>
              <a:solidFill>
                <a:schemeClr val="accent6"/>
              </a:solidFill>
            </a:rPr>
            <a:t>4</a:t>
          </a:r>
        </a:p>
      </xdr:txBody>
    </xdr:sp>
    <xdr:clientData/>
  </xdr:oneCellAnchor>
  <xdr:oneCellAnchor>
    <xdr:from>
      <xdr:col>24</xdr:col>
      <xdr:colOff>124691</xdr:colOff>
      <xdr:row>12</xdr:row>
      <xdr:rowOff>180107</xdr:rowOff>
    </xdr:from>
    <xdr:ext cx="340671" cy="468013"/>
    <xdr:sp macro="" textlink="">
      <xdr:nvSpPr>
        <xdr:cNvPr id="35" name="TextBox 34"/>
        <xdr:cNvSpPr txBox="1"/>
      </xdr:nvSpPr>
      <xdr:spPr>
        <a:xfrm>
          <a:off x="19237036" y="2888671"/>
          <a:ext cx="34067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>
              <a:solidFill>
                <a:schemeClr val="accent6"/>
              </a:solidFill>
            </a:rPr>
            <a:t>6</a:t>
          </a:r>
        </a:p>
      </xdr:txBody>
    </xdr:sp>
    <xdr:clientData/>
  </xdr:oneCellAnchor>
  <xdr:oneCellAnchor>
    <xdr:from>
      <xdr:col>24</xdr:col>
      <xdr:colOff>422564</xdr:colOff>
      <xdr:row>15</xdr:row>
      <xdr:rowOff>138544</xdr:rowOff>
    </xdr:from>
    <xdr:ext cx="340671" cy="468013"/>
    <xdr:sp macro="" textlink="">
      <xdr:nvSpPr>
        <xdr:cNvPr id="36" name="TextBox 35"/>
        <xdr:cNvSpPr txBox="1"/>
      </xdr:nvSpPr>
      <xdr:spPr>
        <a:xfrm>
          <a:off x="19534909" y="3387435"/>
          <a:ext cx="34067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>
              <a:solidFill>
                <a:schemeClr val="accent6"/>
              </a:solidFill>
            </a:rPr>
            <a:t>5</a:t>
          </a:r>
        </a:p>
      </xdr:txBody>
    </xdr:sp>
    <xdr:clientData/>
  </xdr:oneCellAnchor>
  <xdr:oneCellAnchor>
    <xdr:from>
      <xdr:col>24</xdr:col>
      <xdr:colOff>457200</xdr:colOff>
      <xdr:row>21</xdr:row>
      <xdr:rowOff>110835</xdr:rowOff>
    </xdr:from>
    <xdr:ext cx="340671" cy="468013"/>
    <xdr:sp macro="" textlink="">
      <xdr:nvSpPr>
        <xdr:cNvPr id="37" name="TextBox 36"/>
        <xdr:cNvSpPr txBox="1"/>
      </xdr:nvSpPr>
      <xdr:spPr>
        <a:xfrm>
          <a:off x="19569545" y="4440380"/>
          <a:ext cx="34067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>
              <a:solidFill>
                <a:schemeClr val="accent6"/>
              </a:solidFill>
            </a:rPr>
            <a:t>3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2106180" y="0"/>
          <a:ext cx="432422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534786</xdr:colOff>
      <xdr:row>9</xdr:row>
      <xdr:rowOff>150712</xdr:rowOff>
    </xdr:from>
    <xdr:to>
      <xdr:col>22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2044796" y="2189062"/>
          <a:ext cx="4712007" cy="3556888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332736</xdr:colOff>
      <xdr:row>9</xdr:row>
      <xdr:rowOff>159483</xdr:rowOff>
    </xdr:from>
    <xdr:to>
      <xdr:col>20</xdr:col>
      <xdr:colOff>2544359</xdr:colOff>
      <xdr:row>29</xdr:row>
      <xdr:rowOff>5828</xdr:rowOff>
    </xdr:to>
    <xdr:sp macro="" textlink="">
      <xdr:nvSpPr>
        <xdr:cNvPr id="57" name="Freeform 5"/>
        <xdr:cNvSpPr/>
      </xdr:nvSpPr>
      <xdr:spPr>
        <a:xfrm>
          <a:off x="10460986" y="2329066"/>
          <a:ext cx="2825456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04877" h="3611190">
              <a:moveTo>
                <a:pt x="2904877" y="1868487"/>
              </a:move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904877" y="186848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704561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534787</xdr:colOff>
      <xdr:row>9</xdr:row>
      <xdr:rowOff>150712</xdr:rowOff>
    </xdr:from>
    <xdr:to>
      <xdr:col>22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1662228" y="2324653"/>
          <a:ext cx="4388331" cy="3716684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243417</xdr:colOff>
      <xdr:row>14</xdr:row>
      <xdr:rowOff>95249</xdr:rowOff>
    </xdr:from>
    <xdr:to>
      <xdr:col>22</xdr:col>
      <xdr:colOff>309583</xdr:colOff>
      <xdr:row>28</xdr:row>
      <xdr:rowOff>178564</xdr:rowOff>
    </xdr:to>
    <xdr:sp macro="" textlink="">
      <xdr:nvSpPr>
        <xdr:cNvPr id="86" name="Freeform 5"/>
        <xdr:cNvSpPr/>
      </xdr:nvSpPr>
      <xdr:spPr>
        <a:xfrm>
          <a:off x="11228917" y="3217332"/>
          <a:ext cx="3304666" cy="276089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397558" h="2718932">
              <a:moveTo>
                <a:pt x="2872235" y="23711"/>
              </a:moveTo>
              <a:lnTo>
                <a:pt x="3397558" y="911773"/>
              </a:lnTo>
              <a:lnTo>
                <a:pt x="2351236" y="2705951"/>
              </a:lnTo>
              <a:lnTo>
                <a:pt x="0" y="2718932"/>
              </a:lnTo>
              <a:lnTo>
                <a:pt x="1722697" y="0"/>
              </a:lnTo>
              <a:lnTo>
                <a:pt x="2872235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654695" y="0"/>
          <a:ext cx="403466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481852</xdr:colOff>
      <xdr:row>9</xdr:row>
      <xdr:rowOff>150712</xdr:rowOff>
    </xdr:from>
    <xdr:to>
      <xdr:col>22</xdr:col>
      <xdr:colOff>444500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1559427" y="2312887"/>
          <a:ext cx="4572748" cy="3715003"/>
          <a:chOff x="11553264" y="2324653"/>
          <a:chExt cx="4568265" cy="3716684"/>
        </a:xfrm>
      </xdr:grpSpPr>
      <xdr:grpSp>
        <xdr:nvGrpSpPr>
          <xdr:cNvPr id="30" name="Group 28"/>
          <xdr:cNvGrpSpPr/>
        </xdr:nvGrpSpPr>
        <xdr:grpSpPr>
          <a:xfrm>
            <a:off x="11606199" y="2324653"/>
            <a:ext cx="4515330" cy="3716684"/>
            <a:chOff x="10968014" y="1847464"/>
            <a:chExt cx="5518210" cy="4625913"/>
          </a:xfrm>
        </xdr:grpSpPr>
        <xdr:grpSp>
          <xdr:nvGrpSpPr>
            <xdr:cNvPr id="31" name="Group 27"/>
            <xdr:cNvGrpSpPr/>
          </xdr:nvGrpSpPr>
          <xdr:grpSpPr>
            <a:xfrm>
              <a:off x="10968014" y="1847464"/>
              <a:ext cx="5518210" cy="4625913"/>
              <a:chOff x="10811132" y="1399229"/>
              <a:chExt cx="5518210" cy="4625913"/>
            </a:xfrm>
          </xdr:grpSpPr>
          <xdr:pic>
            <xdr:nvPicPr>
              <xdr:cNvPr id="33" name="Picture 1" descr="Octagon.bmp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/>
              <a:stretch>
                <a:fillRect/>
              </a:stretch>
            </xdr:blipFill>
            <xdr:spPr>
              <a:xfrm>
                <a:off x="10811132" y="1399229"/>
                <a:ext cx="5518210" cy="4563288"/>
              </a:xfrm>
              <a:prstGeom prst="rect">
                <a:avLst/>
              </a:prstGeom>
            </xdr:spPr>
          </xdr:pic>
          <xdr:grpSp>
            <xdr:nvGrpSpPr>
              <xdr:cNvPr id="34" name="Group 26"/>
              <xdr:cNvGrpSpPr/>
            </xdr:nvGrpSpPr>
            <xdr:grpSpPr>
              <a:xfrm>
                <a:off x="11267099" y="1658047"/>
                <a:ext cx="4751853" cy="4367095"/>
                <a:chOff x="11267099" y="1658047"/>
                <a:chExt cx="4751853" cy="4367095"/>
              </a:xfrm>
            </xdr:grpSpPr>
            <xdr:sp macro="" textlink="">
              <xdr:nvSpPr>
                <xdr:cNvPr id="35" name="TextBox 2"/>
                <xdr:cNvSpPr txBox="1"/>
              </xdr:nvSpPr>
              <xdr:spPr>
                <a:xfrm>
                  <a:off x="12866656" y="5716555"/>
                  <a:ext cx="331561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1</a:t>
                  </a:r>
                </a:p>
              </xdr:txBody>
            </xdr:sp>
            <xdr:sp macro="" textlink="">
              <xdr:nvSpPr>
                <xdr:cNvPr id="36" name="TextBox 3"/>
                <xdr:cNvSpPr txBox="1"/>
              </xdr:nvSpPr>
              <xdr:spPr>
                <a:xfrm>
                  <a:off x="13420772" y="5410971"/>
                  <a:ext cx="331561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2</a:t>
                  </a:r>
                </a:p>
              </xdr:txBody>
            </xdr:sp>
            <xdr:sp macro="" textlink="">
              <xdr:nvSpPr>
                <xdr:cNvPr id="37" name="TextBox 4"/>
                <xdr:cNvSpPr txBox="1"/>
              </xdr:nvSpPr>
              <xdr:spPr>
                <a:xfrm>
                  <a:off x="14213546" y="5132855"/>
                  <a:ext cx="331561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3</a:t>
                  </a:r>
                </a:p>
              </xdr:txBody>
            </xdr:sp>
            <xdr:sp macro="" textlink="">
              <xdr:nvSpPr>
                <xdr:cNvPr id="38" name="TextBox 5"/>
                <xdr:cNvSpPr txBox="1"/>
              </xdr:nvSpPr>
              <xdr:spPr>
                <a:xfrm>
                  <a:off x="13402164" y="4021111"/>
                  <a:ext cx="374185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4</a:t>
                  </a:r>
                </a:p>
              </xdr:txBody>
            </xdr:sp>
            <xdr:sp macro="" textlink="">
              <xdr:nvSpPr>
                <xdr:cNvPr id="39" name="TextBox 6"/>
                <xdr:cNvSpPr txBox="1"/>
              </xdr:nvSpPr>
              <xdr:spPr>
                <a:xfrm>
                  <a:off x="14155323" y="4267226"/>
                  <a:ext cx="331561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5</a:t>
                  </a:r>
                </a:p>
              </xdr:txBody>
            </xdr:sp>
            <xdr:sp macro="" textlink="">
              <xdr:nvSpPr>
                <xdr:cNvPr id="40" name="TextBox 8"/>
                <xdr:cNvSpPr txBox="1"/>
              </xdr:nvSpPr>
              <xdr:spPr>
                <a:xfrm>
                  <a:off x="13385347" y="3128720"/>
                  <a:ext cx="331561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pPr algn="ctr"/>
                  <a:r>
                    <a:rPr lang="en-US" sz="1100"/>
                    <a:t>7</a:t>
                  </a:r>
                </a:p>
              </xdr:txBody>
            </xdr:sp>
            <xdr:sp macro="" textlink="">
              <xdr:nvSpPr>
                <xdr:cNvPr id="41" name="TextBox 9"/>
                <xdr:cNvSpPr txBox="1"/>
              </xdr:nvSpPr>
              <xdr:spPr>
                <a:xfrm>
                  <a:off x="13380978" y="1658047"/>
                  <a:ext cx="331561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8</a:t>
                  </a:r>
                </a:p>
              </xdr:txBody>
            </xdr:sp>
            <xdr:sp macro="" textlink="">
              <xdr:nvSpPr>
                <xdr:cNvPr id="42" name="TextBox 10"/>
                <xdr:cNvSpPr txBox="1"/>
              </xdr:nvSpPr>
              <xdr:spPr>
                <a:xfrm>
                  <a:off x="14144069" y="1905000"/>
                  <a:ext cx="331561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9</a:t>
                  </a:r>
                </a:p>
              </xdr:txBody>
            </xdr:sp>
            <xdr:sp macro="" textlink="">
              <xdr:nvSpPr>
                <xdr:cNvPr id="43" name="TextBox 11"/>
                <xdr:cNvSpPr txBox="1"/>
              </xdr:nvSpPr>
              <xdr:spPr>
                <a:xfrm>
                  <a:off x="11805472" y="1736844"/>
                  <a:ext cx="424100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11</a:t>
                  </a:r>
                </a:p>
              </xdr:txBody>
            </xdr:sp>
            <xdr:sp macro="" textlink="">
              <xdr:nvSpPr>
                <xdr:cNvPr id="44" name="TextBox 12"/>
                <xdr:cNvSpPr txBox="1"/>
              </xdr:nvSpPr>
              <xdr:spPr>
                <a:xfrm>
                  <a:off x="12610728" y="1915907"/>
                  <a:ext cx="424100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10</a:t>
                  </a:r>
                </a:p>
              </xdr:txBody>
            </xdr:sp>
            <xdr:sp macro="" textlink="">
              <xdr:nvSpPr>
                <xdr:cNvPr id="45" name="TextBox 13"/>
                <xdr:cNvSpPr txBox="1"/>
              </xdr:nvSpPr>
              <xdr:spPr>
                <a:xfrm>
                  <a:off x="12797303" y="2800350"/>
                  <a:ext cx="424100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12</a:t>
                  </a:r>
                </a:p>
              </xdr:txBody>
            </xdr:sp>
            <xdr:sp macro="" textlink="">
              <xdr:nvSpPr>
                <xdr:cNvPr id="46" name="TextBox 14"/>
                <xdr:cNvSpPr txBox="1"/>
              </xdr:nvSpPr>
              <xdr:spPr>
                <a:xfrm>
                  <a:off x="12049311" y="2486025"/>
                  <a:ext cx="424100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13</a:t>
                  </a:r>
                </a:p>
              </xdr:txBody>
            </xdr:sp>
            <xdr:sp macro="" textlink="">
              <xdr:nvSpPr>
                <xdr:cNvPr id="47" name="TextBox 15"/>
                <xdr:cNvSpPr txBox="1"/>
              </xdr:nvSpPr>
              <xdr:spPr>
                <a:xfrm>
                  <a:off x="12578228" y="3600451"/>
                  <a:ext cx="424100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14</a:t>
                  </a:r>
                </a:p>
              </xdr:txBody>
            </xdr:sp>
            <xdr:sp macro="" textlink="">
              <xdr:nvSpPr>
                <xdr:cNvPr id="48" name="TextBox 16"/>
                <xdr:cNvSpPr txBox="1"/>
              </xdr:nvSpPr>
              <xdr:spPr>
                <a:xfrm>
                  <a:off x="11965791" y="4089169"/>
                  <a:ext cx="424100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15</a:t>
                  </a:r>
                </a:p>
              </xdr:txBody>
            </xdr:sp>
            <xdr:sp macro="" textlink="">
              <xdr:nvSpPr>
                <xdr:cNvPr id="49" name="TextBox 17"/>
                <xdr:cNvSpPr txBox="1"/>
              </xdr:nvSpPr>
              <xdr:spPr>
                <a:xfrm>
                  <a:off x="11725418" y="5417641"/>
                  <a:ext cx="424100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16</a:t>
                  </a:r>
                </a:p>
              </xdr:txBody>
            </xdr:sp>
            <xdr:sp macro="" textlink="">
              <xdr:nvSpPr>
                <xdr:cNvPr id="50" name="TextBox 18"/>
                <xdr:cNvSpPr txBox="1"/>
              </xdr:nvSpPr>
              <xdr:spPr>
                <a:xfrm>
                  <a:off x="14831745" y="5344735"/>
                  <a:ext cx="464407" cy="35341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17</a:t>
                  </a:r>
                </a:p>
              </xdr:txBody>
            </xdr:sp>
            <xdr:sp macro="" textlink="">
              <xdr:nvSpPr>
                <xdr:cNvPr id="51" name="TextBox 19"/>
                <xdr:cNvSpPr txBox="1"/>
              </xdr:nvSpPr>
              <xdr:spPr>
                <a:xfrm>
                  <a:off x="14834529" y="3989295"/>
                  <a:ext cx="473478" cy="25035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18</a:t>
                  </a:r>
                </a:p>
              </xdr:txBody>
            </xdr:sp>
            <xdr:sp macro="" textlink="">
              <xdr:nvSpPr>
                <xdr:cNvPr id="52" name="TextBox 20"/>
                <xdr:cNvSpPr txBox="1"/>
              </xdr:nvSpPr>
              <xdr:spPr>
                <a:xfrm>
                  <a:off x="15495151" y="4264801"/>
                  <a:ext cx="473478" cy="25035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19</a:t>
                  </a:r>
                </a:p>
              </xdr:txBody>
            </xdr:sp>
            <xdr:sp macro="" textlink="">
              <xdr:nvSpPr>
                <xdr:cNvPr id="53" name="TextBox 21"/>
                <xdr:cNvSpPr txBox="1"/>
              </xdr:nvSpPr>
              <xdr:spPr>
                <a:xfrm>
                  <a:off x="15594852" y="2875430"/>
                  <a:ext cx="424100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20</a:t>
                  </a:r>
                </a:p>
              </xdr:txBody>
            </xdr:sp>
            <xdr:sp macro="" textlink="">
              <xdr:nvSpPr>
                <xdr:cNvPr id="54" name="TextBox 22"/>
                <xdr:cNvSpPr txBox="1"/>
              </xdr:nvSpPr>
              <xdr:spPr>
                <a:xfrm>
                  <a:off x="14979649" y="2533650"/>
                  <a:ext cx="424100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21</a:t>
                  </a:r>
                </a:p>
              </xdr:txBody>
            </xdr:sp>
            <xdr:sp macro="" textlink="">
              <xdr:nvSpPr>
                <xdr:cNvPr id="55" name="TextBox 23"/>
                <xdr:cNvSpPr txBox="1"/>
              </xdr:nvSpPr>
              <xdr:spPr>
                <a:xfrm>
                  <a:off x="11267099" y="2790826"/>
                  <a:ext cx="424100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22</a:t>
                  </a:r>
                </a:p>
              </xdr:txBody>
            </xdr:sp>
            <xdr:sp macro="" textlink="">
              <xdr:nvSpPr>
                <xdr:cNvPr id="56" name="TextBox 24"/>
                <xdr:cNvSpPr txBox="1"/>
              </xdr:nvSpPr>
              <xdr:spPr>
                <a:xfrm>
                  <a:off x="11330423" y="4272912"/>
                  <a:ext cx="424100" cy="308587"/>
                </a:xfrm>
                <a:prstGeom prst="rect">
                  <a:avLst/>
                </a:prstGeom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n-US" sz="1100"/>
                    <a:t>23</a:t>
                  </a:r>
                </a:p>
              </xdr:txBody>
            </xdr:sp>
          </xdr:grpSp>
        </xdr:grpSp>
        <xdr:sp macro="" textlink="">
          <xdr:nvSpPr>
            <xdr:cNvPr id="32" name="TextBox 7"/>
            <xdr:cNvSpPr txBox="1"/>
          </xdr:nvSpPr>
          <xdr:spPr>
            <a:xfrm>
              <a:off x="14379950" y="3376892"/>
              <a:ext cx="331561" cy="308587"/>
            </a:xfrm>
            <a:prstGeom prst="rect">
              <a:avLst/>
            </a:prstGeom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US" sz="1100"/>
                <a:t>6</a:t>
              </a:r>
            </a:p>
          </xdr:txBody>
        </xdr:sp>
      </xdr:grpSp>
      <xdr:sp macro="" textlink="">
        <xdr:nvSpPr>
          <xdr:cNvPr id="57" name="Freeform 5"/>
          <xdr:cNvSpPr/>
        </xdr:nvSpPr>
        <xdr:spPr>
          <a:xfrm>
            <a:off x="11553264" y="3146990"/>
            <a:ext cx="3440206" cy="2102566"/>
          </a:xfrm>
          <a:custGeom>
            <a:avLst/>
            <a:gdLst>
              <a:gd name="connsiteX0" fmla="*/ 666750 w 3105150"/>
              <a:gd name="connsiteY0" fmla="*/ 4257675 h 4257675"/>
              <a:gd name="connsiteX1" fmla="*/ 9525 w 3105150"/>
              <a:gd name="connsiteY1" fmla="*/ 3162300 h 4257675"/>
              <a:gd name="connsiteX2" fmla="*/ 628650 w 3105150"/>
              <a:gd name="connsiteY2" fmla="*/ 2095500 h 4257675"/>
              <a:gd name="connsiteX3" fmla="*/ 0 w 3105150"/>
              <a:gd name="connsiteY3" fmla="*/ 1066800 h 4257675"/>
              <a:gd name="connsiteX4" fmla="*/ 657225 w 3105150"/>
              <a:gd name="connsiteY4" fmla="*/ 0 h 4257675"/>
              <a:gd name="connsiteX5" fmla="*/ 3095625 w 3105150"/>
              <a:gd name="connsiteY5" fmla="*/ 9525 h 4257675"/>
              <a:gd name="connsiteX6" fmla="*/ 2476500 w 3105150"/>
              <a:gd name="connsiteY6" fmla="*/ 1085850 h 4257675"/>
              <a:gd name="connsiteX7" fmla="*/ 3105150 w 3105150"/>
              <a:gd name="connsiteY7" fmla="*/ 2124075 h 4257675"/>
              <a:gd name="connsiteX8" fmla="*/ 2505075 w 3105150"/>
              <a:gd name="connsiteY8" fmla="*/ 3152775 h 4257675"/>
              <a:gd name="connsiteX9" fmla="*/ 3086100 w 3105150"/>
              <a:gd name="connsiteY9" fmla="*/ 4248150 h 4257675"/>
              <a:gd name="connsiteX10" fmla="*/ 666750 w 3105150"/>
              <a:gd name="connsiteY10" fmla="*/ 4257675 h 4257675"/>
              <a:gd name="connsiteX0" fmla="*/ 666750 w 3105150"/>
              <a:gd name="connsiteY0" fmla="*/ 4248150 h 4248150"/>
              <a:gd name="connsiteX1" fmla="*/ 9525 w 3105150"/>
              <a:gd name="connsiteY1" fmla="*/ 3152775 h 4248150"/>
              <a:gd name="connsiteX2" fmla="*/ 628650 w 3105150"/>
              <a:gd name="connsiteY2" fmla="*/ 2085975 h 4248150"/>
              <a:gd name="connsiteX3" fmla="*/ 0 w 3105150"/>
              <a:gd name="connsiteY3" fmla="*/ 1057275 h 4248150"/>
              <a:gd name="connsiteX4" fmla="*/ 1009775 w 3105150"/>
              <a:gd name="connsiteY4" fmla="*/ 546592 h 4248150"/>
              <a:gd name="connsiteX5" fmla="*/ 3095625 w 3105150"/>
              <a:gd name="connsiteY5" fmla="*/ 0 h 4248150"/>
              <a:gd name="connsiteX6" fmla="*/ 2476500 w 3105150"/>
              <a:gd name="connsiteY6" fmla="*/ 1076325 h 4248150"/>
              <a:gd name="connsiteX7" fmla="*/ 3105150 w 3105150"/>
              <a:gd name="connsiteY7" fmla="*/ 2114550 h 4248150"/>
              <a:gd name="connsiteX8" fmla="*/ 2505075 w 3105150"/>
              <a:gd name="connsiteY8" fmla="*/ 3143250 h 4248150"/>
              <a:gd name="connsiteX9" fmla="*/ 3086100 w 3105150"/>
              <a:gd name="connsiteY9" fmla="*/ 4238625 h 4248150"/>
              <a:gd name="connsiteX10" fmla="*/ 666750 w 3105150"/>
              <a:gd name="connsiteY10" fmla="*/ 4248150 h 4248150"/>
              <a:gd name="connsiteX0" fmla="*/ 6804347 w 9242747"/>
              <a:gd name="connsiteY0" fmla="*/ 4248150 h 4248150"/>
              <a:gd name="connsiteX1" fmla="*/ 6147122 w 9242747"/>
              <a:gd name="connsiteY1" fmla="*/ 3152775 h 4248150"/>
              <a:gd name="connsiteX2" fmla="*/ 0 w 9242747"/>
              <a:gd name="connsiteY2" fmla="*/ 3118764 h 4248150"/>
              <a:gd name="connsiteX3" fmla="*/ 6137597 w 9242747"/>
              <a:gd name="connsiteY3" fmla="*/ 1057275 h 4248150"/>
              <a:gd name="connsiteX4" fmla="*/ 7147372 w 9242747"/>
              <a:gd name="connsiteY4" fmla="*/ 546592 h 4248150"/>
              <a:gd name="connsiteX5" fmla="*/ 9233222 w 9242747"/>
              <a:gd name="connsiteY5" fmla="*/ 0 h 4248150"/>
              <a:gd name="connsiteX6" fmla="*/ 8614097 w 9242747"/>
              <a:gd name="connsiteY6" fmla="*/ 1076325 h 4248150"/>
              <a:gd name="connsiteX7" fmla="*/ 9242747 w 9242747"/>
              <a:gd name="connsiteY7" fmla="*/ 2114550 h 4248150"/>
              <a:gd name="connsiteX8" fmla="*/ 8642672 w 9242747"/>
              <a:gd name="connsiteY8" fmla="*/ 3143250 h 4248150"/>
              <a:gd name="connsiteX9" fmla="*/ 9223697 w 9242747"/>
              <a:gd name="connsiteY9" fmla="*/ 4238625 h 4248150"/>
              <a:gd name="connsiteX10" fmla="*/ 6804347 w 9242747"/>
              <a:gd name="connsiteY10" fmla="*/ 4248150 h 4248150"/>
              <a:gd name="connsiteX0" fmla="*/ 6852450 w 9290850"/>
              <a:gd name="connsiteY0" fmla="*/ 4248150 h 4248150"/>
              <a:gd name="connsiteX1" fmla="*/ 6195225 w 9290850"/>
              <a:gd name="connsiteY1" fmla="*/ 3152775 h 4248150"/>
              <a:gd name="connsiteX2" fmla="*/ 48103 w 9290850"/>
              <a:gd name="connsiteY2" fmla="*/ 3118764 h 4248150"/>
              <a:gd name="connsiteX3" fmla="*/ 6185700 w 9290850"/>
              <a:gd name="connsiteY3" fmla="*/ 1057275 h 4248150"/>
              <a:gd name="connsiteX4" fmla="*/ 7195475 w 9290850"/>
              <a:gd name="connsiteY4" fmla="*/ 546592 h 4248150"/>
              <a:gd name="connsiteX5" fmla="*/ 9281325 w 9290850"/>
              <a:gd name="connsiteY5" fmla="*/ 0 h 4248150"/>
              <a:gd name="connsiteX6" fmla="*/ 8662200 w 9290850"/>
              <a:gd name="connsiteY6" fmla="*/ 1076325 h 4248150"/>
              <a:gd name="connsiteX7" fmla="*/ 9290850 w 9290850"/>
              <a:gd name="connsiteY7" fmla="*/ 2114550 h 4248150"/>
              <a:gd name="connsiteX8" fmla="*/ 8690775 w 9290850"/>
              <a:gd name="connsiteY8" fmla="*/ 3143250 h 4248150"/>
              <a:gd name="connsiteX9" fmla="*/ 9271800 w 9290850"/>
              <a:gd name="connsiteY9" fmla="*/ 4238625 h 4248150"/>
              <a:gd name="connsiteX10" fmla="*/ 6852450 w 9290850"/>
              <a:gd name="connsiteY10" fmla="*/ 4248150 h 4248150"/>
              <a:gd name="connsiteX0" fmla="*/ 7069146 w 9507546"/>
              <a:gd name="connsiteY0" fmla="*/ 4248150 h 4248150"/>
              <a:gd name="connsiteX1" fmla="*/ 6411921 w 9507546"/>
              <a:gd name="connsiteY1" fmla="*/ 3152775 h 4248150"/>
              <a:gd name="connsiteX2" fmla="*/ 264799 w 9507546"/>
              <a:gd name="connsiteY2" fmla="*/ 3118764 h 4248150"/>
              <a:gd name="connsiteX3" fmla="*/ 1995521 w 9507546"/>
              <a:gd name="connsiteY3" fmla="*/ 2042397 h 4248150"/>
              <a:gd name="connsiteX4" fmla="*/ 7412171 w 9507546"/>
              <a:gd name="connsiteY4" fmla="*/ 546592 h 4248150"/>
              <a:gd name="connsiteX5" fmla="*/ 9498021 w 9507546"/>
              <a:gd name="connsiteY5" fmla="*/ 0 h 4248150"/>
              <a:gd name="connsiteX6" fmla="*/ 8878896 w 9507546"/>
              <a:gd name="connsiteY6" fmla="*/ 1076325 h 4248150"/>
              <a:gd name="connsiteX7" fmla="*/ 9507546 w 9507546"/>
              <a:gd name="connsiteY7" fmla="*/ 2114550 h 4248150"/>
              <a:gd name="connsiteX8" fmla="*/ 8907471 w 9507546"/>
              <a:gd name="connsiteY8" fmla="*/ 3143250 h 4248150"/>
              <a:gd name="connsiteX9" fmla="*/ 9488496 w 9507546"/>
              <a:gd name="connsiteY9" fmla="*/ 4238625 h 4248150"/>
              <a:gd name="connsiteX10" fmla="*/ 7069146 w 9507546"/>
              <a:gd name="connsiteY10" fmla="*/ 4248150 h 4248150"/>
              <a:gd name="connsiteX0" fmla="*/ 7152742 w 9591142"/>
              <a:gd name="connsiteY0" fmla="*/ 4248150 h 4248150"/>
              <a:gd name="connsiteX1" fmla="*/ 6495517 w 9591142"/>
              <a:gd name="connsiteY1" fmla="*/ 3152775 h 4248150"/>
              <a:gd name="connsiteX2" fmla="*/ 348395 w 9591142"/>
              <a:gd name="connsiteY2" fmla="*/ 3118764 h 4248150"/>
              <a:gd name="connsiteX3" fmla="*/ 2079117 w 9591142"/>
              <a:gd name="connsiteY3" fmla="*/ 2042397 h 4248150"/>
              <a:gd name="connsiteX4" fmla="*/ 7495767 w 9591142"/>
              <a:gd name="connsiteY4" fmla="*/ 546592 h 4248150"/>
              <a:gd name="connsiteX5" fmla="*/ 9581617 w 9591142"/>
              <a:gd name="connsiteY5" fmla="*/ 0 h 4248150"/>
              <a:gd name="connsiteX6" fmla="*/ 8962492 w 9591142"/>
              <a:gd name="connsiteY6" fmla="*/ 1076325 h 4248150"/>
              <a:gd name="connsiteX7" fmla="*/ 9591142 w 9591142"/>
              <a:gd name="connsiteY7" fmla="*/ 2114550 h 4248150"/>
              <a:gd name="connsiteX8" fmla="*/ 8991067 w 9591142"/>
              <a:gd name="connsiteY8" fmla="*/ 3143250 h 4248150"/>
              <a:gd name="connsiteX9" fmla="*/ 9572092 w 9591142"/>
              <a:gd name="connsiteY9" fmla="*/ 4238625 h 4248150"/>
              <a:gd name="connsiteX10" fmla="*/ 7152742 w 9591142"/>
              <a:gd name="connsiteY10" fmla="*/ 4248150 h 4248150"/>
              <a:gd name="connsiteX0" fmla="*/ 7152742 w 9591142"/>
              <a:gd name="connsiteY0" fmla="*/ 4248150 h 4248150"/>
              <a:gd name="connsiteX1" fmla="*/ 6495517 w 9591142"/>
              <a:gd name="connsiteY1" fmla="*/ 3152775 h 4248150"/>
              <a:gd name="connsiteX2" fmla="*/ 348395 w 9591142"/>
              <a:gd name="connsiteY2" fmla="*/ 3118764 h 4248150"/>
              <a:gd name="connsiteX3" fmla="*/ 2079117 w 9591142"/>
              <a:gd name="connsiteY3" fmla="*/ 2042397 h 4248150"/>
              <a:gd name="connsiteX4" fmla="*/ 2673733 w 9591142"/>
              <a:gd name="connsiteY4" fmla="*/ 3077087 h 4248150"/>
              <a:gd name="connsiteX5" fmla="*/ 9581617 w 9591142"/>
              <a:gd name="connsiteY5" fmla="*/ 0 h 4248150"/>
              <a:gd name="connsiteX6" fmla="*/ 8962492 w 9591142"/>
              <a:gd name="connsiteY6" fmla="*/ 1076325 h 4248150"/>
              <a:gd name="connsiteX7" fmla="*/ 9591142 w 9591142"/>
              <a:gd name="connsiteY7" fmla="*/ 2114550 h 4248150"/>
              <a:gd name="connsiteX8" fmla="*/ 8991067 w 9591142"/>
              <a:gd name="connsiteY8" fmla="*/ 3143250 h 4248150"/>
              <a:gd name="connsiteX9" fmla="*/ 9572092 w 9591142"/>
              <a:gd name="connsiteY9" fmla="*/ 4238625 h 4248150"/>
              <a:gd name="connsiteX10" fmla="*/ 7152742 w 9591142"/>
              <a:gd name="connsiteY10" fmla="*/ 4248150 h 4248150"/>
              <a:gd name="connsiteX0" fmla="*/ 7152742 w 9591142"/>
              <a:gd name="connsiteY0" fmla="*/ 4248150 h 4248150"/>
              <a:gd name="connsiteX1" fmla="*/ 1497892 w 9591142"/>
              <a:gd name="connsiteY1" fmla="*/ 3090294 h 4248150"/>
              <a:gd name="connsiteX2" fmla="*/ 348395 w 9591142"/>
              <a:gd name="connsiteY2" fmla="*/ 3118764 h 4248150"/>
              <a:gd name="connsiteX3" fmla="*/ 2079117 w 9591142"/>
              <a:gd name="connsiteY3" fmla="*/ 2042397 h 4248150"/>
              <a:gd name="connsiteX4" fmla="*/ 2673733 w 9591142"/>
              <a:gd name="connsiteY4" fmla="*/ 3077087 h 4248150"/>
              <a:gd name="connsiteX5" fmla="*/ 9581617 w 9591142"/>
              <a:gd name="connsiteY5" fmla="*/ 0 h 4248150"/>
              <a:gd name="connsiteX6" fmla="*/ 8962492 w 9591142"/>
              <a:gd name="connsiteY6" fmla="*/ 1076325 h 4248150"/>
              <a:gd name="connsiteX7" fmla="*/ 9591142 w 9591142"/>
              <a:gd name="connsiteY7" fmla="*/ 2114550 h 4248150"/>
              <a:gd name="connsiteX8" fmla="*/ 8991067 w 9591142"/>
              <a:gd name="connsiteY8" fmla="*/ 3143250 h 4248150"/>
              <a:gd name="connsiteX9" fmla="*/ 9572092 w 9591142"/>
              <a:gd name="connsiteY9" fmla="*/ 4238625 h 4248150"/>
              <a:gd name="connsiteX10" fmla="*/ 7152742 w 9591142"/>
              <a:gd name="connsiteY10" fmla="*/ 4248150 h 4248150"/>
              <a:gd name="connsiteX0" fmla="*/ 939478 w 9591142"/>
              <a:gd name="connsiteY0" fmla="*/ 4123187 h 4238625"/>
              <a:gd name="connsiteX1" fmla="*/ 1497892 w 9591142"/>
              <a:gd name="connsiteY1" fmla="*/ 3090294 h 4238625"/>
              <a:gd name="connsiteX2" fmla="*/ 348395 w 9591142"/>
              <a:gd name="connsiteY2" fmla="*/ 3118764 h 4238625"/>
              <a:gd name="connsiteX3" fmla="*/ 2079117 w 9591142"/>
              <a:gd name="connsiteY3" fmla="*/ 2042397 h 4238625"/>
              <a:gd name="connsiteX4" fmla="*/ 2673733 w 9591142"/>
              <a:gd name="connsiteY4" fmla="*/ 3077087 h 4238625"/>
              <a:gd name="connsiteX5" fmla="*/ 9581617 w 9591142"/>
              <a:gd name="connsiteY5" fmla="*/ 0 h 4238625"/>
              <a:gd name="connsiteX6" fmla="*/ 8962492 w 9591142"/>
              <a:gd name="connsiteY6" fmla="*/ 1076325 h 4238625"/>
              <a:gd name="connsiteX7" fmla="*/ 9591142 w 9591142"/>
              <a:gd name="connsiteY7" fmla="*/ 2114550 h 4238625"/>
              <a:gd name="connsiteX8" fmla="*/ 8991067 w 9591142"/>
              <a:gd name="connsiteY8" fmla="*/ 3143250 h 4238625"/>
              <a:gd name="connsiteX9" fmla="*/ 9572092 w 9591142"/>
              <a:gd name="connsiteY9" fmla="*/ 4238625 h 4238625"/>
              <a:gd name="connsiteX10" fmla="*/ 939478 w 9591142"/>
              <a:gd name="connsiteY10" fmla="*/ 4123187 h 4238625"/>
              <a:gd name="connsiteX0" fmla="*/ 939478 w 9591142"/>
              <a:gd name="connsiteY0" fmla="*/ 4123187 h 4238625"/>
              <a:gd name="connsiteX1" fmla="*/ 1497892 w 9591142"/>
              <a:gd name="connsiteY1" fmla="*/ 3090294 h 4238625"/>
              <a:gd name="connsiteX2" fmla="*/ 348395 w 9591142"/>
              <a:gd name="connsiteY2" fmla="*/ 3118764 h 4238625"/>
              <a:gd name="connsiteX3" fmla="*/ 2079117 w 9591142"/>
              <a:gd name="connsiteY3" fmla="*/ 2042397 h 4238625"/>
              <a:gd name="connsiteX4" fmla="*/ 2673733 w 9591142"/>
              <a:gd name="connsiteY4" fmla="*/ 3077087 h 4238625"/>
              <a:gd name="connsiteX5" fmla="*/ 9581617 w 9591142"/>
              <a:gd name="connsiteY5" fmla="*/ 0 h 4238625"/>
              <a:gd name="connsiteX6" fmla="*/ 8962492 w 9591142"/>
              <a:gd name="connsiteY6" fmla="*/ 1076325 h 4238625"/>
              <a:gd name="connsiteX7" fmla="*/ 9591142 w 9591142"/>
              <a:gd name="connsiteY7" fmla="*/ 2114550 h 4238625"/>
              <a:gd name="connsiteX8" fmla="*/ 8991067 w 9591142"/>
              <a:gd name="connsiteY8" fmla="*/ 3143250 h 4238625"/>
              <a:gd name="connsiteX9" fmla="*/ 9572092 w 9591142"/>
              <a:gd name="connsiteY9" fmla="*/ 4238625 h 4238625"/>
              <a:gd name="connsiteX10" fmla="*/ 939478 w 9591142"/>
              <a:gd name="connsiteY10" fmla="*/ 4123187 h 4238625"/>
              <a:gd name="connsiteX0" fmla="*/ 939478 w 9591142"/>
              <a:gd name="connsiteY0" fmla="*/ 4123187 h 4123187"/>
              <a:gd name="connsiteX1" fmla="*/ 1497892 w 9591142"/>
              <a:gd name="connsiteY1" fmla="*/ 3090294 h 4123187"/>
              <a:gd name="connsiteX2" fmla="*/ 348395 w 9591142"/>
              <a:gd name="connsiteY2" fmla="*/ 3118764 h 4123187"/>
              <a:gd name="connsiteX3" fmla="*/ 2079117 w 9591142"/>
              <a:gd name="connsiteY3" fmla="*/ 2042397 h 4123187"/>
              <a:gd name="connsiteX4" fmla="*/ 2673733 w 9591142"/>
              <a:gd name="connsiteY4" fmla="*/ 3077087 h 4123187"/>
              <a:gd name="connsiteX5" fmla="*/ 9581617 w 9591142"/>
              <a:gd name="connsiteY5" fmla="*/ 0 h 4123187"/>
              <a:gd name="connsiteX6" fmla="*/ 8962492 w 9591142"/>
              <a:gd name="connsiteY6" fmla="*/ 1076325 h 4123187"/>
              <a:gd name="connsiteX7" fmla="*/ 9591142 w 9591142"/>
              <a:gd name="connsiteY7" fmla="*/ 2114550 h 4123187"/>
              <a:gd name="connsiteX8" fmla="*/ 8991067 w 9591142"/>
              <a:gd name="connsiteY8" fmla="*/ 3143250 h 4123187"/>
              <a:gd name="connsiteX9" fmla="*/ 2089159 w 9591142"/>
              <a:gd name="connsiteY9" fmla="*/ 4113663 h 4123187"/>
              <a:gd name="connsiteX10" fmla="*/ 939478 w 9591142"/>
              <a:gd name="connsiteY10" fmla="*/ 4123187 h 4123187"/>
              <a:gd name="connsiteX0" fmla="*/ 939478 w 9591142"/>
              <a:gd name="connsiteY0" fmla="*/ 4123187 h 4123187"/>
              <a:gd name="connsiteX1" fmla="*/ 1497892 w 9591142"/>
              <a:gd name="connsiteY1" fmla="*/ 3090294 h 4123187"/>
              <a:gd name="connsiteX2" fmla="*/ 348395 w 9591142"/>
              <a:gd name="connsiteY2" fmla="*/ 3118764 h 4123187"/>
              <a:gd name="connsiteX3" fmla="*/ 2079117 w 9591142"/>
              <a:gd name="connsiteY3" fmla="*/ 2042397 h 4123187"/>
              <a:gd name="connsiteX4" fmla="*/ 2673733 w 9591142"/>
              <a:gd name="connsiteY4" fmla="*/ 3077087 h 4123187"/>
              <a:gd name="connsiteX5" fmla="*/ 9581617 w 9591142"/>
              <a:gd name="connsiteY5" fmla="*/ 0 h 4123187"/>
              <a:gd name="connsiteX6" fmla="*/ 8962492 w 9591142"/>
              <a:gd name="connsiteY6" fmla="*/ 1076325 h 4123187"/>
              <a:gd name="connsiteX7" fmla="*/ 9591142 w 9591142"/>
              <a:gd name="connsiteY7" fmla="*/ 2114550 h 4123187"/>
              <a:gd name="connsiteX8" fmla="*/ 2629223 w 9591142"/>
              <a:gd name="connsiteY8" fmla="*/ 3205732 h 4123187"/>
              <a:gd name="connsiteX9" fmla="*/ 2089159 w 9591142"/>
              <a:gd name="connsiteY9" fmla="*/ 4113663 h 4123187"/>
              <a:gd name="connsiteX10" fmla="*/ 939478 w 9591142"/>
              <a:gd name="connsiteY10" fmla="*/ 4123187 h 4123187"/>
              <a:gd name="connsiteX0" fmla="*/ 939478 w 9591142"/>
              <a:gd name="connsiteY0" fmla="*/ 4123187 h 5207087"/>
              <a:gd name="connsiteX1" fmla="*/ 1497892 w 9591142"/>
              <a:gd name="connsiteY1" fmla="*/ 3090294 h 5207087"/>
              <a:gd name="connsiteX2" fmla="*/ 348395 w 9591142"/>
              <a:gd name="connsiteY2" fmla="*/ 3118764 h 5207087"/>
              <a:gd name="connsiteX3" fmla="*/ 2079117 w 9591142"/>
              <a:gd name="connsiteY3" fmla="*/ 2042397 h 5207087"/>
              <a:gd name="connsiteX4" fmla="*/ 2673733 w 9591142"/>
              <a:gd name="connsiteY4" fmla="*/ 3077087 h 5207087"/>
              <a:gd name="connsiteX5" fmla="*/ 9581617 w 9591142"/>
              <a:gd name="connsiteY5" fmla="*/ 0 h 5207087"/>
              <a:gd name="connsiteX6" fmla="*/ 8962492 w 9591142"/>
              <a:gd name="connsiteY6" fmla="*/ 1076325 h 5207087"/>
              <a:gd name="connsiteX7" fmla="*/ 9591142 w 9591142"/>
              <a:gd name="connsiteY7" fmla="*/ 2114550 h 5207087"/>
              <a:gd name="connsiteX8" fmla="*/ 2629223 w 9591142"/>
              <a:gd name="connsiteY8" fmla="*/ 3205732 h 5207087"/>
              <a:gd name="connsiteX9" fmla="*/ 1535368 w 9591142"/>
              <a:gd name="connsiteY9" fmla="*/ 5207087 h 5207087"/>
              <a:gd name="connsiteX10" fmla="*/ 939478 w 9591142"/>
              <a:gd name="connsiteY10" fmla="*/ 4123187 h 5207087"/>
              <a:gd name="connsiteX0" fmla="*/ 939478 w 9591142"/>
              <a:gd name="connsiteY0" fmla="*/ 4123187 h 5207087"/>
              <a:gd name="connsiteX1" fmla="*/ 1497892 w 9591142"/>
              <a:gd name="connsiteY1" fmla="*/ 3090294 h 5207087"/>
              <a:gd name="connsiteX2" fmla="*/ 348395 w 9591142"/>
              <a:gd name="connsiteY2" fmla="*/ 3118764 h 5207087"/>
              <a:gd name="connsiteX3" fmla="*/ 2079117 w 9591142"/>
              <a:gd name="connsiteY3" fmla="*/ 2042397 h 5207087"/>
              <a:gd name="connsiteX4" fmla="*/ 2673733 w 9591142"/>
              <a:gd name="connsiteY4" fmla="*/ 3077087 h 5207087"/>
              <a:gd name="connsiteX5" fmla="*/ 9581617 w 9591142"/>
              <a:gd name="connsiteY5" fmla="*/ 0 h 5207087"/>
              <a:gd name="connsiteX6" fmla="*/ 9591142 w 9591142"/>
              <a:gd name="connsiteY6" fmla="*/ 2114550 h 5207087"/>
              <a:gd name="connsiteX7" fmla="*/ 2629223 w 9591142"/>
              <a:gd name="connsiteY7" fmla="*/ 3205732 h 5207087"/>
              <a:gd name="connsiteX8" fmla="*/ 1535368 w 9591142"/>
              <a:gd name="connsiteY8" fmla="*/ 5207087 h 5207087"/>
              <a:gd name="connsiteX9" fmla="*/ 939478 w 9591142"/>
              <a:gd name="connsiteY9" fmla="*/ 4123187 h 5207087"/>
              <a:gd name="connsiteX0" fmla="*/ 939478 w 9591142"/>
              <a:gd name="connsiteY0" fmla="*/ 2080790 h 3164690"/>
              <a:gd name="connsiteX1" fmla="*/ 1497892 w 9591142"/>
              <a:gd name="connsiteY1" fmla="*/ 1047897 h 3164690"/>
              <a:gd name="connsiteX2" fmla="*/ 348395 w 9591142"/>
              <a:gd name="connsiteY2" fmla="*/ 1076367 h 3164690"/>
              <a:gd name="connsiteX3" fmla="*/ 2079117 w 9591142"/>
              <a:gd name="connsiteY3" fmla="*/ 0 h 3164690"/>
              <a:gd name="connsiteX4" fmla="*/ 2673733 w 9591142"/>
              <a:gd name="connsiteY4" fmla="*/ 1034690 h 3164690"/>
              <a:gd name="connsiteX5" fmla="*/ 9591142 w 9591142"/>
              <a:gd name="connsiteY5" fmla="*/ 72153 h 3164690"/>
              <a:gd name="connsiteX6" fmla="*/ 2629223 w 9591142"/>
              <a:gd name="connsiteY6" fmla="*/ 1163335 h 3164690"/>
              <a:gd name="connsiteX7" fmla="*/ 1535368 w 9591142"/>
              <a:gd name="connsiteY7" fmla="*/ 3164690 h 3164690"/>
              <a:gd name="connsiteX8" fmla="*/ 939478 w 9591142"/>
              <a:gd name="connsiteY8" fmla="*/ 2080790 h 3164690"/>
              <a:gd name="connsiteX0" fmla="*/ 939478 w 2673733"/>
              <a:gd name="connsiteY0" fmla="*/ 2080790 h 3164690"/>
              <a:gd name="connsiteX1" fmla="*/ 1497892 w 2673733"/>
              <a:gd name="connsiteY1" fmla="*/ 1047897 h 3164690"/>
              <a:gd name="connsiteX2" fmla="*/ 348395 w 2673733"/>
              <a:gd name="connsiteY2" fmla="*/ 1076367 h 3164690"/>
              <a:gd name="connsiteX3" fmla="*/ 2079117 w 2673733"/>
              <a:gd name="connsiteY3" fmla="*/ 0 h 3164690"/>
              <a:gd name="connsiteX4" fmla="*/ 2673733 w 2673733"/>
              <a:gd name="connsiteY4" fmla="*/ 1034690 h 3164690"/>
              <a:gd name="connsiteX5" fmla="*/ 2629223 w 2673733"/>
              <a:gd name="connsiteY5" fmla="*/ 1163335 h 3164690"/>
              <a:gd name="connsiteX6" fmla="*/ 1535368 w 2673733"/>
              <a:gd name="connsiteY6" fmla="*/ 3164690 h 3164690"/>
              <a:gd name="connsiteX7" fmla="*/ 939478 w 2673733"/>
              <a:gd name="connsiteY7" fmla="*/ 2080790 h 3164690"/>
              <a:gd name="connsiteX0" fmla="*/ 949625 w 2683880"/>
              <a:gd name="connsiteY0" fmla="*/ 2149222 h 3233122"/>
              <a:gd name="connsiteX1" fmla="*/ 1508039 w 2683880"/>
              <a:gd name="connsiteY1" fmla="*/ 1116329 h 3233122"/>
              <a:gd name="connsiteX2" fmla="*/ 358542 w 2683880"/>
              <a:gd name="connsiteY2" fmla="*/ 1144799 h 3233122"/>
              <a:gd name="connsiteX3" fmla="*/ 119307 w 2683880"/>
              <a:gd name="connsiteY3" fmla="*/ 212883 h 3233122"/>
              <a:gd name="connsiteX4" fmla="*/ 2089264 w 2683880"/>
              <a:gd name="connsiteY4" fmla="*/ 68432 h 3233122"/>
              <a:gd name="connsiteX5" fmla="*/ 2683880 w 2683880"/>
              <a:gd name="connsiteY5" fmla="*/ 1103122 h 3233122"/>
              <a:gd name="connsiteX6" fmla="*/ 2639370 w 2683880"/>
              <a:gd name="connsiteY6" fmla="*/ 1231767 h 3233122"/>
              <a:gd name="connsiteX7" fmla="*/ 1545515 w 2683880"/>
              <a:gd name="connsiteY7" fmla="*/ 3233122 h 3233122"/>
              <a:gd name="connsiteX8" fmla="*/ 949625 w 2683880"/>
              <a:gd name="connsiteY8" fmla="*/ 2149222 h 3233122"/>
              <a:gd name="connsiteX0" fmla="*/ 1254207 w 2988462"/>
              <a:gd name="connsiteY0" fmla="*/ 2210421 h 3294321"/>
              <a:gd name="connsiteX1" fmla="*/ 1812621 w 2988462"/>
              <a:gd name="connsiteY1" fmla="*/ 1177528 h 3294321"/>
              <a:gd name="connsiteX2" fmla="*/ 663124 w 2988462"/>
              <a:gd name="connsiteY2" fmla="*/ 1205998 h 3294321"/>
              <a:gd name="connsiteX3" fmla="*/ 72705 w 2988462"/>
              <a:gd name="connsiteY3" fmla="*/ 117878 h 3294321"/>
              <a:gd name="connsiteX4" fmla="*/ 2393846 w 2988462"/>
              <a:gd name="connsiteY4" fmla="*/ 129631 h 3294321"/>
              <a:gd name="connsiteX5" fmla="*/ 2988462 w 2988462"/>
              <a:gd name="connsiteY5" fmla="*/ 1164321 h 3294321"/>
              <a:gd name="connsiteX6" fmla="*/ 2943952 w 2988462"/>
              <a:gd name="connsiteY6" fmla="*/ 1292966 h 3294321"/>
              <a:gd name="connsiteX7" fmla="*/ 1850097 w 2988462"/>
              <a:gd name="connsiteY7" fmla="*/ 3294321 h 3294321"/>
              <a:gd name="connsiteX8" fmla="*/ 1254207 w 2988462"/>
              <a:gd name="connsiteY8" fmla="*/ 2210421 h 3294321"/>
              <a:gd name="connsiteX0" fmla="*/ 1254207 w 2988462"/>
              <a:gd name="connsiteY0" fmla="*/ 2133213 h 3217113"/>
              <a:gd name="connsiteX1" fmla="*/ 1812621 w 2988462"/>
              <a:gd name="connsiteY1" fmla="*/ 1100320 h 3217113"/>
              <a:gd name="connsiteX2" fmla="*/ 663124 w 2988462"/>
              <a:gd name="connsiteY2" fmla="*/ 1128790 h 3217113"/>
              <a:gd name="connsiteX3" fmla="*/ 72705 w 2988462"/>
              <a:gd name="connsiteY3" fmla="*/ 40670 h 3217113"/>
              <a:gd name="connsiteX4" fmla="*/ 2393846 w 2988462"/>
              <a:gd name="connsiteY4" fmla="*/ 52423 h 3217113"/>
              <a:gd name="connsiteX5" fmla="*/ 2988462 w 2988462"/>
              <a:gd name="connsiteY5" fmla="*/ 1087113 h 3217113"/>
              <a:gd name="connsiteX6" fmla="*/ 2943952 w 2988462"/>
              <a:gd name="connsiteY6" fmla="*/ 1215758 h 3217113"/>
              <a:gd name="connsiteX7" fmla="*/ 1850097 w 2988462"/>
              <a:gd name="connsiteY7" fmla="*/ 3217113 h 3217113"/>
              <a:gd name="connsiteX8" fmla="*/ 1254207 w 2988462"/>
              <a:gd name="connsiteY8" fmla="*/ 2133213 h 3217113"/>
              <a:gd name="connsiteX0" fmla="*/ 1182978 w 2917233"/>
              <a:gd name="connsiteY0" fmla="*/ 2133213 h 3217113"/>
              <a:gd name="connsiteX1" fmla="*/ 1741392 w 2917233"/>
              <a:gd name="connsiteY1" fmla="*/ 1100320 h 3217113"/>
              <a:gd name="connsiteX2" fmla="*/ 591895 w 2917233"/>
              <a:gd name="connsiteY2" fmla="*/ 1128790 h 3217113"/>
              <a:gd name="connsiteX3" fmla="*/ 1476 w 2917233"/>
              <a:gd name="connsiteY3" fmla="*/ 40670 h 3217113"/>
              <a:gd name="connsiteX4" fmla="*/ 2322617 w 2917233"/>
              <a:gd name="connsiteY4" fmla="*/ 52423 h 3217113"/>
              <a:gd name="connsiteX5" fmla="*/ 2917233 w 2917233"/>
              <a:gd name="connsiteY5" fmla="*/ 1087113 h 3217113"/>
              <a:gd name="connsiteX6" fmla="*/ 2872723 w 2917233"/>
              <a:gd name="connsiteY6" fmla="*/ 1215758 h 3217113"/>
              <a:gd name="connsiteX7" fmla="*/ 1778868 w 2917233"/>
              <a:gd name="connsiteY7" fmla="*/ 3217113 h 3217113"/>
              <a:gd name="connsiteX8" fmla="*/ 1182978 w 2917233"/>
              <a:gd name="connsiteY8" fmla="*/ 2133213 h 3217113"/>
              <a:gd name="connsiteX0" fmla="*/ 614727 w 2978488"/>
              <a:gd name="connsiteY0" fmla="*/ 3255166 h 3313063"/>
              <a:gd name="connsiteX1" fmla="*/ 1802647 w 2978488"/>
              <a:gd name="connsiteY1" fmla="*/ 1196270 h 3313063"/>
              <a:gd name="connsiteX2" fmla="*/ 653150 w 2978488"/>
              <a:gd name="connsiteY2" fmla="*/ 1224740 h 3313063"/>
              <a:gd name="connsiteX3" fmla="*/ 62731 w 2978488"/>
              <a:gd name="connsiteY3" fmla="*/ 136620 h 3313063"/>
              <a:gd name="connsiteX4" fmla="*/ 2383872 w 2978488"/>
              <a:gd name="connsiteY4" fmla="*/ 148373 h 3313063"/>
              <a:gd name="connsiteX5" fmla="*/ 2978488 w 2978488"/>
              <a:gd name="connsiteY5" fmla="*/ 1183063 h 3313063"/>
              <a:gd name="connsiteX6" fmla="*/ 2933978 w 2978488"/>
              <a:gd name="connsiteY6" fmla="*/ 1311708 h 3313063"/>
              <a:gd name="connsiteX7" fmla="*/ 1840123 w 2978488"/>
              <a:gd name="connsiteY7" fmla="*/ 3313063 h 3313063"/>
              <a:gd name="connsiteX8" fmla="*/ 614727 w 2978488"/>
              <a:gd name="connsiteY8" fmla="*/ 3255166 h 3313063"/>
              <a:gd name="connsiteX0" fmla="*/ 614727 w 2978488"/>
              <a:gd name="connsiteY0" fmla="*/ 3255166 h 3313063"/>
              <a:gd name="connsiteX1" fmla="*/ 28586 w 2978488"/>
              <a:gd name="connsiteY1" fmla="*/ 2222273 h 3313063"/>
              <a:gd name="connsiteX2" fmla="*/ 653150 w 2978488"/>
              <a:gd name="connsiteY2" fmla="*/ 1224740 h 3313063"/>
              <a:gd name="connsiteX3" fmla="*/ 62731 w 2978488"/>
              <a:gd name="connsiteY3" fmla="*/ 136620 h 3313063"/>
              <a:gd name="connsiteX4" fmla="*/ 2383872 w 2978488"/>
              <a:gd name="connsiteY4" fmla="*/ 148373 h 3313063"/>
              <a:gd name="connsiteX5" fmla="*/ 2978488 w 2978488"/>
              <a:gd name="connsiteY5" fmla="*/ 1183063 h 3313063"/>
              <a:gd name="connsiteX6" fmla="*/ 2933978 w 2978488"/>
              <a:gd name="connsiteY6" fmla="*/ 1311708 h 3313063"/>
              <a:gd name="connsiteX7" fmla="*/ 1840123 w 2978488"/>
              <a:gd name="connsiteY7" fmla="*/ 3313063 h 3313063"/>
              <a:gd name="connsiteX8" fmla="*/ 614727 w 2978488"/>
              <a:gd name="connsiteY8" fmla="*/ 3255166 h 3313063"/>
              <a:gd name="connsiteX0" fmla="*/ 614727 w 2978488"/>
              <a:gd name="connsiteY0" fmla="*/ 3255166 h 3313063"/>
              <a:gd name="connsiteX1" fmla="*/ 28586 w 2978488"/>
              <a:gd name="connsiteY1" fmla="*/ 2222273 h 3313063"/>
              <a:gd name="connsiteX2" fmla="*/ 1259765 w 2978488"/>
              <a:gd name="connsiteY2" fmla="*/ 2206613 h 3313063"/>
              <a:gd name="connsiteX3" fmla="*/ 62731 w 2978488"/>
              <a:gd name="connsiteY3" fmla="*/ 136620 h 3313063"/>
              <a:gd name="connsiteX4" fmla="*/ 2383872 w 2978488"/>
              <a:gd name="connsiteY4" fmla="*/ 148373 h 3313063"/>
              <a:gd name="connsiteX5" fmla="*/ 2978488 w 2978488"/>
              <a:gd name="connsiteY5" fmla="*/ 1183063 h 3313063"/>
              <a:gd name="connsiteX6" fmla="*/ 2933978 w 2978488"/>
              <a:gd name="connsiteY6" fmla="*/ 1311708 h 3313063"/>
              <a:gd name="connsiteX7" fmla="*/ 1840123 w 2978488"/>
              <a:gd name="connsiteY7" fmla="*/ 3313063 h 3313063"/>
              <a:gd name="connsiteX8" fmla="*/ 614727 w 2978488"/>
              <a:gd name="connsiteY8" fmla="*/ 3255166 h 3313063"/>
              <a:gd name="connsiteX0" fmla="*/ 614727 w 2978488"/>
              <a:gd name="connsiteY0" fmla="*/ 3255166 h 3313063"/>
              <a:gd name="connsiteX1" fmla="*/ 28586 w 2978488"/>
              <a:gd name="connsiteY1" fmla="*/ 2222273 h 3313063"/>
              <a:gd name="connsiteX2" fmla="*/ 630259 w 2978488"/>
              <a:gd name="connsiteY2" fmla="*/ 1180611 h 3313063"/>
              <a:gd name="connsiteX3" fmla="*/ 62731 w 2978488"/>
              <a:gd name="connsiteY3" fmla="*/ 136620 h 3313063"/>
              <a:gd name="connsiteX4" fmla="*/ 2383872 w 2978488"/>
              <a:gd name="connsiteY4" fmla="*/ 148373 h 3313063"/>
              <a:gd name="connsiteX5" fmla="*/ 2978488 w 2978488"/>
              <a:gd name="connsiteY5" fmla="*/ 1183063 h 3313063"/>
              <a:gd name="connsiteX6" fmla="*/ 2933978 w 2978488"/>
              <a:gd name="connsiteY6" fmla="*/ 1311708 h 3313063"/>
              <a:gd name="connsiteX7" fmla="*/ 1840123 w 2978488"/>
              <a:gd name="connsiteY7" fmla="*/ 3313063 h 3313063"/>
              <a:gd name="connsiteX8" fmla="*/ 614727 w 2978488"/>
              <a:gd name="connsiteY8" fmla="*/ 3255166 h 3313063"/>
              <a:gd name="connsiteX0" fmla="*/ 614727 w 2978488"/>
              <a:gd name="connsiteY0" fmla="*/ 3255166 h 3313063"/>
              <a:gd name="connsiteX1" fmla="*/ 1253261 w 2978488"/>
              <a:gd name="connsiteY1" fmla="*/ 2244338 h 3313063"/>
              <a:gd name="connsiteX2" fmla="*/ 630259 w 2978488"/>
              <a:gd name="connsiteY2" fmla="*/ 1180611 h 3313063"/>
              <a:gd name="connsiteX3" fmla="*/ 62731 w 2978488"/>
              <a:gd name="connsiteY3" fmla="*/ 136620 h 3313063"/>
              <a:gd name="connsiteX4" fmla="*/ 2383872 w 2978488"/>
              <a:gd name="connsiteY4" fmla="*/ 148373 h 3313063"/>
              <a:gd name="connsiteX5" fmla="*/ 2978488 w 2978488"/>
              <a:gd name="connsiteY5" fmla="*/ 1183063 h 3313063"/>
              <a:gd name="connsiteX6" fmla="*/ 2933978 w 2978488"/>
              <a:gd name="connsiteY6" fmla="*/ 1311708 h 3313063"/>
              <a:gd name="connsiteX7" fmla="*/ 1840123 w 2978488"/>
              <a:gd name="connsiteY7" fmla="*/ 3313063 h 3313063"/>
              <a:gd name="connsiteX8" fmla="*/ 614727 w 2978488"/>
              <a:gd name="connsiteY8" fmla="*/ 3255166 h 3313063"/>
              <a:gd name="connsiteX0" fmla="*/ 614727 w 2978488"/>
              <a:gd name="connsiteY0" fmla="*/ 3255166 h 3313063"/>
              <a:gd name="connsiteX1" fmla="*/ 1253261 w 2978488"/>
              <a:gd name="connsiteY1" fmla="*/ 2244338 h 3313063"/>
              <a:gd name="connsiteX2" fmla="*/ 630259 w 2978488"/>
              <a:gd name="connsiteY2" fmla="*/ 1180611 h 3313063"/>
              <a:gd name="connsiteX3" fmla="*/ 62731 w 2978488"/>
              <a:gd name="connsiteY3" fmla="*/ 136620 h 3313063"/>
              <a:gd name="connsiteX4" fmla="*/ 2383872 w 2978488"/>
              <a:gd name="connsiteY4" fmla="*/ 148373 h 3313063"/>
              <a:gd name="connsiteX5" fmla="*/ 2978488 w 2978488"/>
              <a:gd name="connsiteY5" fmla="*/ 1183063 h 3313063"/>
              <a:gd name="connsiteX6" fmla="*/ 2933978 w 2978488"/>
              <a:gd name="connsiteY6" fmla="*/ 1311708 h 3313063"/>
              <a:gd name="connsiteX7" fmla="*/ 1840123 w 2978488"/>
              <a:gd name="connsiteY7" fmla="*/ 3313063 h 3313063"/>
              <a:gd name="connsiteX8" fmla="*/ 614727 w 2978488"/>
              <a:gd name="connsiteY8" fmla="*/ 3255166 h 3313063"/>
              <a:gd name="connsiteX0" fmla="*/ 551996 w 2915757"/>
              <a:gd name="connsiteY0" fmla="*/ 3118546 h 3176443"/>
              <a:gd name="connsiteX1" fmla="*/ 1190530 w 2915757"/>
              <a:gd name="connsiteY1" fmla="*/ 2107718 h 3176443"/>
              <a:gd name="connsiteX2" fmla="*/ 567528 w 2915757"/>
              <a:gd name="connsiteY2" fmla="*/ 1043991 h 3176443"/>
              <a:gd name="connsiteX3" fmla="*/ 0 w 2915757"/>
              <a:gd name="connsiteY3" fmla="*/ 0 h 3176443"/>
              <a:gd name="connsiteX4" fmla="*/ 2321141 w 2915757"/>
              <a:gd name="connsiteY4" fmla="*/ 11753 h 3176443"/>
              <a:gd name="connsiteX5" fmla="*/ 2915757 w 2915757"/>
              <a:gd name="connsiteY5" fmla="*/ 1046443 h 3176443"/>
              <a:gd name="connsiteX6" fmla="*/ 2871247 w 2915757"/>
              <a:gd name="connsiteY6" fmla="*/ 1175088 h 3176443"/>
              <a:gd name="connsiteX7" fmla="*/ 1777392 w 2915757"/>
              <a:gd name="connsiteY7" fmla="*/ 3176443 h 3176443"/>
              <a:gd name="connsiteX8" fmla="*/ 551996 w 2915757"/>
              <a:gd name="connsiteY8" fmla="*/ 3118546 h 3176443"/>
              <a:gd name="connsiteX0" fmla="*/ 551996 w 2915757"/>
              <a:gd name="connsiteY0" fmla="*/ 3118546 h 3176443"/>
              <a:gd name="connsiteX1" fmla="*/ 1190530 w 2915757"/>
              <a:gd name="connsiteY1" fmla="*/ 2107718 h 3176443"/>
              <a:gd name="connsiteX2" fmla="*/ 567528 w 2915757"/>
              <a:gd name="connsiteY2" fmla="*/ 1043991 h 3176443"/>
              <a:gd name="connsiteX3" fmla="*/ 260385 w 2915757"/>
              <a:gd name="connsiteY3" fmla="*/ 487464 h 3176443"/>
              <a:gd name="connsiteX4" fmla="*/ 0 w 2915757"/>
              <a:gd name="connsiteY4" fmla="*/ 0 h 3176443"/>
              <a:gd name="connsiteX5" fmla="*/ 2321141 w 2915757"/>
              <a:gd name="connsiteY5" fmla="*/ 11753 h 3176443"/>
              <a:gd name="connsiteX6" fmla="*/ 2915757 w 2915757"/>
              <a:gd name="connsiteY6" fmla="*/ 1046443 h 3176443"/>
              <a:gd name="connsiteX7" fmla="*/ 2871247 w 2915757"/>
              <a:gd name="connsiteY7" fmla="*/ 1175088 h 3176443"/>
              <a:gd name="connsiteX8" fmla="*/ 1777392 w 2915757"/>
              <a:gd name="connsiteY8" fmla="*/ 3176443 h 3176443"/>
              <a:gd name="connsiteX9" fmla="*/ 551996 w 2915757"/>
              <a:gd name="connsiteY9" fmla="*/ 3118546 h 3176443"/>
              <a:gd name="connsiteX0" fmla="*/ 1138583 w 3502344"/>
              <a:gd name="connsiteY0" fmla="*/ 3118546 h 3176443"/>
              <a:gd name="connsiteX1" fmla="*/ 1777117 w 3502344"/>
              <a:gd name="connsiteY1" fmla="*/ 2107718 h 3176443"/>
              <a:gd name="connsiteX2" fmla="*/ 1154115 w 3502344"/>
              <a:gd name="connsiteY2" fmla="*/ 1043991 h 3176443"/>
              <a:gd name="connsiteX3" fmla="*/ 0 w 3502344"/>
              <a:gd name="connsiteY3" fmla="*/ 1050111 h 3176443"/>
              <a:gd name="connsiteX4" fmla="*/ 586587 w 3502344"/>
              <a:gd name="connsiteY4" fmla="*/ 0 h 3176443"/>
              <a:gd name="connsiteX5" fmla="*/ 2907728 w 3502344"/>
              <a:gd name="connsiteY5" fmla="*/ 11753 h 3176443"/>
              <a:gd name="connsiteX6" fmla="*/ 3502344 w 3502344"/>
              <a:gd name="connsiteY6" fmla="*/ 1046443 h 3176443"/>
              <a:gd name="connsiteX7" fmla="*/ 3457834 w 3502344"/>
              <a:gd name="connsiteY7" fmla="*/ 1175088 h 3176443"/>
              <a:gd name="connsiteX8" fmla="*/ 2363979 w 3502344"/>
              <a:gd name="connsiteY8" fmla="*/ 3176443 h 3176443"/>
              <a:gd name="connsiteX9" fmla="*/ 1138583 w 3502344"/>
              <a:gd name="connsiteY9" fmla="*/ 3118546 h 3176443"/>
              <a:gd name="connsiteX0" fmla="*/ 1138583 w 3502344"/>
              <a:gd name="connsiteY0" fmla="*/ 3118546 h 3176443"/>
              <a:gd name="connsiteX1" fmla="*/ 1777117 w 3502344"/>
              <a:gd name="connsiteY1" fmla="*/ 2107718 h 3176443"/>
              <a:gd name="connsiteX2" fmla="*/ 513163 w 3502344"/>
              <a:gd name="connsiteY2" fmla="*/ 2069994 h 3176443"/>
              <a:gd name="connsiteX3" fmla="*/ 0 w 3502344"/>
              <a:gd name="connsiteY3" fmla="*/ 1050111 h 3176443"/>
              <a:gd name="connsiteX4" fmla="*/ 586587 w 3502344"/>
              <a:gd name="connsiteY4" fmla="*/ 0 h 3176443"/>
              <a:gd name="connsiteX5" fmla="*/ 2907728 w 3502344"/>
              <a:gd name="connsiteY5" fmla="*/ 11753 h 3176443"/>
              <a:gd name="connsiteX6" fmla="*/ 3502344 w 3502344"/>
              <a:gd name="connsiteY6" fmla="*/ 1046443 h 3176443"/>
              <a:gd name="connsiteX7" fmla="*/ 3457834 w 3502344"/>
              <a:gd name="connsiteY7" fmla="*/ 1175088 h 3176443"/>
              <a:gd name="connsiteX8" fmla="*/ 2363979 w 3502344"/>
              <a:gd name="connsiteY8" fmla="*/ 3176443 h 3176443"/>
              <a:gd name="connsiteX9" fmla="*/ 1138583 w 3502344"/>
              <a:gd name="connsiteY9" fmla="*/ 3118546 h 3176443"/>
              <a:gd name="connsiteX0" fmla="*/ 1138583 w 3502344"/>
              <a:gd name="connsiteY0" fmla="*/ 3118546 h 3176443"/>
              <a:gd name="connsiteX1" fmla="*/ 1181947 w 3502344"/>
              <a:gd name="connsiteY1" fmla="*/ 1015522 h 3176443"/>
              <a:gd name="connsiteX2" fmla="*/ 513163 w 3502344"/>
              <a:gd name="connsiteY2" fmla="*/ 2069994 h 3176443"/>
              <a:gd name="connsiteX3" fmla="*/ 0 w 3502344"/>
              <a:gd name="connsiteY3" fmla="*/ 1050111 h 3176443"/>
              <a:gd name="connsiteX4" fmla="*/ 586587 w 3502344"/>
              <a:gd name="connsiteY4" fmla="*/ 0 h 3176443"/>
              <a:gd name="connsiteX5" fmla="*/ 2907728 w 3502344"/>
              <a:gd name="connsiteY5" fmla="*/ 11753 h 3176443"/>
              <a:gd name="connsiteX6" fmla="*/ 3502344 w 3502344"/>
              <a:gd name="connsiteY6" fmla="*/ 1046443 h 3176443"/>
              <a:gd name="connsiteX7" fmla="*/ 3457834 w 3502344"/>
              <a:gd name="connsiteY7" fmla="*/ 1175088 h 3176443"/>
              <a:gd name="connsiteX8" fmla="*/ 2363979 w 3502344"/>
              <a:gd name="connsiteY8" fmla="*/ 3176443 h 3176443"/>
              <a:gd name="connsiteX9" fmla="*/ 1138583 w 3502344"/>
              <a:gd name="connsiteY9" fmla="*/ 3118546 h 3176443"/>
              <a:gd name="connsiteX0" fmla="*/ 1733753 w 3502344"/>
              <a:gd name="connsiteY0" fmla="*/ 2059446 h 3176443"/>
              <a:gd name="connsiteX1" fmla="*/ 1181947 w 3502344"/>
              <a:gd name="connsiteY1" fmla="*/ 1015522 h 3176443"/>
              <a:gd name="connsiteX2" fmla="*/ 513163 w 3502344"/>
              <a:gd name="connsiteY2" fmla="*/ 2069994 h 3176443"/>
              <a:gd name="connsiteX3" fmla="*/ 0 w 3502344"/>
              <a:gd name="connsiteY3" fmla="*/ 1050111 h 3176443"/>
              <a:gd name="connsiteX4" fmla="*/ 586587 w 3502344"/>
              <a:gd name="connsiteY4" fmla="*/ 0 h 3176443"/>
              <a:gd name="connsiteX5" fmla="*/ 2907728 w 3502344"/>
              <a:gd name="connsiteY5" fmla="*/ 11753 h 3176443"/>
              <a:gd name="connsiteX6" fmla="*/ 3502344 w 3502344"/>
              <a:gd name="connsiteY6" fmla="*/ 1046443 h 3176443"/>
              <a:gd name="connsiteX7" fmla="*/ 3457834 w 3502344"/>
              <a:gd name="connsiteY7" fmla="*/ 1175088 h 3176443"/>
              <a:gd name="connsiteX8" fmla="*/ 2363979 w 3502344"/>
              <a:gd name="connsiteY8" fmla="*/ 3176443 h 3176443"/>
              <a:gd name="connsiteX9" fmla="*/ 1733753 w 3502344"/>
              <a:gd name="connsiteY9" fmla="*/ 2059446 h 3176443"/>
              <a:gd name="connsiteX0" fmla="*/ 1733753 w 3502344"/>
              <a:gd name="connsiteY0" fmla="*/ 2059446 h 2069994"/>
              <a:gd name="connsiteX1" fmla="*/ 1181947 w 3502344"/>
              <a:gd name="connsiteY1" fmla="*/ 1015522 h 2069994"/>
              <a:gd name="connsiteX2" fmla="*/ 513163 w 3502344"/>
              <a:gd name="connsiteY2" fmla="*/ 2069994 h 2069994"/>
              <a:gd name="connsiteX3" fmla="*/ 0 w 3502344"/>
              <a:gd name="connsiteY3" fmla="*/ 1050111 h 2069994"/>
              <a:gd name="connsiteX4" fmla="*/ 586587 w 3502344"/>
              <a:gd name="connsiteY4" fmla="*/ 0 h 2069994"/>
              <a:gd name="connsiteX5" fmla="*/ 2907728 w 3502344"/>
              <a:gd name="connsiteY5" fmla="*/ 11753 h 2069994"/>
              <a:gd name="connsiteX6" fmla="*/ 3502344 w 3502344"/>
              <a:gd name="connsiteY6" fmla="*/ 1046443 h 2069994"/>
              <a:gd name="connsiteX7" fmla="*/ 3457834 w 3502344"/>
              <a:gd name="connsiteY7" fmla="*/ 1175088 h 2069994"/>
              <a:gd name="connsiteX8" fmla="*/ 2329642 w 3502344"/>
              <a:gd name="connsiteY8" fmla="*/ 1036179 h 2069994"/>
              <a:gd name="connsiteX9" fmla="*/ 1733753 w 3502344"/>
              <a:gd name="connsiteY9" fmla="*/ 2059446 h 2069994"/>
              <a:gd name="connsiteX0" fmla="*/ 1733753 w 3502344"/>
              <a:gd name="connsiteY0" fmla="*/ 2059446 h 2069994"/>
              <a:gd name="connsiteX1" fmla="*/ 1181947 w 3502344"/>
              <a:gd name="connsiteY1" fmla="*/ 1015522 h 2069994"/>
              <a:gd name="connsiteX2" fmla="*/ 513163 w 3502344"/>
              <a:gd name="connsiteY2" fmla="*/ 2069994 h 2069994"/>
              <a:gd name="connsiteX3" fmla="*/ 0 w 3502344"/>
              <a:gd name="connsiteY3" fmla="*/ 1050111 h 2069994"/>
              <a:gd name="connsiteX4" fmla="*/ 586587 w 3502344"/>
              <a:gd name="connsiteY4" fmla="*/ 0 h 2069994"/>
              <a:gd name="connsiteX5" fmla="*/ 2907728 w 3502344"/>
              <a:gd name="connsiteY5" fmla="*/ 11753 h 2069994"/>
              <a:gd name="connsiteX6" fmla="*/ 3502344 w 3502344"/>
              <a:gd name="connsiteY6" fmla="*/ 1046443 h 2069994"/>
              <a:gd name="connsiteX7" fmla="*/ 2908446 w 3502344"/>
              <a:gd name="connsiteY7" fmla="*/ 2057671 h 2069994"/>
              <a:gd name="connsiteX8" fmla="*/ 2329642 w 3502344"/>
              <a:gd name="connsiteY8" fmla="*/ 1036179 h 2069994"/>
              <a:gd name="connsiteX9" fmla="*/ 1733753 w 3502344"/>
              <a:gd name="connsiteY9" fmla="*/ 2059446 h 20699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3502344" h="2069994">
                <a:moveTo>
                  <a:pt x="1733753" y="2059446"/>
                </a:moveTo>
                <a:lnTo>
                  <a:pt x="1181947" y="1015522"/>
                </a:lnTo>
                <a:lnTo>
                  <a:pt x="513163" y="2069994"/>
                </a:lnTo>
                <a:lnTo>
                  <a:pt x="0" y="1050111"/>
                </a:lnTo>
                <a:lnTo>
                  <a:pt x="586587" y="0"/>
                </a:lnTo>
                <a:lnTo>
                  <a:pt x="2907728" y="11753"/>
                </a:lnTo>
                <a:lnTo>
                  <a:pt x="3502344" y="1046443"/>
                </a:lnTo>
                <a:lnTo>
                  <a:pt x="2908446" y="2057671"/>
                </a:lnTo>
                <a:lnTo>
                  <a:pt x="2329642" y="1036179"/>
                </a:lnTo>
                <a:lnTo>
                  <a:pt x="1733753" y="2059446"/>
                </a:lnTo>
                <a:close/>
              </a:path>
            </a:pathLst>
          </a:custGeom>
          <a:noFill/>
          <a:ln w="50800" cap="sq">
            <a:solidFill>
              <a:srgbClr val="4F81BD"/>
            </a:solidFill>
            <a:miter lim="800000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>
              <a:ln>
                <a:solidFill>
                  <a:schemeClr val="tx1"/>
                </a:solidFill>
              </a:ln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zoomScale="55" zoomScaleNormal="55" workbookViewId="0">
      <selection activeCell="AB19" sqref="AB19"/>
    </sheetView>
  </sheetViews>
  <sheetFormatPr defaultRowHeight="14.4" x14ac:dyDescent="0.55000000000000004"/>
  <cols>
    <col min="1" max="1" width="17.68359375" customWidth="1"/>
    <col min="2" max="2" width="8.26171875" bestFit="1" customWidth="1"/>
    <col min="3" max="3" width="6.26171875" customWidth="1"/>
    <col min="4" max="4" width="5.41796875" customWidth="1"/>
    <col min="5" max="5" width="11.41796875" bestFit="1" customWidth="1"/>
    <col min="6" max="6" width="5.578125" bestFit="1" customWidth="1"/>
    <col min="7" max="7" width="6.68359375" bestFit="1" customWidth="1"/>
    <col min="8" max="8" width="1.578125" customWidth="1"/>
    <col min="9" max="9" width="2.68359375" customWidth="1"/>
    <col min="10" max="10" width="11.41796875" customWidth="1"/>
    <col min="11" max="11" width="9.15625" customWidth="1"/>
    <col min="12" max="12" width="13.83984375" customWidth="1"/>
    <col min="13" max="13" width="14.41796875" customWidth="1"/>
    <col min="14" max="14" width="12.83984375" bestFit="1" customWidth="1"/>
    <col min="15" max="15" width="27.578125" bestFit="1" customWidth="1"/>
    <col min="16" max="16" width="7.15625" customWidth="1"/>
    <col min="17" max="17" width="7.578125" customWidth="1"/>
    <col min="18" max="18" width="8.15625" bestFit="1" customWidth="1"/>
    <col min="19" max="19" width="2.83984375" bestFit="1" customWidth="1"/>
    <col min="20" max="20" width="9.41796875" customWidth="1"/>
    <col min="21" max="21" width="39.41796875" bestFit="1" customWidth="1"/>
    <col min="22" max="22" width="17" customWidth="1"/>
  </cols>
  <sheetData>
    <row r="1" spans="1:21" ht="14.7" thickBot="1" x14ac:dyDescent="0.6">
      <c r="A1" t="s">
        <v>0</v>
      </c>
    </row>
    <row r="2" spans="1:21" ht="54" customHeight="1" thickBot="1" x14ac:dyDescent="0.6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28</v>
      </c>
      <c r="M2" s="82" t="s">
        <v>29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55000000000000004">
      <c r="A3" s="24"/>
      <c r="B3" s="23"/>
      <c r="C3" s="23"/>
      <c r="D3" s="23"/>
      <c r="E3" s="23"/>
      <c r="F3" s="11"/>
      <c r="G3" s="25"/>
      <c r="H3" s="1"/>
      <c r="I3" s="1"/>
      <c r="J3" s="42">
        <v>1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-2.6179938779914944</v>
      </c>
      <c r="P3" s="15">
        <v>100</v>
      </c>
      <c r="Q3" s="43">
        <v>100</v>
      </c>
      <c r="R3" s="54" t="s">
        <v>16</v>
      </c>
      <c r="S3" s="55">
        <v>-1</v>
      </c>
      <c r="U3" s="20" t="s">
        <v>18</v>
      </c>
    </row>
    <row r="4" spans="1:21" ht="14.7" thickBot="1" x14ac:dyDescent="0.6">
      <c r="A4" s="71"/>
      <c r="B4" s="71"/>
      <c r="C4" s="71"/>
      <c r="D4" s="71"/>
      <c r="E4" s="71"/>
      <c r="F4" s="71"/>
      <c r="G4" s="71"/>
      <c r="H4" s="1"/>
      <c r="I4" s="1"/>
      <c r="J4" s="44">
        <v>1</v>
      </c>
      <c r="K4" s="10">
        <v>2</v>
      </c>
      <c r="L4" s="5">
        <v>11</v>
      </c>
      <c r="M4" s="84">
        <f t="shared" ref="M4:M25" si="0">(ROUND((L4/10),0)-1)*4+(MOD(L4,10))</f>
        <v>1</v>
      </c>
      <c r="N4" s="6">
        <v>-1.0471975511966001</v>
      </c>
      <c r="O4" s="4" t="s">
        <v>24</v>
      </c>
      <c r="P4" s="45">
        <v>116</v>
      </c>
      <c r="Q4" s="46">
        <v>109.237604307034</v>
      </c>
      <c r="R4" s="56" t="s">
        <v>17</v>
      </c>
      <c r="S4" s="57">
        <v>1</v>
      </c>
      <c r="T4" s="9"/>
    </row>
    <row r="5" spans="1:21" x14ac:dyDescent="0.55000000000000004">
      <c r="A5" s="71" t="s">
        <v>26</v>
      </c>
      <c r="B5" s="70">
        <f t="shared" ref="B5:B7" si="1">((ROUND($L5/10,0))-1)*4+MOD($L5,10)+((J5-1)*16)</f>
        <v>2</v>
      </c>
      <c r="C5" s="70">
        <f>((+P5*COS($O$3)-Q5*SIN($O$3)+$O$7)*$S$3)</f>
        <v>-90.684646700454095</v>
      </c>
      <c r="D5" s="70">
        <f>((P5*SIN($O$3)+Q5*COS($O$3)+$O$9)*$S$4)</f>
        <v>147.39745962155615</v>
      </c>
      <c r="E5" s="70">
        <f>IF(($S$3*$S$4)=1,1,-1)*(($N5/3.1416*180)+$O$5)</f>
        <v>269.99971938845687</v>
      </c>
      <c r="F5" s="69">
        <v>5</v>
      </c>
      <c r="G5" s="72">
        <f t="shared" ref="G5:G9" si="2">IF($S$3*$S$4=-1,1,0)</f>
        <v>1</v>
      </c>
      <c r="H5" s="1"/>
      <c r="I5" s="1"/>
      <c r="J5" s="44">
        <v>1</v>
      </c>
      <c r="K5" s="10">
        <v>3</v>
      </c>
      <c r="L5" s="5">
        <v>12</v>
      </c>
      <c r="M5" s="84">
        <f t="shared" si="0"/>
        <v>2</v>
      </c>
      <c r="N5" s="6">
        <v>-2.0943951023932001</v>
      </c>
      <c r="O5" s="3">
        <v>-150</v>
      </c>
      <c r="P5" s="45">
        <v>132</v>
      </c>
      <c r="Q5" s="46">
        <v>100</v>
      </c>
      <c r="R5" s="9"/>
      <c r="S5" s="9"/>
      <c r="T5" s="9"/>
      <c r="U5" s="16" t="s">
        <v>10</v>
      </c>
    </row>
    <row r="6" spans="1:21" x14ac:dyDescent="0.55000000000000004">
      <c r="A6" s="71" t="s">
        <v>26</v>
      </c>
      <c r="B6" s="70">
        <f t="shared" si="1"/>
        <v>3</v>
      </c>
      <c r="C6" s="70">
        <f>((+P6*COS($O$3)-Q6*SIN($O$3)+$O$7)*$S$3)</f>
        <v>-81.447042393420062</v>
      </c>
      <c r="D6" s="70">
        <f>((P6*SIN($O$3)+Q6*COS($O$3)+$O$9)*$S$4)</f>
        <v>131.39745962155615</v>
      </c>
      <c r="E6" s="70">
        <f>IF(($S$3*$S$4)=1,1,-1)*(($N6/3.1416*180)+$O$5)</f>
        <v>209.99985969422843</v>
      </c>
      <c r="F6" s="69">
        <v>5</v>
      </c>
      <c r="G6" s="72">
        <f t="shared" si="2"/>
        <v>1</v>
      </c>
      <c r="H6" s="1"/>
      <c r="I6" s="1"/>
      <c r="J6" s="44">
        <v>1</v>
      </c>
      <c r="K6" s="10">
        <v>17</v>
      </c>
      <c r="L6" s="5">
        <v>13</v>
      </c>
      <c r="M6" s="84">
        <f t="shared" si="0"/>
        <v>3</v>
      </c>
      <c r="N6" s="6">
        <v>-1.0471975511966001</v>
      </c>
      <c r="O6" s="47" t="s">
        <v>13</v>
      </c>
      <c r="P6" s="45">
        <v>148</v>
      </c>
      <c r="Q6" s="46">
        <v>109.237604307034</v>
      </c>
      <c r="T6" s="9"/>
      <c r="U6" s="17" t="s">
        <v>11</v>
      </c>
    </row>
    <row r="7" spans="1:21" ht="14.7" thickBot="1" x14ac:dyDescent="0.6">
      <c r="A7" s="71" t="s">
        <v>26</v>
      </c>
      <c r="B7" s="70">
        <f t="shared" si="1"/>
        <v>4</v>
      </c>
      <c r="C7" s="70">
        <f>((+P7*COS($O$3)-Q7*SIN($O$3)+$O$7)*$S$3)</f>
        <v>-90.684646700454067</v>
      </c>
      <c r="D7" s="70">
        <f>((P7*SIN($O$3)+Q7*COS($O$3)+$O$9)*$S$4)</f>
        <v>115.39745962155618</v>
      </c>
      <c r="E7" s="70">
        <f>IF(($S$3*$S$4)=1,1,-1)*(($N7/3.1416*180)+$O$5)</f>
        <v>150</v>
      </c>
      <c r="F7" s="69">
        <v>5</v>
      </c>
      <c r="G7" s="72">
        <f t="shared" si="2"/>
        <v>1</v>
      </c>
      <c r="H7" s="1"/>
      <c r="I7" s="1"/>
      <c r="J7" s="44">
        <v>1</v>
      </c>
      <c r="K7" s="10">
        <v>18</v>
      </c>
      <c r="L7" s="5">
        <v>20</v>
      </c>
      <c r="M7" s="84">
        <f t="shared" si="0"/>
        <v>4</v>
      </c>
      <c r="N7" s="6">
        <v>0</v>
      </c>
      <c r="O7" s="3">
        <v>155</v>
      </c>
      <c r="P7" s="45">
        <v>148</v>
      </c>
      <c r="Q7" s="46">
        <v>127.712812921102</v>
      </c>
      <c r="U7" s="18" t="s">
        <v>12</v>
      </c>
    </row>
    <row r="8" spans="1:21" ht="15" thickTop="1" thickBot="1" x14ac:dyDescent="0.6">
      <c r="A8" s="71" t="s">
        <v>26</v>
      </c>
      <c r="B8" s="70">
        <f t="shared" ref="B8:B9" si="3">((ROUND($L8/10,0))-1)*4+MOD($L8,10)+((J8-1)*16)</f>
        <v>5</v>
      </c>
      <c r="C8" s="70">
        <f>((+P8*COS($O$3)-Q8*SIN($O$3)+$O$7)*$S$3)</f>
        <v>-81.44704239342002</v>
      </c>
      <c r="D8" s="70">
        <f>((P8*SIN($O$3)+Q8*COS($O$3)+$O$9)*$S$4)</f>
        <v>99.397459621556209</v>
      </c>
      <c r="E8" s="70">
        <f>IF(($S$3*$S$4)=1,1,-1)*(($N8/3.1416*180)+$O$5)</f>
        <v>209.99985969422843</v>
      </c>
      <c r="F8" s="69">
        <v>5</v>
      </c>
      <c r="G8" s="72">
        <f t="shared" si="2"/>
        <v>1</v>
      </c>
      <c r="H8" s="1"/>
      <c r="I8" s="1"/>
      <c r="J8" s="44">
        <v>1</v>
      </c>
      <c r="K8" s="10">
        <v>19</v>
      </c>
      <c r="L8" s="5">
        <v>21</v>
      </c>
      <c r="M8" s="83">
        <f t="shared" si="0"/>
        <v>5</v>
      </c>
      <c r="N8" s="6">
        <v>-1.0471975511966001</v>
      </c>
      <c r="O8" s="47" t="s">
        <v>15</v>
      </c>
      <c r="P8" s="45">
        <v>164</v>
      </c>
      <c r="Q8" s="46">
        <v>136.95041722813599</v>
      </c>
      <c r="U8" s="19" t="s">
        <v>14</v>
      </c>
    </row>
    <row r="9" spans="1:21" ht="14.7" thickTop="1" x14ac:dyDescent="0.55000000000000004">
      <c r="A9" s="71" t="s">
        <v>26</v>
      </c>
      <c r="B9" s="70">
        <f t="shared" si="3"/>
        <v>6</v>
      </c>
      <c r="C9" s="70">
        <f>((+P9*COS($O$3)-Q9*SIN($O$3)+$O$7)*$S$3)</f>
        <v>-90.684646700454024</v>
      </c>
      <c r="D9" s="70">
        <f>((P9*SIN($O$3)+Q9*COS($O$3)+$O$9)*$S$4)</f>
        <v>83.397459621556209</v>
      </c>
      <c r="E9" s="70">
        <f>IF(($S$3*$S$4)=1,1,-1)*(($N9/3.1416*180)+$O$5)</f>
        <v>150</v>
      </c>
      <c r="F9" s="69">
        <v>5</v>
      </c>
      <c r="G9" s="72">
        <f t="shared" si="2"/>
        <v>1</v>
      </c>
      <c r="I9" s="1"/>
      <c r="J9" s="44">
        <v>1</v>
      </c>
      <c r="K9" s="10">
        <v>20</v>
      </c>
      <c r="L9" s="5">
        <v>22</v>
      </c>
      <c r="M9" s="83">
        <f t="shared" si="0"/>
        <v>6</v>
      </c>
      <c r="N9" s="6">
        <v>0</v>
      </c>
      <c r="O9" s="3">
        <v>300</v>
      </c>
      <c r="P9" s="45">
        <v>164</v>
      </c>
      <c r="Q9" s="46">
        <v>155.425625842204</v>
      </c>
      <c r="U9" s="7"/>
    </row>
    <row r="10" spans="1:21" x14ac:dyDescent="0.55000000000000004">
      <c r="A10" s="24"/>
      <c r="B10" s="35"/>
      <c r="C10" s="23"/>
      <c r="D10" s="23"/>
      <c r="E10" s="23"/>
      <c r="F10" s="11"/>
      <c r="G10" s="25"/>
      <c r="I10" s="1"/>
      <c r="J10" s="44">
        <v>1</v>
      </c>
      <c r="K10" s="10">
        <v>21</v>
      </c>
      <c r="L10" s="5">
        <v>23</v>
      </c>
      <c r="M10" s="83">
        <f t="shared" si="0"/>
        <v>7</v>
      </c>
      <c r="N10" s="6">
        <v>1.0471975511966001</v>
      </c>
      <c r="O10" s="1" t="s">
        <v>27</v>
      </c>
      <c r="P10" s="45">
        <v>148</v>
      </c>
      <c r="Q10" s="46">
        <v>164.66323014923799</v>
      </c>
    </row>
    <row r="11" spans="1:21" x14ac:dyDescent="0.55000000000000004">
      <c r="A11" s="71"/>
      <c r="B11" s="70"/>
      <c r="C11" s="70"/>
      <c r="D11" s="70"/>
      <c r="E11" s="70"/>
      <c r="F11" s="69"/>
      <c r="G11" s="72"/>
      <c r="I11" s="1"/>
      <c r="J11" s="44">
        <v>1</v>
      </c>
      <c r="K11" s="10">
        <v>4</v>
      </c>
      <c r="L11" s="5">
        <v>40</v>
      </c>
      <c r="M11" s="84">
        <f t="shared" si="0"/>
        <v>12</v>
      </c>
      <c r="N11" s="6">
        <v>0</v>
      </c>
      <c r="O11" s="59">
        <v>0</v>
      </c>
      <c r="P11" s="45">
        <v>116</v>
      </c>
      <c r="Q11" s="46">
        <v>127.712812921102</v>
      </c>
    </row>
    <row r="12" spans="1:21" x14ac:dyDescent="0.55000000000000004">
      <c r="A12" s="71"/>
      <c r="B12" s="70"/>
      <c r="C12" s="70"/>
      <c r="D12" s="70"/>
      <c r="E12" s="70"/>
      <c r="F12" s="69"/>
      <c r="G12" s="72"/>
      <c r="I12" s="1"/>
      <c r="J12" s="44">
        <v>1</v>
      </c>
      <c r="K12" s="10">
        <v>5</v>
      </c>
      <c r="L12" s="5">
        <v>41</v>
      </c>
      <c r="M12" s="84">
        <f t="shared" si="0"/>
        <v>13</v>
      </c>
      <c r="N12" s="6">
        <v>-1.0471975511966001</v>
      </c>
      <c r="O12" s="4"/>
      <c r="P12" s="45">
        <v>132</v>
      </c>
      <c r="Q12" s="46">
        <v>136.95041722813599</v>
      </c>
    </row>
    <row r="13" spans="1:21" x14ac:dyDescent="0.55000000000000004">
      <c r="A13" s="71"/>
      <c r="B13" s="70"/>
      <c r="C13" s="70"/>
      <c r="D13" s="70"/>
      <c r="E13" s="70"/>
      <c r="F13" s="69"/>
      <c r="G13" s="72"/>
      <c r="I13" s="1"/>
      <c r="J13" s="44">
        <v>1</v>
      </c>
      <c r="K13" s="10">
        <v>6</v>
      </c>
      <c r="L13" s="5">
        <v>30</v>
      </c>
      <c r="M13" s="84">
        <f t="shared" si="0"/>
        <v>8</v>
      </c>
      <c r="N13" s="6">
        <v>0</v>
      </c>
      <c r="O13" s="4"/>
      <c r="P13" s="45">
        <v>132</v>
      </c>
      <c r="Q13" s="46">
        <v>155.425625842204</v>
      </c>
    </row>
    <row r="14" spans="1:21" x14ac:dyDescent="0.55000000000000004">
      <c r="A14" s="71"/>
      <c r="B14" s="70"/>
      <c r="C14" s="70"/>
      <c r="D14" s="70"/>
      <c r="E14" s="70"/>
      <c r="F14" s="69"/>
      <c r="G14" s="72"/>
      <c r="I14" s="1"/>
      <c r="J14" s="44">
        <v>1</v>
      </c>
      <c r="K14" s="10">
        <v>7</v>
      </c>
      <c r="L14" s="5">
        <v>31</v>
      </c>
      <c r="M14" s="84">
        <f t="shared" si="0"/>
        <v>9</v>
      </c>
      <c r="N14" s="6">
        <v>1.0471975511966001</v>
      </c>
      <c r="O14" s="4"/>
      <c r="P14" s="45">
        <v>116</v>
      </c>
      <c r="Q14" s="46">
        <v>164.66323014923799</v>
      </c>
    </row>
    <row r="15" spans="1:21" x14ac:dyDescent="0.55000000000000004">
      <c r="A15" s="24"/>
      <c r="B15" s="35"/>
      <c r="C15" s="23"/>
      <c r="D15" s="23"/>
      <c r="E15" s="23"/>
      <c r="F15" s="11"/>
      <c r="G15" s="25"/>
      <c r="I15" s="1"/>
      <c r="J15" s="44">
        <v>1</v>
      </c>
      <c r="K15" s="10">
        <v>8</v>
      </c>
      <c r="L15" s="5">
        <v>22</v>
      </c>
      <c r="M15" s="83">
        <f t="shared" si="0"/>
        <v>6</v>
      </c>
      <c r="N15" s="6">
        <v>0</v>
      </c>
      <c r="O15" s="4"/>
      <c r="P15" s="45">
        <v>116</v>
      </c>
      <c r="Q15" s="46">
        <v>183.138438763306</v>
      </c>
    </row>
    <row r="16" spans="1:21" x14ac:dyDescent="0.55000000000000004">
      <c r="A16" s="24"/>
      <c r="B16" s="35"/>
      <c r="C16" s="23"/>
      <c r="D16" s="23"/>
      <c r="E16" s="23"/>
      <c r="F16" s="11"/>
      <c r="G16" s="25"/>
      <c r="I16" s="1"/>
      <c r="J16" s="44">
        <v>1</v>
      </c>
      <c r="K16" s="10">
        <v>9</v>
      </c>
      <c r="L16" s="5">
        <v>23</v>
      </c>
      <c r="M16" s="83">
        <f t="shared" si="0"/>
        <v>7</v>
      </c>
      <c r="N16" s="6">
        <v>-1.0471975511966001</v>
      </c>
      <c r="O16" s="4"/>
      <c r="P16" s="45">
        <v>132</v>
      </c>
      <c r="Q16" s="46">
        <v>192.37604307033999</v>
      </c>
    </row>
    <row r="17" spans="1:17" x14ac:dyDescent="0.55000000000000004">
      <c r="A17" s="24"/>
      <c r="B17" s="35"/>
      <c r="C17" s="23"/>
      <c r="D17" s="23"/>
      <c r="E17" s="23"/>
      <c r="F17" s="11"/>
      <c r="G17" s="25"/>
      <c r="I17" s="1"/>
      <c r="J17" s="44">
        <v>1</v>
      </c>
      <c r="K17" s="10">
        <v>10</v>
      </c>
      <c r="L17" s="5">
        <v>13</v>
      </c>
      <c r="M17" s="83">
        <f t="shared" si="0"/>
        <v>3</v>
      </c>
      <c r="N17" s="6">
        <v>1.0471975511966001</v>
      </c>
      <c r="O17" s="4"/>
      <c r="P17" s="45">
        <v>100</v>
      </c>
      <c r="Q17" s="46">
        <v>192.37604307033999</v>
      </c>
    </row>
    <row r="18" spans="1:17" x14ac:dyDescent="0.55000000000000004">
      <c r="A18" s="24"/>
      <c r="B18" s="35"/>
      <c r="C18" s="23"/>
      <c r="D18" s="23"/>
      <c r="E18" s="23"/>
      <c r="F18" s="11"/>
      <c r="G18" s="25"/>
      <c r="I18" s="1"/>
      <c r="J18" s="44">
        <v>1</v>
      </c>
      <c r="K18" s="10">
        <v>11</v>
      </c>
      <c r="L18" s="5">
        <v>20</v>
      </c>
      <c r="M18" s="83">
        <f t="shared" si="0"/>
        <v>4</v>
      </c>
      <c r="N18" s="6">
        <v>2.0943951023932001</v>
      </c>
      <c r="O18" s="4"/>
      <c r="P18" s="45">
        <v>84</v>
      </c>
      <c r="Q18" s="46">
        <v>183.138438763306</v>
      </c>
    </row>
    <row r="19" spans="1:17" x14ac:dyDescent="0.55000000000000004">
      <c r="A19" s="71"/>
      <c r="B19" s="70"/>
      <c r="C19" s="70"/>
      <c r="D19" s="70"/>
      <c r="E19" s="70"/>
      <c r="F19" s="69"/>
      <c r="G19" s="72"/>
      <c r="I19" s="1"/>
      <c r="J19" s="44">
        <v>1</v>
      </c>
      <c r="K19" s="10">
        <v>12</v>
      </c>
      <c r="L19" s="5">
        <v>32</v>
      </c>
      <c r="M19" s="84">
        <f t="shared" si="0"/>
        <v>10</v>
      </c>
      <c r="N19" s="6">
        <v>2.0943951023932001</v>
      </c>
      <c r="O19" s="4"/>
      <c r="P19" s="45">
        <v>100</v>
      </c>
      <c r="Q19" s="46">
        <v>155.425625842204</v>
      </c>
    </row>
    <row r="20" spans="1:17" x14ac:dyDescent="0.55000000000000004">
      <c r="A20" s="24"/>
      <c r="B20" s="35"/>
      <c r="C20" s="23"/>
      <c r="D20" s="23"/>
      <c r="E20" s="23"/>
      <c r="F20" s="11"/>
      <c r="G20" s="25"/>
      <c r="I20" s="2"/>
      <c r="J20" s="44">
        <v>1</v>
      </c>
      <c r="K20" s="10">
        <v>13</v>
      </c>
      <c r="L20" s="5">
        <v>21</v>
      </c>
      <c r="M20" s="83">
        <f t="shared" si="0"/>
        <v>5</v>
      </c>
      <c r="N20" s="6">
        <v>1.0471975511966001</v>
      </c>
      <c r="O20" s="4"/>
      <c r="P20" s="45">
        <v>84</v>
      </c>
      <c r="Q20" s="46">
        <v>164.66323014923799</v>
      </c>
    </row>
    <row r="21" spans="1:17" x14ac:dyDescent="0.55000000000000004">
      <c r="A21" s="24"/>
      <c r="B21" s="35"/>
      <c r="C21" s="23"/>
      <c r="D21" s="23"/>
      <c r="E21" s="23"/>
      <c r="F21" s="11"/>
      <c r="G21" s="25"/>
      <c r="I21" s="2"/>
      <c r="J21" s="44">
        <v>1</v>
      </c>
      <c r="K21" s="10">
        <v>22</v>
      </c>
      <c r="L21" s="5">
        <v>43</v>
      </c>
      <c r="M21" s="83">
        <f t="shared" si="0"/>
        <v>15</v>
      </c>
      <c r="N21" s="6">
        <v>2.0943951023932001</v>
      </c>
      <c r="O21" s="4"/>
      <c r="P21" s="45">
        <v>68</v>
      </c>
      <c r="Q21" s="46">
        <v>155.425625842204</v>
      </c>
    </row>
    <row r="22" spans="1:17" x14ac:dyDescent="0.55000000000000004">
      <c r="A22" s="24"/>
      <c r="B22" s="35"/>
      <c r="C22" s="23"/>
      <c r="D22" s="23"/>
      <c r="E22" s="23"/>
      <c r="F22" s="11"/>
      <c r="G22" s="25"/>
      <c r="I22" s="2"/>
      <c r="J22" s="44">
        <v>1</v>
      </c>
      <c r="K22" s="10">
        <v>23</v>
      </c>
      <c r="L22" s="5">
        <v>10</v>
      </c>
      <c r="M22" s="83">
        <f t="shared" si="0"/>
        <v>0</v>
      </c>
      <c r="N22" s="6">
        <v>3.14159265358979</v>
      </c>
      <c r="O22" s="4"/>
      <c r="P22" s="45">
        <v>68</v>
      </c>
      <c r="Q22" s="46">
        <v>136.95041722813599</v>
      </c>
    </row>
    <row r="23" spans="1:17" x14ac:dyDescent="0.55000000000000004">
      <c r="A23" s="71"/>
      <c r="B23" s="70"/>
      <c r="C23" s="70"/>
      <c r="D23" s="70"/>
      <c r="E23" s="70"/>
      <c r="F23" s="69"/>
      <c r="G23" s="72"/>
      <c r="I23" s="2"/>
      <c r="J23" s="44">
        <v>1</v>
      </c>
      <c r="K23" s="10">
        <v>14</v>
      </c>
      <c r="L23" s="5">
        <v>33</v>
      </c>
      <c r="M23" s="84">
        <f t="shared" si="0"/>
        <v>11</v>
      </c>
      <c r="N23" s="6">
        <v>3.14159265358979</v>
      </c>
      <c r="O23" s="4"/>
      <c r="P23" s="45">
        <v>100</v>
      </c>
      <c r="Q23" s="46">
        <v>136.95041722813599</v>
      </c>
    </row>
    <row r="24" spans="1:17" x14ac:dyDescent="0.55000000000000004">
      <c r="A24" s="71"/>
      <c r="B24" s="70"/>
      <c r="C24" s="70"/>
      <c r="D24" s="70"/>
      <c r="E24" s="70"/>
      <c r="F24" s="69"/>
      <c r="G24" s="72"/>
      <c r="I24" s="2"/>
      <c r="J24" s="44">
        <v>1</v>
      </c>
      <c r="K24" s="10">
        <v>15</v>
      </c>
      <c r="L24" s="5">
        <v>42</v>
      </c>
      <c r="M24" s="83">
        <f t="shared" si="0"/>
        <v>14</v>
      </c>
      <c r="N24" s="6">
        <v>2.0943951023932001</v>
      </c>
      <c r="O24" s="4"/>
      <c r="P24" s="45">
        <v>84</v>
      </c>
      <c r="Q24" s="46">
        <v>127.712812921102</v>
      </c>
    </row>
    <row r="25" spans="1:17" ht="14.7" thickBot="1" x14ac:dyDescent="0.6">
      <c r="A25" s="71"/>
      <c r="B25" s="70"/>
      <c r="C25" s="70"/>
      <c r="D25" s="70"/>
      <c r="E25" s="70"/>
      <c r="F25" s="69"/>
      <c r="G25" s="72"/>
      <c r="I25" s="2"/>
      <c r="J25" s="44">
        <v>1</v>
      </c>
      <c r="K25" s="48">
        <v>16</v>
      </c>
      <c r="L25" s="49">
        <v>43</v>
      </c>
      <c r="M25" s="83">
        <f t="shared" si="0"/>
        <v>15</v>
      </c>
      <c r="N25" s="50">
        <v>3.14159265358979</v>
      </c>
      <c r="O25" s="51"/>
      <c r="P25" s="52">
        <v>84</v>
      </c>
      <c r="Q25" s="53">
        <v>109.237604307034</v>
      </c>
    </row>
    <row r="26" spans="1:17" ht="45" customHeight="1" x14ac:dyDescent="0.55000000000000004">
      <c r="J26" t="s">
        <v>19</v>
      </c>
    </row>
    <row r="31" spans="1:17" x14ac:dyDescent="0.55000000000000004">
      <c r="G31" s="7"/>
      <c r="H31" s="7"/>
      <c r="I31" s="7"/>
      <c r="K31" s="7"/>
      <c r="L31" s="7"/>
      <c r="M31" s="7"/>
      <c r="N31" s="7"/>
    </row>
    <row r="32" spans="1:17" x14ac:dyDescent="0.55000000000000004">
      <c r="G32" s="7"/>
      <c r="H32" s="8"/>
      <c r="I32" s="8"/>
      <c r="J32" s="8"/>
      <c r="K32" s="8"/>
      <c r="L32" s="8"/>
      <c r="M32" s="8"/>
      <c r="N32" s="7"/>
    </row>
    <row r="33" spans="7:15" x14ac:dyDescent="0.55000000000000004">
      <c r="G33" s="7"/>
      <c r="H33" s="8"/>
      <c r="I33" s="8"/>
      <c r="J33" s="8"/>
      <c r="K33" s="8"/>
      <c r="L33" s="8"/>
      <c r="M33" s="8"/>
      <c r="N33" s="7"/>
      <c r="O33" s="7"/>
    </row>
    <row r="34" spans="7:15" x14ac:dyDescent="0.55000000000000004">
      <c r="G34" s="7"/>
      <c r="H34" s="8"/>
      <c r="I34" s="8"/>
      <c r="J34" s="8"/>
      <c r="K34" s="8"/>
      <c r="L34" s="8"/>
      <c r="M34" s="8"/>
      <c r="N34" s="7"/>
    </row>
    <row r="35" spans="7:15" x14ac:dyDescent="0.55000000000000004">
      <c r="G35" s="7"/>
      <c r="H35" s="8"/>
      <c r="I35" s="8"/>
      <c r="J35" s="8"/>
      <c r="K35" s="8"/>
      <c r="L35" s="8"/>
      <c r="M35" s="8"/>
      <c r="N35" s="7"/>
      <c r="O35" s="7"/>
    </row>
    <row r="36" spans="7:15" x14ac:dyDescent="0.55000000000000004">
      <c r="G36" s="7"/>
      <c r="H36" s="8"/>
      <c r="I36" s="8"/>
      <c r="J36" s="8"/>
      <c r="K36" s="8"/>
      <c r="L36" s="8"/>
      <c r="M36" s="8"/>
      <c r="N36" s="7"/>
      <c r="O36" s="7"/>
    </row>
    <row r="37" spans="7:15" x14ac:dyDescent="0.55000000000000004">
      <c r="G37" s="7"/>
      <c r="H37" s="8"/>
      <c r="I37" s="8"/>
      <c r="J37" s="8"/>
      <c r="K37" s="8"/>
      <c r="L37" s="8"/>
      <c r="M37" s="8"/>
      <c r="N37" s="7"/>
      <c r="O37" s="7"/>
    </row>
    <row r="38" spans="7:15" x14ac:dyDescent="0.55000000000000004">
      <c r="G38" s="7"/>
      <c r="H38" s="8"/>
      <c r="I38" s="8"/>
      <c r="J38" s="8"/>
      <c r="K38" s="8"/>
      <c r="L38" s="8"/>
      <c r="M38" s="8"/>
      <c r="N38" s="7"/>
      <c r="O38" s="7"/>
    </row>
    <row r="39" spans="7:15" x14ac:dyDescent="0.55000000000000004">
      <c r="G39" s="7"/>
      <c r="H39" s="8"/>
      <c r="I39" s="8"/>
      <c r="J39" s="8"/>
      <c r="K39" s="8"/>
      <c r="L39" s="8"/>
      <c r="M39" s="8"/>
      <c r="N39" s="7"/>
      <c r="O39" s="7"/>
    </row>
    <row r="40" spans="7:15" x14ac:dyDescent="0.55000000000000004">
      <c r="G40" s="7"/>
      <c r="H40" s="8"/>
      <c r="I40" s="8"/>
      <c r="J40" s="8"/>
      <c r="K40" s="8"/>
      <c r="L40" s="8"/>
      <c r="M40" s="8"/>
      <c r="N40" s="7"/>
      <c r="O40" s="7"/>
    </row>
    <row r="41" spans="7:15" x14ac:dyDescent="0.55000000000000004">
      <c r="G41" s="7"/>
      <c r="H41" s="8"/>
      <c r="I41" s="8"/>
      <c r="J41" s="8"/>
      <c r="K41" s="8"/>
      <c r="L41" s="8"/>
      <c r="M41" s="8"/>
      <c r="N41" s="7"/>
      <c r="O41" s="7"/>
    </row>
    <row r="42" spans="7:15" x14ac:dyDescent="0.55000000000000004">
      <c r="G42" s="7"/>
      <c r="H42" s="8"/>
      <c r="I42" s="8"/>
      <c r="J42" s="8"/>
      <c r="K42" s="8"/>
      <c r="L42" s="8"/>
      <c r="M42" s="8"/>
      <c r="N42" s="7"/>
      <c r="O42" s="7"/>
    </row>
    <row r="43" spans="7:15" x14ac:dyDescent="0.55000000000000004">
      <c r="G43" s="7"/>
      <c r="H43" s="8"/>
      <c r="I43" s="8"/>
      <c r="J43" s="8"/>
      <c r="K43" s="8"/>
      <c r="L43" s="8"/>
      <c r="M43" s="8"/>
      <c r="N43" s="7"/>
      <c r="O43" s="7"/>
    </row>
    <row r="44" spans="7:15" x14ac:dyDescent="0.55000000000000004">
      <c r="G44" s="7"/>
      <c r="H44" s="8"/>
      <c r="I44" s="8"/>
      <c r="J44" s="8"/>
      <c r="K44" s="8"/>
      <c r="L44" s="8"/>
      <c r="M44" s="8"/>
      <c r="N44" s="7"/>
      <c r="O44" s="7"/>
    </row>
    <row r="45" spans="7:15" x14ac:dyDescent="0.55000000000000004">
      <c r="G45" s="7"/>
      <c r="H45" s="8"/>
      <c r="I45" s="8"/>
      <c r="J45" s="8"/>
      <c r="K45" s="8"/>
      <c r="L45" s="8"/>
      <c r="M45" s="8"/>
      <c r="N45" s="7"/>
      <c r="O45" s="7"/>
    </row>
    <row r="46" spans="7:15" x14ac:dyDescent="0.55000000000000004">
      <c r="G46" s="7"/>
      <c r="H46" s="8"/>
      <c r="I46" s="8"/>
      <c r="J46" s="8"/>
      <c r="K46" s="8"/>
      <c r="L46" s="8"/>
      <c r="M46" s="8"/>
      <c r="N46" s="7"/>
      <c r="O46" s="7"/>
    </row>
    <row r="47" spans="7:15" x14ac:dyDescent="0.55000000000000004">
      <c r="G47" s="7"/>
      <c r="H47" s="8"/>
      <c r="I47" s="8"/>
      <c r="J47" s="8"/>
      <c r="K47" s="8"/>
      <c r="L47" s="8"/>
      <c r="M47" s="8"/>
      <c r="N47" s="7"/>
      <c r="O47" s="7"/>
    </row>
    <row r="48" spans="7:15" x14ac:dyDescent="0.55000000000000004">
      <c r="G48" s="7"/>
      <c r="H48" s="8"/>
      <c r="I48" s="8"/>
      <c r="J48" s="8"/>
      <c r="K48" s="8"/>
      <c r="L48" s="8"/>
      <c r="M48" s="8"/>
      <c r="N48" s="7"/>
      <c r="O48" s="7"/>
    </row>
    <row r="49" spans="7:15" x14ac:dyDescent="0.55000000000000004">
      <c r="G49" s="7"/>
      <c r="H49" s="8"/>
      <c r="I49" s="8"/>
      <c r="J49" s="8"/>
      <c r="K49" s="8"/>
      <c r="L49" s="8"/>
      <c r="M49" s="8"/>
      <c r="N49" s="7"/>
      <c r="O49" s="7"/>
    </row>
    <row r="50" spans="7:15" x14ac:dyDescent="0.55000000000000004">
      <c r="G50" s="7"/>
      <c r="H50" s="8"/>
      <c r="I50" s="8"/>
      <c r="J50" s="8"/>
      <c r="K50" s="8"/>
      <c r="L50" s="8"/>
      <c r="M50" s="8"/>
      <c r="N50" s="7"/>
      <c r="O50" s="7"/>
    </row>
    <row r="51" spans="7:15" x14ac:dyDescent="0.55000000000000004">
      <c r="G51" s="7"/>
      <c r="H51" s="8"/>
      <c r="I51" s="8"/>
      <c r="J51" s="8"/>
      <c r="K51" s="8"/>
      <c r="L51" s="8"/>
      <c r="M51" s="8"/>
      <c r="N51" s="7"/>
      <c r="O51" s="7"/>
    </row>
    <row r="52" spans="7:15" x14ac:dyDescent="0.55000000000000004">
      <c r="G52" s="7"/>
      <c r="H52" s="8"/>
      <c r="I52" s="8"/>
      <c r="J52" s="8"/>
      <c r="K52" s="8"/>
      <c r="L52" s="8"/>
      <c r="M52" s="8"/>
      <c r="N52" s="7"/>
      <c r="O52" s="7"/>
    </row>
    <row r="53" spans="7:15" x14ac:dyDescent="0.55000000000000004">
      <c r="G53" s="7"/>
      <c r="H53" s="8"/>
      <c r="I53" s="8"/>
      <c r="J53" s="8"/>
      <c r="K53" s="8"/>
      <c r="L53" s="8"/>
      <c r="M53" s="8"/>
      <c r="N53" s="7"/>
      <c r="O53" s="7"/>
    </row>
    <row r="54" spans="7:15" x14ac:dyDescent="0.55000000000000004">
      <c r="G54" s="7"/>
      <c r="H54" s="8"/>
      <c r="I54" s="8"/>
      <c r="J54" s="8"/>
      <c r="K54" s="8"/>
      <c r="L54" s="8"/>
      <c r="M54" s="8"/>
      <c r="N54" s="7"/>
      <c r="O54" s="7"/>
    </row>
    <row r="55" spans="7:15" x14ac:dyDescent="0.55000000000000004">
      <c r="G55" s="9"/>
      <c r="H55" s="9"/>
      <c r="I55" s="9"/>
      <c r="J55" s="9"/>
      <c r="K55" s="9"/>
      <c r="L55" s="9"/>
      <c r="M55" s="9"/>
      <c r="N55" s="9"/>
      <c r="O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Normal="100" workbookViewId="0">
      <selection activeCell="B25" sqref="B25"/>
    </sheetView>
  </sheetViews>
  <sheetFormatPr defaultRowHeight="14.4" x14ac:dyDescent="0.55000000000000004"/>
  <cols>
    <col min="1" max="1" width="13.41796875" customWidth="1"/>
    <col min="2" max="2" width="8.26171875" bestFit="1" customWidth="1"/>
    <col min="3" max="3" width="4.41796875" bestFit="1" customWidth="1"/>
    <col min="4" max="4" width="5" bestFit="1" customWidth="1"/>
    <col min="5" max="5" width="9" bestFit="1" customWidth="1"/>
    <col min="6" max="6" width="5.578125" bestFit="1" customWidth="1"/>
    <col min="7" max="7" width="6.68359375" bestFit="1" customWidth="1"/>
    <col min="10" max="10" width="7.26171875" bestFit="1" customWidth="1"/>
    <col min="11" max="11" width="6.41796875" bestFit="1" customWidth="1"/>
    <col min="12" max="12" width="9.578125" bestFit="1" customWidth="1"/>
    <col min="13" max="13" width="14.41796875" customWidth="1"/>
    <col min="14" max="14" width="12.68359375" bestFit="1" customWidth="1"/>
    <col min="15" max="15" width="26.578125" bestFit="1" customWidth="1"/>
    <col min="16" max="17" width="6" bestFit="1" customWidth="1"/>
    <col min="18" max="18" width="8.15625" bestFit="1" customWidth="1"/>
    <col min="19" max="19" width="2.68359375" bestFit="1" customWidth="1"/>
    <col min="21" max="21" width="39.41796875" bestFit="1" customWidth="1"/>
  </cols>
  <sheetData>
    <row r="1" spans="1:21" ht="14.7" thickBot="1" x14ac:dyDescent="0.6">
      <c r="A1" t="s">
        <v>0</v>
      </c>
    </row>
    <row r="2" spans="1:21" ht="43.5" thickBot="1" x14ac:dyDescent="0.6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25</v>
      </c>
      <c r="M2" s="82" t="s">
        <v>29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55000000000000004">
      <c r="A3" s="71" t="s">
        <v>26</v>
      </c>
      <c r="B3" s="70">
        <f t="shared" ref="B3:B4" si="0">((ROUND($L3/10,0))-1)*4+MOD($L3,10)+((J3-1)*16)</f>
        <v>16</v>
      </c>
      <c r="C3" s="70">
        <f>((+P3*COS($O$3)-Q3*SIN($O$3)+$O$7)*$S$3)</f>
        <v>-16.397459621556152</v>
      </c>
      <c r="D3" s="70">
        <f>((P3*SIN($O$3)+Q3*COS($O$3)+$O$9)*$S$4)</f>
        <v>163.39745962155612</v>
      </c>
      <c r="E3" s="70">
        <f>IF(($S$3*$S$4)=1,1,-1)*(($N3/3.1416*180)+$O$5)</f>
        <v>-90.000280611543147</v>
      </c>
      <c r="F3" s="69">
        <v>5</v>
      </c>
      <c r="G3" s="72">
        <f t="shared" ref="G3:G4" si="1">IF($S$3*$S$4=-1,1,0)</f>
        <v>1</v>
      </c>
      <c r="H3" s="1"/>
      <c r="I3" s="1"/>
      <c r="J3" s="42">
        <v>2</v>
      </c>
      <c r="K3" s="12">
        <v>1</v>
      </c>
      <c r="L3" s="13">
        <v>10</v>
      </c>
      <c r="M3" s="84">
        <f>(ROUND((L3/10),0)-1)*4+(MOD(L3,10))</f>
        <v>0</v>
      </c>
      <c r="N3" s="6">
        <v>-2.0943951023932001</v>
      </c>
      <c r="O3" s="14">
        <f>+RADIANS(O5)</f>
        <v>3.6651914291880923</v>
      </c>
      <c r="P3" s="15">
        <v>100</v>
      </c>
      <c r="Q3" s="43">
        <v>100</v>
      </c>
      <c r="R3" s="54" t="s">
        <v>16</v>
      </c>
      <c r="S3" s="55">
        <v>-1</v>
      </c>
      <c r="U3" s="20" t="s">
        <v>18</v>
      </c>
    </row>
    <row r="4" spans="1:21" ht="14.7" thickBot="1" x14ac:dyDescent="0.6">
      <c r="A4" s="71" t="s">
        <v>26</v>
      </c>
      <c r="B4" s="70">
        <f t="shared" si="0"/>
        <v>17</v>
      </c>
      <c r="C4" s="70">
        <f>((+P4*COS($O$3)-Q4*SIN($O$3)+$O$7)*$S$3)</f>
        <v>-7.1598553145221402</v>
      </c>
      <c r="D4" s="70">
        <f>((P4*SIN($O$3)+Q4*COS($O$3)+$O$9)*$S$4)</f>
        <v>147.39745962155615</v>
      </c>
      <c r="E4" s="70">
        <f>IF(($S$3*$S$4)=1,1,-1)*(($N4/3.1416*180)+$O$5)</f>
        <v>-150.00014030577157</v>
      </c>
      <c r="F4" s="69">
        <v>5</v>
      </c>
      <c r="G4" s="72">
        <f t="shared" si="1"/>
        <v>1</v>
      </c>
      <c r="H4" s="1"/>
      <c r="I4" s="1"/>
      <c r="J4" s="42">
        <v>2</v>
      </c>
      <c r="K4" s="10">
        <v>2</v>
      </c>
      <c r="L4" s="5">
        <v>11</v>
      </c>
      <c r="M4" s="84">
        <f t="shared" ref="M4:M25" si="2">(ROUND((L4/10),0)-1)*4+(MOD(L4,10))</f>
        <v>1</v>
      </c>
      <c r="N4" s="6">
        <v>-1.0471975511966001</v>
      </c>
      <c r="O4" s="4" t="s">
        <v>24</v>
      </c>
      <c r="P4" s="45">
        <v>116</v>
      </c>
      <c r="Q4" s="46">
        <v>109.237604307034</v>
      </c>
      <c r="R4" s="56" t="s">
        <v>17</v>
      </c>
      <c r="S4" s="57">
        <v>1</v>
      </c>
      <c r="T4" s="9"/>
    </row>
    <row r="5" spans="1:21" x14ac:dyDescent="0.55000000000000004">
      <c r="A5" s="24"/>
      <c r="B5" s="35"/>
      <c r="C5" s="23"/>
      <c r="D5" s="23"/>
      <c r="E5" s="23"/>
      <c r="F5" s="11"/>
      <c r="G5" s="25"/>
      <c r="H5" s="1"/>
      <c r="I5" s="1"/>
      <c r="J5" s="42">
        <v>2</v>
      </c>
      <c r="K5" s="10">
        <v>3</v>
      </c>
      <c r="L5" s="5">
        <v>12</v>
      </c>
      <c r="M5" s="83">
        <f t="shared" si="2"/>
        <v>2</v>
      </c>
      <c r="N5" s="6">
        <v>-2.0943951023932001</v>
      </c>
      <c r="O5" s="3">
        <v>210</v>
      </c>
      <c r="P5" s="45">
        <v>132</v>
      </c>
      <c r="Q5" s="46">
        <v>100</v>
      </c>
      <c r="R5" s="9"/>
      <c r="S5" s="9"/>
      <c r="T5" s="9"/>
      <c r="U5" s="16" t="s">
        <v>10</v>
      </c>
    </row>
    <row r="6" spans="1:21" x14ac:dyDescent="0.55000000000000004">
      <c r="A6" s="24"/>
      <c r="B6" s="35"/>
      <c r="C6" s="23"/>
      <c r="D6" s="23"/>
      <c r="E6" s="23"/>
      <c r="F6" s="11"/>
      <c r="G6" s="25"/>
      <c r="H6" s="1"/>
      <c r="I6" s="1"/>
      <c r="J6" s="42">
        <v>2</v>
      </c>
      <c r="K6" s="10">
        <v>17</v>
      </c>
      <c r="L6" s="5">
        <v>13</v>
      </c>
      <c r="M6" s="83">
        <f t="shared" si="2"/>
        <v>3</v>
      </c>
      <c r="N6" s="6">
        <v>-1.0471975511966001</v>
      </c>
      <c r="O6" s="47" t="s">
        <v>13</v>
      </c>
      <c r="P6" s="45">
        <v>148</v>
      </c>
      <c r="Q6" s="46">
        <v>109.237604307034</v>
      </c>
      <c r="T6" s="9"/>
      <c r="U6" s="17" t="s">
        <v>11</v>
      </c>
    </row>
    <row r="7" spans="1:21" ht="14.7" thickBot="1" x14ac:dyDescent="0.6">
      <c r="A7" s="24"/>
      <c r="B7" s="35"/>
      <c r="C7" s="23"/>
      <c r="D7" s="23"/>
      <c r="E7" s="23"/>
      <c r="F7" s="11"/>
      <c r="G7" s="25"/>
      <c r="H7" s="1"/>
      <c r="I7" s="1"/>
      <c r="J7" s="42">
        <v>2</v>
      </c>
      <c r="K7" s="10">
        <v>18</v>
      </c>
      <c r="L7" s="5">
        <v>20</v>
      </c>
      <c r="M7" s="83">
        <f t="shared" si="2"/>
        <v>4</v>
      </c>
      <c r="N7" s="6">
        <v>0</v>
      </c>
      <c r="O7" s="3">
        <v>53</v>
      </c>
      <c r="P7" s="45">
        <v>148</v>
      </c>
      <c r="Q7" s="46">
        <v>127.712812921102</v>
      </c>
      <c r="U7" s="18" t="s">
        <v>12</v>
      </c>
    </row>
    <row r="8" spans="1:21" ht="15" thickTop="1" thickBot="1" x14ac:dyDescent="0.6">
      <c r="A8" s="24"/>
      <c r="B8" s="35"/>
      <c r="C8" s="23"/>
      <c r="D8" s="23"/>
      <c r="E8" s="23"/>
      <c r="F8" s="11"/>
      <c r="G8" s="25"/>
      <c r="H8" s="1"/>
      <c r="I8" s="1"/>
      <c r="J8" s="42">
        <v>2</v>
      </c>
      <c r="K8" s="10">
        <v>19</v>
      </c>
      <c r="L8" s="5">
        <v>21</v>
      </c>
      <c r="M8" s="83">
        <f t="shared" si="2"/>
        <v>5</v>
      </c>
      <c r="N8" s="6">
        <v>-1.0471975511966001</v>
      </c>
      <c r="O8" s="47" t="s">
        <v>15</v>
      </c>
      <c r="P8" s="45">
        <v>164</v>
      </c>
      <c r="Q8" s="46">
        <v>136.95041722813599</v>
      </c>
      <c r="U8" s="19" t="s">
        <v>14</v>
      </c>
    </row>
    <row r="9" spans="1:21" ht="14.7" thickTop="1" x14ac:dyDescent="0.55000000000000004">
      <c r="A9" s="24"/>
      <c r="B9" s="35"/>
      <c r="C9" s="23"/>
      <c r="D9" s="23"/>
      <c r="E9" s="23"/>
      <c r="F9" s="11"/>
      <c r="G9" s="25"/>
      <c r="I9" s="1"/>
      <c r="J9" s="42">
        <v>2</v>
      </c>
      <c r="K9" s="10">
        <v>20</v>
      </c>
      <c r="L9" s="5">
        <v>22</v>
      </c>
      <c r="M9" s="83">
        <f t="shared" si="2"/>
        <v>6</v>
      </c>
      <c r="N9" s="6">
        <v>0</v>
      </c>
      <c r="O9" s="3">
        <v>300</v>
      </c>
      <c r="P9" s="45">
        <v>164</v>
      </c>
      <c r="Q9" s="46">
        <v>155.425625842204</v>
      </c>
      <c r="U9" s="7"/>
    </row>
    <row r="10" spans="1:21" x14ac:dyDescent="0.55000000000000004">
      <c r="A10" s="24"/>
      <c r="B10" s="35"/>
      <c r="C10" s="23"/>
      <c r="D10" s="23"/>
      <c r="E10" s="23"/>
      <c r="F10" s="11"/>
      <c r="G10" s="25"/>
      <c r="I10" s="1"/>
      <c r="J10" s="42">
        <v>2</v>
      </c>
      <c r="K10" s="10">
        <v>21</v>
      </c>
      <c r="L10" s="5">
        <v>23</v>
      </c>
      <c r="M10" s="83">
        <f t="shared" si="2"/>
        <v>7</v>
      </c>
      <c r="N10" s="6">
        <v>1.0471975511966001</v>
      </c>
      <c r="O10" s="1" t="s">
        <v>27</v>
      </c>
      <c r="P10" s="45">
        <v>148</v>
      </c>
      <c r="Q10" s="46">
        <v>164.66323014923799</v>
      </c>
    </row>
    <row r="11" spans="1:21" x14ac:dyDescent="0.55000000000000004">
      <c r="A11" s="71" t="s">
        <v>26</v>
      </c>
      <c r="B11" s="70">
        <f t="shared" ref="B11:B15" si="3">((ROUND($L11/10,0))-1)*4+MOD($L11,10)+((J11-1)*16)</f>
        <v>28</v>
      </c>
      <c r="C11" s="70">
        <f>((+P11*COS($O$3)-Q11*SIN($O$3)+$O$7)*$S$3)</f>
        <v>-16.397459621556138</v>
      </c>
      <c r="D11" s="70">
        <f>((P11*SIN($O$3)+Q11*COS($O$3)+$O$9)*$S$4)</f>
        <v>131.39745962155615</v>
      </c>
      <c r="E11" s="70">
        <f>IF(($S$3*$S$4)=1,1,-1)*(($N11/3.1416*180)+$O$5)</f>
        <v>-210</v>
      </c>
      <c r="F11" s="69">
        <v>5</v>
      </c>
      <c r="G11" s="72">
        <f t="shared" ref="G11:G15" si="4">IF($S$3*$S$4=-1,1,0)</f>
        <v>1</v>
      </c>
      <c r="I11" s="1"/>
      <c r="J11" s="42">
        <v>2</v>
      </c>
      <c r="K11" s="10">
        <v>4</v>
      </c>
      <c r="L11" s="5">
        <v>40</v>
      </c>
      <c r="M11" s="84">
        <f t="shared" si="2"/>
        <v>12</v>
      </c>
      <c r="N11" s="6">
        <v>0</v>
      </c>
      <c r="O11" s="59">
        <v>16</v>
      </c>
      <c r="P11" s="45">
        <v>116</v>
      </c>
      <c r="Q11" s="46">
        <v>127.712812921102</v>
      </c>
    </row>
    <row r="12" spans="1:21" x14ac:dyDescent="0.55000000000000004">
      <c r="A12" s="71" t="s">
        <v>26</v>
      </c>
      <c r="B12" s="70">
        <f t="shared" si="3"/>
        <v>29</v>
      </c>
      <c r="C12" s="70">
        <f>((+P12*COS($O$3)-Q12*SIN($O$3)+$O$7)*$S$3)</f>
        <v>-7.1598553145221189</v>
      </c>
      <c r="D12" s="70">
        <f>((P12*SIN($O$3)+Q12*COS($O$3)+$O$9)*$S$4)</f>
        <v>115.39745962155618</v>
      </c>
      <c r="E12" s="70">
        <f>IF(($S$3*$S$4)=1,1,-1)*(($N12/3.1416*180)+$O$5)</f>
        <v>-150.00014030577157</v>
      </c>
      <c r="F12" s="69">
        <v>5</v>
      </c>
      <c r="G12" s="72">
        <f t="shared" si="4"/>
        <v>1</v>
      </c>
      <c r="I12" s="1"/>
      <c r="J12" s="42">
        <v>2</v>
      </c>
      <c r="K12" s="10">
        <v>5</v>
      </c>
      <c r="L12" s="5">
        <v>41</v>
      </c>
      <c r="M12" s="84">
        <f t="shared" si="2"/>
        <v>13</v>
      </c>
      <c r="N12" s="6">
        <v>-1.0471975511966001</v>
      </c>
      <c r="O12" s="4"/>
      <c r="P12" s="45">
        <v>132</v>
      </c>
      <c r="Q12" s="46">
        <v>136.95041722813599</v>
      </c>
    </row>
    <row r="13" spans="1:21" x14ac:dyDescent="0.55000000000000004">
      <c r="A13" s="71" t="s">
        <v>26</v>
      </c>
      <c r="B13" s="70">
        <f t="shared" si="3"/>
        <v>24</v>
      </c>
      <c r="C13" s="70">
        <f>((+P13*COS($O$3)-Q13*SIN($O$3)+$O$7)*$S$3)</f>
        <v>-16.397459621556123</v>
      </c>
      <c r="D13" s="70">
        <f>((P13*SIN($O$3)+Q13*COS($O$3)+$O$9)*$S$4)</f>
        <v>99.397459621556209</v>
      </c>
      <c r="E13" s="70">
        <f>IF(($S$3*$S$4)=1,1,-1)*(($N13/3.1416*180)+$O$5)</f>
        <v>-210</v>
      </c>
      <c r="F13" s="69">
        <v>5</v>
      </c>
      <c r="G13" s="72">
        <f t="shared" si="4"/>
        <v>1</v>
      </c>
      <c r="I13" s="1"/>
      <c r="J13" s="42">
        <v>2</v>
      </c>
      <c r="K13" s="10">
        <v>6</v>
      </c>
      <c r="L13" s="5">
        <v>30</v>
      </c>
      <c r="M13" s="84">
        <f t="shared" si="2"/>
        <v>8</v>
      </c>
      <c r="N13" s="6">
        <v>0</v>
      </c>
      <c r="O13" s="4"/>
      <c r="P13" s="45">
        <v>132</v>
      </c>
      <c r="Q13" s="46">
        <v>155.425625842204</v>
      </c>
    </row>
    <row r="14" spans="1:21" x14ac:dyDescent="0.55000000000000004">
      <c r="A14" s="71" t="s">
        <v>26</v>
      </c>
      <c r="B14" s="70">
        <f t="shared" si="3"/>
        <v>25</v>
      </c>
      <c r="C14" s="70">
        <f>((+P14*COS($O$3)-Q14*SIN($O$3)+$O$7)*$S$3)</f>
        <v>-34.872668235624133</v>
      </c>
      <c r="D14" s="70">
        <f>((P14*SIN($O$3)+Q14*COS($O$3)+$O$9)*$S$4)</f>
        <v>99.397459621556209</v>
      </c>
      <c r="E14" s="70">
        <f>IF(($S$3*$S$4)=1,1,-1)*(($N14/3.1416*180)+$O$5)</f>
        <v>-269.99985969422841</v>
      </c>
      <c r="F14" s="69">
        <v>5</v>
      </c>
      <c r="G14" s="72">
        <f t="shared" si="4"/>
        <v>1</v>
      </c>
      <c r="I14" s="1"/>
      <c r="J14" s="42">
        <v>2</v>
      </c>
      <c r="K14" s="10">
        <v>7</v>
      </c>
      <c r="L14" s="5">
        <v>31</v>
      </c>
      <c r="M14" s="84">
        <f t="shared" si="2"/>
        <v>9</v>
      </c>
      <c r="N14" s="6">
        <v>1.0471975511966001</v>
      </c>
      <c r="O14" s="4"/>
      <c r="P14" s="45">
        <v>116</v>
      </c>
      <c r="Q14" s="46">
        <v>164.66323014923799</v>
      </c>
    </row>
    <row r="15" spans="1:21" x14ac:dyDescent="0.55000000000000004">
      <c r="A15" s="71" t="s">
        <v>26</v>
      </c>
      <c r="B15" s="70">
        <f t="shared" si="3"/>
        <v>22</v>
      </c>
      <c r="C15" s="70">
        <f>((+P15*COS($O$3)-Q15*SIN($O$3)+$O$7)*$S$3)</f>
        <v>-44.110272542658137</v>
      </c>
      <c r="D15" s="70">
        <f>((P15*SIN($O$3)+Q15*COS($O$3)+$O$9)*$S$4)</f>
        <v>83.397459621556209</v>
      </c>
      <c r="E15" s="70">
        <f>IF(($S$3*$S$4)=1,1,-1)*(($N15/3.1416*180)+$O$5)</f>
        <v>-210</v>
      </c>
      <c r="F15" s="69">
        <v>5</v>
      </c>
      <c r="G15" s="72">
        <f t="shared" si="4"/>
        <v>1</v>
      </c>
      <c r="I15" s="1"/>
      <c r="J15" s="42">
        <v>2</v>
      </c>
      <c r="K15" s="10">
        <v>8</v>
      </c>
      <c r="L15" s="5">
        <v>22</v>
      </c>
      <c r="M15" s="84">
        <f t="shared" si="2"/>
        <v>6</v>
      </c>
      <c r="N15" s="6">
        <v>0</v>
      </c>
      <c r="O15" s="4"/>
      <c r="P15" s="45">
        <v>116</v>
      </c>
      <c r="Q15" s="46">
        <v>183.138438763306</v>
      </c>
    </row>
    <row r="16" spans="1:21" x14ac:dyDescent="0.55000000000000004">
      <c r="A16" s="24"/>
      <c r="B16" s="35"/>
      <c r="C16" s="23"/>
      <c r="D16" s="23"/>
      <c r="E16" s="23"/>
      <c r="F16" s="11"/>
      <c r="G16" s="25"/>
      <c r="I16" s="1"/>
      <c r="J16" s="42">
        <v>2</v>
      </c>
      <c r="K16" s="10">
        <v>9</v>
      </c>
      <c r="L16" s="5">
        <v>23</v>
      </c>
      <c r="M16" s="83">
        <f t="shared" si="2"/>
        <v>7</v>
      </c>
      <c r="N16" s="6">
        <v>-1.0471975511966001</v>
      </c>
      <c r="O16" s="4"/>
      <c r="P16" s="45">
        <v>132</v>
      </c>
      <c r="Q16" s="46">
        <v>192.37604307033999</v>
      </c>
    </row>
    <row r="17" spans="1:21" x14ac:dyDescent="0.55000000000000004">
      <c r="A17" s="24"/>
      <c r="B17" s="35"/>
      <c r="C17" s="23"/>
      <c r="D17" s="23"/>
      <c r="E17" s="23"/>
      <c r="F17" s="11"/>
      <c r="G17" s="25"/>
      <c r="I17" s="1"/>
      <c r="J17" s="42">
        <v>2</v>
      </c>
      <c r="K17" s="10">
        <v>10</v>
      </c>
      <c r="L17" s="5">
        <v>13</v>
      </c>
      <c r="M17" s="83">
        <f t="shared" si="2"/>
        <v>3</v>
      </c>
      <c r="N17" s="6">
        <v>1.0471975511966001</v>
      </c>
      <c r="O17" s="4"/>
      <c r="P17" s="45">
        <v>100</v>
      </c>
      <c r="Q17" s="46">
        <v>192.37604307033999</v>
      </c>
    </row>
    <row r="18" spans="1:21" x14ac:dyDescent="0.55000000000000004">
      <c r="A18" s="24"/>
      <c r="B18" s="35"/>
      <c r="C18" s="23"/>
      <c r="D18" s="23"/>
      <c r="E18" s="23"/>
      <c r="F18" s="11"/>
      <c r="G18" s="25"/>
      <c r="I18" s="1"/>
      <c r="J18" s="42">
        <v>2</v>
      </c>
      <c r="K18" s="10">
        <v>11</v>
      </c>
      <c r="L18" s="5">
        <v>20</v>
      </c>
      <c r="M18" s="83">
        <f t="shared" si="2"/>
        <v>4</v>
      </c>
      <c r="N18" s="6">
        <v>2.0943951023932001</v>
      </c>
      <c r="O18" s="4"/>
      <c r="P18" s="45">
        <v>84</v>
      </c>
      <c r="Q18" s="46">
        <v>183.138438763306</v>
      </c>
    </row>
    <row r="19" spans="1:21" x14ac:dyDescent="0.55000000000000004">
      <c r="A19" s="71" t="s">
        <v>26</v>
      </c>
      <c r="B19" s="70">
        <f t="shared" ref="B19" si="5">((ROUND($L19/10,0))-1)*4+MOD($L19,10)+((J19-1)*16)</f>
        <v>26</v>
      </c>
      <c r="C19" s="70">
        <f>((+P19*COS($O$3)-Q19*SIN($O$3)+$O$7)*$S$3)</f>
        <v>-44.110272542658151</v>
      </c>
      <c r="D19" s="70">
        <f>((P19*SIN($O$3)+Q19*COS($O$3)+$O$9)*$S$4)</f>
        <v>115.39745962155621</v>
      </c>
      <c r="E19" s="70">
        <f>IF(($S$3*$S$4)=1,1,-1)*(($N19/3.1416*180)+$O$5)</f>
        <v>-329.99971938845687</v>
      </c>
      <c r="F19" s="69">
        <v>5</v>
      </c>
      <c r="G19" s="72">
        <f t="shared" ref="G19" si="6">IF($S$3*$S$4=-1,1,0)</f>
        <v>1</v>
      </c>
      <c r="I19" s="1"/>
      <c r="J19" s="42">
        <v>2</v>
      </c>
      <c r="K19" s="10">
        <v>12</v>
      </c>
      <c r="L19" s="5">
        <v>32</v>
      </c>
      <c r="M19" s="84">
        <f t="shared" si="2"/>
        <v>10</v>
      </c>
      <c r="N19" s="6">
        <v>2.0943951023932001</v>
      </c>
      <c r="O19" s="4"/>
      <c r="P19" s="45">
        <v>100</v>
      </c>
      <c r="Q19" s="46">
        <v>155.425625842204</v>
      </c>
    </row>
    <row r="20" spans="1:21" x14ac:dyDescent="0.55000000000000004">
      <c r="A20" s="24"/>
      <c r="B20" s="35"/>
      <c r="C20" s="23"/>
      <c r="D20" s="23"/>
      <c r="E20" s="23"/>
      <c r="F20" s="11"/>
      <c r="G20" s="25"/>
      <c r="I20" s="2"/>
      <c r="J20" s="42">
        <v>2</v>
      </c>
      <c r="K20" s="10">
        <v>13</v>
      </c>
      <c r="L20" s="5">
        <v>21</v>
      </c>
      <c r="M20" s="83">
        <f t="shared" si="2"/>
        <v>5</v>
      </c>
      <c r="N20" s="6">
        <v>1.0471975511966001</v>
      </c>
      <c r="O20" s="4"/>
      <c r="P20" s="45">
        <v>84</v>
      </c>
      <c r="Q20" s="46">
        <v>164.66323014923799</v>
      </c>
    </row>
    <row r="21" spans="1:21" x14ac:dyDescent="0.55000000000000004">
      <c r="A21" s="24"/>
      <c r="B21" s="35"/>
      <c r="C21" s="23"/>
      <c r="D21" s="23"/>
      <c r="E21" s="23"/>
      <c r="F21" s="11"/>
      <c r="G21" s="25"/>
      <c r="I21" s="2"/>
      <c r="J21" s="42">
        <v>2</v>
      </c>
      <c r="K21" s="10">
        <v>22</v>
      </c>
      <c r="L21" s="5">
        <v>43</v>
      </c>
      <c r="M21" s="83">
        <f t="shared" si="2"/>
        <v>15</v>
      </c>
      <c r="N21" s="6">
        <v>2.0943951023932001</v>
      </c>
      <c r="O21" s="4"/>
      <c r="P21" s="45">
        <v>68</v>
      </c>
      <c r="Q21" s="46">
        <v>155.425625842204</v>
      </c>
    </row>
    <row r="22" spans="1:21" x14ac:dyDescent="0.55000000000000004">
      <c r="A22" s="24"/>
      <c r="B22" s="35"/>
      <c r="C22" s="23"/>
      <c r="D22" s="23"/>
      <c r="E22" s="23"/>
      <c r="F22" s="11"/>
      <c r="G22" s="25"/>
      <c r="I22" s="2"/>
      <c r="J22" s="42">
        <v>2</v>
      </c>
      <c r="K22" s="10">
        <v>23</v>
      </c>
      <c r="L22" s="5">
        <v>10</v>
      </c>
      <c r="M22" s="83">
        <f t="shared" si="2"/>
        <v>0</v>
      </c>
      <c r="N22" s="6">
        <v>3.14159265358979</v>
      </c>
      <c r="O22" s="4"/>
      <c r="P22" s="45">
        <v>68</v>
      </c>
      <c r="Q22" s="46">
        <v>136.95041722813599</v>
      </c>
    </row>
    <row r="23" spans="1:21" x14ac:dyDescent="0.55000000000000004">
      <c r="A23" s="71" t="s">
        <v>26</v>
      </c>
      <c r="B23" s="70">
        <f t="shared" ref="B23:B25" si="7">((ROUND($L23/10,0))-1)*4+MOD($L23,10)+((J23-1)*16)</f>
        <v>27</v>
      </c>
      <c r="C23" s="70">
        <f>((+P23*COS($O$3)-Q23*SIN($O$3)+$O$7)*$S$3)</f>
        <v>-34.872668235624147</v>
      </c>
      <c r="D23" s="70">
        <f>((P23*SIN($O$3)+Q23*COS($O$3)+$O$9)*$S$4)</f>
        <v>131.39745962155618</v>
      </c>
      <c r="E23" s="70">
        <f>IF(($S$3*$S$4)=1,1,-1)*(($N23/3.1416*180)+$O$5)</f>
        <v>-389.9995790826847</v>
      </c>
      <c r="F23" s="69">
        <v>5</v>
      </c>
      <c r="G23" s="72">
        <f t="shared" ref="G23:G25" si="8">IF($S$3*$S$4=-1,1,0)</f>
        <v>1</v>
      </c>
      <c r="I23" s="2"/>
      <c r="J23" s="42">
        <v>2</v>
      </c>
      <c r="K23" s="10">
        <v>14</v>
      </c>
      <c r="L23" s="5">
        <v>33</v>
      </c>
      <c r="M23" s="84">
        <f t="shared" si="2"/>
        <v>11</v>
      </c>
      <c r="N23" s="6">
        <v>3.14159265358979</v>
      </c>
      <c r="O23" s="4"/>
      <c r="P23" s="45">
        <v>100</v>
      </c>
      <c r="Q23" s="46">
        <v>136.95041722813599</v>
      </c>
    </row>
    <row r="24" spans="1:21" x14ac:dyDescent="0.55000000000000004">
      <c r="A24" s="71" t="s">
        <v>26</v>
      </c>
      <c r="B24" s="70">
        <f t="shared" si="7"/>
        <v>30</v>
      </c>
      <c r="C24" s="70">
        <f>((+P24*COS($O$3)-Q24*SIN($O$3)+$O$7)*$S$3)</f>
        <v>-44.110272542658166</v>
      </c>
      <c r="D24" s="70">
        <f>((P24*SIN($O$3)+Q24*COS($O$3)+$O$9)*$S$4)</f>
        <v>147.39745962155618</v>
      </c>
      <c r="E24" s="70">
        <f>IF(($S$3*$S$4)=1,1,-1)*(($N24/3.1416*180)+$O$5)</f>
        <v>-329.99971938845687</v>
      </c>
      <c r="F24" s="69">
        <v>5</v>
      </c>
      <c r="G24" s="72">
        <f t="shared" si="8"/>
        <v>1</v>
      </c>
      <c r="I24" s="2"/>
      <c r="J24" s="42">
        <v>2</v>
      </c>
      <c r="K24" s="10">
        <v>15</v>
      </c>
      <c r="L24" s="5">
        <v>42</v>
      </c>
      <c r="M24" s="84">
        <f t="shared" si="2"/>
        <v>14</v>
      </c>
      <c r="N24" s="6">
        <v>2.0943951023932001</v>
      </c>
      <c r="O24" s="4"/>
      <c r="P24" s="45">
        <v>84</v>
      </c>
      <c r="Q24" s="46">
        <v>127.712812921102</v>
      </c>
    </row>
    <row r="25" spans="1:21" ht="14.7" thickBot="1" x14ac:dyDescent="0.6">
      <c r="A25" s="71" t="s">
        <v>26</v>
      </c>
      <c r="B25" s="70">
        <f t="shared" si="7"/>
        <v>31</v>
      </c>
      <c r="C25" s="70">
        <f>((+P25*COS($O$3)-Q25*SIN($O$3)+$O$7)*$S$3)</f>
        <v>-34.872668235624168</v>
      </c>
      <c r="D25" s="70">
        <f>((P25*SIN($O$3)+Q25*COS($O$3)+$O$9)*$S$4)</f>
        <v>163.39745962155615</v>
      </c>
      <c r="E25" s="70">
        <f>IF(($S$3*$S$4)=1,1,-1)*(($N25/3.1416*180)+$O$5)</f>
        <v>-389.9995790826847</v>
      </c>
      <c r="F25" s="69">
        <v>5</v>
      </c>
      <c r="G25" s="72">
        <f t="shared" si="8"/>
        <v>1</v>
      </c>
      <c r="I25" s="2"/>
      <c r="J25" s="42">
        <v>2</v>
      </c>
      <c r="K25" s="48">
        <v>16</v>
      </c>
      <c r="L25" s="49">
        <v>43</v>
      </c>
      <c r="M25" s="84">
        <f t="shared" si="2"/>
        <v>15</v>
      </c>
      <c r="N25" s="50">
        <v>3.14159265358979</v>
      </c>
      <c r="O25" s="51"/>
      <c r="P25" s="52">
        <v>84</v>
      </c>
      <c r="Q25" s="53">
        <v>109.237604307034</v>
      </c>
    </row>
    <row r="26" spans="1:21" x14ac:dyDescent="0.55000000000000004">
      <c r="J26" t="s">
        <v>19</v>
      </c>
    </row>
    <row r="30" spans="1:21" x14ac:dyDescent="0.55000000000000004">
      <c r="O30" s="60"/>
    </row>
    <row r="31" spans="1:21" x14ac:dyDescent="0.55000000000000004">
      <c r="M31" s="7"/>
    </row>
    <row r="32" spans="1:21" x14ac:dyDescent="0.55000000000000004">
      <c r="M32" s="8"/>
      <c r="U32">
        <v>4616</v>
      </c>
    </row>
    <row r="33" spans="13:13" x14ac:dyDescent="0.55000000000000004">
      <c r="M33" s="8"/>
    </row>
    <row r="34" spans="13:13" x14ac:dyDescent="0.55000000000000004">
      <c r="M34" s="8"/>
    </row>
    <row r="35" spans="13:13" x14ac:dyDescent="0.55000000000000004">
      <c r="M35" s="8"/>
    </row>
    <row r="36" spans="13:13" x14ac:dyDescent="0.55000000000000004">
      <c r="M36" s="8"/>
    </row>
    <row r="37" spans="13:13" x14ac:dyDescent="0.55000000000000004">
      <c r="M37" s="8"/>
    </row>
    <row r="38" spans="13:13" x14ac:dyDescent="0.55000000000000004">
      <c r="M38" s="8"/>
    </row>
    <row r="39" spans="13:13" x14ac:dyDescent="0.55000000000000004">
      <c r="M39" s="8"/>
    </row>
    <row r="40" spans="13:13" x14ac:dyDescent="0.55000000000000004">
      <c r="M40" s="8"/>
    </row>
    <row r="41" spans="13:13" x14ac:dyDescent="0.55000000000000004">
      <c r="M41" s="8"/>
    </row>
    <row r="42" spans="13:13" x14ac:dyDescent="0.55000000000000004">
      <c r="M42" s="8"/>
    </row>
    <row r="43" spans="13:13" x14ac:dyDescent="0.55000000000000004">
      <c r="M43" s="8"/>
    </row>
    <row r="44" spans="13:13" x14ac:dyDescent="0.55000000000000004">
      <c r="M44" s="8"/>
    </row>
    <row r="45" spans="13:13" x14ac:dyDescent="0.55000000000000004">
      <c r="M45" s="8"/>
    </row>
    <row r="46" spans="13:13" x14ac:dyDescent="0.55000000000000004">
      <c r="M46" s="8"/>
    </row>
    <row r="47" spans="13:13" x14ac:dyDescent="0.55000000000000004">
      <c r="M47" s="8"/>
    </row>
    <row r="48" spans="13:13" x14ac:dyDescent="0.55000000000000004">
      <c r="M48" s="8"/>
    </row>
    <row r="49" spans="13:13" x14ac:dyDescent="0.55000000000000004">
      <c r="M49" s="8"/>
    </row>
    <row r="50" spans="13:13" x14ac:dyDescent="0.55000000000000004">
      <c r="M50" s="8"/>
    </row>
    <row r="51" spans="13:13" x14ac:dyDescent="0.55000000000000004">
      <c r="M51" s="8"/>
    </row>
    <row r="52" spans="13:13" x14ac:dyDescent="0.55000000000000004">
      <c r="M52" s="8"/>
    </row>
    <row r="53" spans="13:13" x14ac:dyDescent="0.55000000000000004">
      <c r="M53" s="8"/>
    </row>
    <row r="54" spans="13:13" x14ac:dyDescent="0.55000000000000004">
      <c r="M54" s="8"/>
    </row>
    <row r="55" spans="13:13" x14ac:dyDescent="0.55000000000000004">
      <c r="M55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O3" sqref="O3"/>
    </sheetView>
  </sheetViews>
  <sheetFormatPr defaultRowHeight="14.4" x14ac:dyDescent="0.55000000000000004"/>
  <cols>
    <col min="1" max="1" width="17.41796875" customWidth="1"/>
    <col min="2" max="2" width="8.41796875" bestFit="1" customWidth="1"/>
    <col min="3" max="4" width="5" bestFit="1" customWidth="1"/>
    <col min="5" max="5" width="10.15625" bestFit="1" customWidth="1"/>
    <col min="6" max="6" width="5.578125" bestFit="1" customWidth="1"/>
    <col min="7" max="7" width="6.83984375" bestFit="1" customWidth="1"/>
    <col min="10" max="10" width="7.26171875" bestFit="1" customWidth="1"/>
    <col min="11" max="11" width="6.41796875" bestFit="1" customWidth="1"/>
    <col min="12" max="12" width="9.578125" bestFit="1" customWidth="1"/>
    <col min="13" max="13" width="14.41796875" customWidth="1"/>
    <col min="14" max="14" width="14" bestFit="1" customWidth="1"/>
    <col min="15" max="15" width="26.578125" bestFit="1" customWidth="1"/>
    <col min="16" max="17" width="6" bestFit="1" customWidth="1"/>
    <col min="18" max="18" width="8.578125" bestFit="1" customWidth="1"/>
    <col min="19" max="19" width="2.83984375" bestFit="1" customWidth="1"/>
    <col min="21" max="21" width="39.41796875" bestFit="1" customWidth="1"/>
  </cols>
  <sheetData>
    <row r="1" spans="1:21" ht="14.7" thickBot="1" x14ac:dyDescent="0.6">
      <c r="A1" t="s">
        <v>0</v>
      </c>
    </row>
    <row r="2" spans="1:21" ht="29.1" thickBot="1" x14ac:dyDescent="0.6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25</v>
      </c>
      <c r="M2" s="82" t="s">
        <v>29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55000000000000004">
      <c r="A3" s="71" t="s">
        <v>26</v>
      </c>
      <c r="B3" s="70">
        <f t="shared" ref="B3:B13" si="0">((ROUND($L3/10,0))-1)*4+MOD($L3,10)+((J3-1)*16)</f>
        <v>32</v>
      </c>
      <c r="C3" s="70">
        <f t="shared" ref="C3:C13" si="1">((+P3*COS($O$3)-Q3*SIN($O$3)+$O$7)*$S$3)</f>
        <v>-126.60254037844388</v>
      </c>
      <c r="D3" s="70">
        <f t="shared" ref="D3:D13" si="2">((P3*SIN($O$3)+Q3*COS($O$3)+$O$9)*$S$4)</f>
        <v>84.602540378443877</v>
      </c>
      <c r="E3" s="70">
        <f t="shared" ref="E3:E13" si="3">IF(($S$3*$S$4)=1,1,-1)*(($N3/3.1416*180)+$O$5)</f>
        <v>89.999719388456853</v>
      </c>
      <c r="F3" s="69">
        <v>5</v>
      </c>
      <c r="G3" s="72">
        <f t="shared" ref="G3:G13" si="4">IF($S$3*$S$4=-1,1,0)</f>
        <v>1</v>
      </c>
      <c r="H3" s="1"/>
      <c r="I3" s="1"/>
      <c r="J3" s="42">
        <v>3</v>
      </c>
      <c r="K3" s="12">
        <v>1</v>
      </c>
      <c r="L3" s="13">
        <v>10</v>
      </c>
      <c r="M3" s="84">
        <v>0</v>
      </c>
      <c r="N3" s="6">
        <v>-2.0943951023932001</v>
      </c>
      <c r="O3" s="14">
        <f>+RADIANS(O5)</f>
        <v>0.52359877559829882</v>
      </c>
      <c r="P3" s="15">
        <v>100</v>
      </c>
      <c r="Q3" s="43">
        <v>100</v>
      </c>
      <c r="R3" s="54" t="s">
        <v>16</v>
      </c>
      <c r="S3" s="55">
        <v>-1</v>
      </c>
      <c r="U3" s="20" t="s">
        <v>18</v>
      </c>
    </row>
    <row r="4" spans="1:21" ht="14.7" thickBot="1" x14ac:dyDescent="0.6">
      <c r="A4" s="71" t="s">
        <v>26</v>
      </c>
      <c r="B4" s="70">
        <f t="shared" si="0"/>
        <v>33</v>
      </c>
      <c r="C4" s="70">
        <f t="shared" si="1"/>
        <v>-135.8401446854779</v>
      </c>
      <c r="D4" s="70">
        <f t="shared" si="2"/>
        <v>100.60254037844385</v>
      </c>
      <c r="E4" s="70">
        <f t="shared" si="3"/>
        <v>29.999859694228427</v>
      </c>
      <c r="F4" s="69">
        <v>5</v>
      </c>
      <c r="G4" s="72">
        <f t="shared" si="4"/>
        <v>1</v>
      </c>
      <c r="H4" s="1"/>
      <c r="I4" s="1"/>
      <c r="J4" s="42">
        <v>3</v>
      </c>
      <c r="K4" s="10">
        <v>2</v>
      </c>
      <c r="L4" s="5">
        <v>11</v>
      </c>
      <c r="M4" s="84">
        <f t="shared" ref="M4:M25" si="5">(ROUND((L4/10),0)-1)*4+(MOD(L4,10))</f>
        <v>1</v>
      </c>
      <c r="N4" s="6">
        <v>-1.0471975511966001</v>
      </c>
      <c r="O4" s="4" t="s">
        <v>24</v>
      </c>
      <c r="P4" s="45">
        <v>116</v>
      </c>
      <c r="Q4" s="46">
        <v>109.237604307034</v>
      </c>
      <c r="R4" s="56" t="s">
        <v>17</v>
      </c>
      <c r="S4" s="57">
        <v>1</v>
      </c>
      <c r="T4" s="9"/>
    </row>
    <row r="5" spans="1:21" x14ac:dyDescent="0.55000000000000004">
      <c r="A5" s="71" t="s">
        <v>26</v>
      </c>
      <c r="B5" s="70">
        <f t="shared" si="0"/>
        <v>34</v>
      </c>
      <c r="C5" s="70">
        <f t="shared" si="1"/>
        <v>-154.3153532995459</v>
      </c>
      <c r="D5" s="70">
        <f t="shared" si="2"/>
        <v>100.60254037844385</v>
      </c>
      <c r="E5" s="70">
        <f t="shared" si="3"/>
        <v>89.999719388456853</v>
      </c>
      <c r="F5" s="69">
        <v>5</v>
      </c>
      <c r="G5" s="72">
        <f t="shared" si="4"/>
        <v>1</v>
      </c>
      <c r="H5" s="1"/>
      <c r="I5" s="1"/>
      <c r="J5" s="42">
        <v>3</v>
      </c>
      <c r="K5" s="10">
        <v>3</v>
      </c>
      <c r="L5" s="5">
        <v>12</v>
      </c>
      <c r="M5" s="84">
        <f t="shared" si="5"/>
        <v>2</v>
      </c>
      <c r="N5" s="6">
        <v>-2.0943951023932001</v>
      </c>
      <c r="O5" s="3">
        <v>30</v>
      </c>
      <c r="P5" s="45">
        <v>132</v>
      </c>
      <c r="Q5" s="46">
        <v>100</v>
      </c>
      <c r="R5" s="9"/>
      <c r="S5" s="9"/>
      <c r="T5" s="9"/>
      <c r="U5" s="16" t="s">
        <v>10</v>
      </c>
    </row>
    <row r="6" spans="1:21" x14ac:dyDescent="0.55000000000000004">
      <c r="A6" s="71" t="s">
        <v>26</v>
      </c>
      <c r="B6" s="70">
        <f t="shared" si="0"/>
        <v>35</v>
      </c>
      <c r="C6" s="70">
        <f t="shared" si="1"/>
        <v>-163.55295760657992</v>
      </c>
      <c r="D6" s="70">
        <f t="shared" si="2"/>
        <v>116.60254037844385</v>
      </c>
      <c r="E6" s="70">
        <f t="shared" si="3"/>
        <v>29.999859694228427</v>
      </c>
      <c r="F6" s="69">
        <v>5</v>
      </c>
      <c r="G6" s="72">
        <f t="shared" si="4"/>
        <v>1</v>
      </c>
      <c r="H6" s="1"/>
      <c r="I6" s="1"/>
      <c r="J6" s="42">
        <v>3</v>
      </c>
      <c r="K6" s="10">
        <v>17</v>
      </c>
      <c r="L6" s="5">
        <v>13</v>
      </c>
      <c r="M6" s="84">
        <f t="shared" si="5"/>
        <v>3</v>
      </c>
      <c r="N6" s="6">
        <v>-1.0471975511966001</v>
      </c>
      <c r="O6" s="47" t="s">
        <v>13</v>
      </c>
      <c r="P6" s="45">
        <v>148</v>
      </c>
      <c r="Q6" s="46">
        <v>109.237604307034</v>
      </c>
      <c r="T6" s="9"/>
      <c r="U6" s="17" t="s">
        <v>11</v>
      </c>
    </row>
    <row r="7" spans="1:21" ht="14.7" thickBot="1" x14ac:dyDescent="0.6">
      <c r="A7" s="71" t="s">
        <v>26</v>
      </c>
      <c r="B7" s="70">
        <f t="shared" si="0"/>
        <v>36</v>
      </c>
      <c r="C7" s="70">
        <f t="shared" si="1"/>
        <v>-154.31535329954593</v>
      </c>
      <c r="D7" s="70">
        <f t="shared" si="2"/>
        <v>132.60254037844382</v>
      </c>
      <c r="E7" s="70">
        <f t="shared" si="3"/>
        <v>-30</v>
      </c>
      <c r="F7" s="69">
        <v>5</v>
      </c>
      <c r="G7" s="72">
        <f t="shared" si="4"/>
        <v>1</v>
      </c>
      <c r="H7" s="1"/>
      <c r="I7" s="1"/>
      <c r="J7" s="42">
        <v>3</v>
      </c>
      <c r="K7" s="10">
        <v>18</v>
      </c>
      <c r="L7" s="5">
        <v>20</v>
      </c>
      <c r="M7" s="84">
        <f t="shared" si="5"/>
        <v>4</v>
      </c>
      <c r="N7" s="6">
        <v>0</v>
      </c>
      <c r="O7" s="3">
        <v>90</v>
      </c>
      <c r="P7" s="45">
        <v>148</v>
      </c>
      <c r="Q7" s="46">
        <v>127.712812921102</v>
      </c>
      <c r="U7" s="18" t="s">
        <v>12</v>
      </c>
    </row>
    <row r="8" spans="1:21" ht="15" thickTop="1" thickBot="1" x14ac:dyDescent="0.6">
      <c r="A8" s="71" t="s">
        <v>26</v>
      </c>
      <c r="B8" s="70">
        <f t="shared" si="0"/>
        <v>37</v>
      </c>
      <c r="C8" s="70">
        <f t="shared" si="1"/>
        <v>-163.55295760657998</v>
      </c>
      <c r="D8" s="70">
        <f t="shared" si="2"/>
        <v>148.60254037844379</v>
      </c>
      <c r="E8" s="70">
        <f t="shared" si="3"/>
        <v>29.999859694228427</v>
      </c>
      <c r="F8" s="69">
        <v>5</v>
      </c>
      <c r="G8" s="72">
        <f t="shared" si="4"/>
        <v>1</v>
      </c>
      <c r="H8" s="1"/>
      <c r="I8" s="1"/>
      <c r="J8" s="42">
        <v>3</v>
      </c>
      <c r="K8" s="10">
        <v>19</v>
      </c>
      <c r="L8" s="5">
        <v>21</v>
      </c>
      <c r="M8" s="84">
        <f t="shared" si="5"/>
        <v>5</v>
      </c>
      <c r="N8" s="6">
        <v>-1.0471975511966001</v>
      </c>
      <c r="O8" s="47" t="s">
        <v>15</v>
      </c>
      <c r="P8" s="45">
        <v>164</v>
      </c>
      <c r="Q8" s="46">
        <v>136.95041722813599</v>
      </c>
      <c r="U8" s="19" t="s">
        <v>14</v>
      </c>
    </row>
    <row r="9" spans="1:21" ht="14.7" thickTop="1" x14ac:dyDescent="0.55000000000000004">
      <c r="A9" s="71" t="s">
        <v>26</v>
      </c>
      <c r="B9" s="70">
        <f t="shared" si="0"/>
        <v>38</v>
      </c>
      <c r="C9" s="70">
        <f t="shared" si="1"/>
        <v>-154.31535329954596</v>
      </c>
      <c r="D9" s="70">
        <f t="shared" si="2"/>
        <v>164.60254037844379</v>
      </c>
      <c r="E9" s="70">
        <f t="shared" si="3"/>
        <v>-30</v>
      </c>
      <c r="F9" s="69">
        <v>5</v>
      </c>
      <c r="G9" s="72">
        <f t="shared" si="4"/>
        <v>1</v>
      </c>
      <c r="I9" s="1"/>
      <c r="J9" s="42">
        <v>3</v>
      </c>
      <c r="K9" s="10">
        <v>20</v>
      </c>
      <c r="L9" s="5">
        <v>22</v>
      </c>
      <c r="M9" s="84">
        <f t="shared" si="5"/>
        <v>6</v>
      </c>
      <c r="N9" s="6">
        <v>0</v>
      </c>
      <c r="O9" s="3">
        <v>-52</v>
      </c>
      <c r="P9" s="45">
        <v>164</v>
      </c>
      <c r="Q9" s="46">
        <v>155.425625842204</v>
      </c>
      <c r="U9" s="7"/>
    </row>
    <row r="10" spans="1:21" x14ac:dyDescent="0.55000000000000004">
      <c r="A10" s="71" t="s">
        <v>26</v>
      </c>
      <c r="B10" s="70">
        <f t="shared" si="0"/>
        <v>39</v>
      </c>
      <c r="C10" s="70">
        <f t="shared" si="1"/>
        <v>-135.84014468547795</v>
      </c>
      <c r="D10" s="70">
        <f t="shared" si="2"/>
        <v>164.60254037844379</v>
      </c>
      <c r="E10" s="70">
        <f t="shared" si="3"/>
        <v>-89.999859694228434</v>
      </c>
      <c r="F10" s="69">
        <v>5</v>
      </c>
      <c r="G10" s="72">
        <f t="shared" si="4"/>
        <v>1</v>
      </c>
      <c r="I10" s="1"/>
      <c r="J10" s="42">
        <v>3</v>
      </c>
      <c r="K10" s="10">
        <v>21</v>
      </c>
      <c r="L10" s="5">
        <v>23</v>
      </c>
      <c r="M10" s="84">
        <f t="shared" si="5"/>
        <v>7</v>
      </c>
      <c r="N10" s="6">
        <v>1.0471975511966001</v>
      </c>
      <c r="O10" s="1" t="s">
        <v>27</v>
      </c>
      <c r="P10" s="45">
        <v>148</v>
      </c>
      <c r="Q10" s="46">
        <v>164.66323014923799</v>
      </c>
    </row>
    <row r="11" spans="1:21" x14ac:dyDescent="0.55000000000000004">
      <c r="A11" s="71" t="s">
        <v>26</v>
      </c>
      <c r="B11" s="70">
        <f t="shared" si="0"/>
        <v>44</v>
      </c>
      <c r="C11" s="70">
        <f t="shared" si="1"/>
        <v>-126.6025403784439</v>
      </c>
      <c r="D11" s="70">
        <f t="shared" si="2"/>
        <v>116.60254037844382</v>
      </c>
      <c r="E11" s="70">
        <f t="shared" si="3"/>
        <v>-30</v>
      </c>
      <c r="F11" s="69">
        <v>5</v>
      </c>
      <c r="G11" s="72">
        <f t="shared" si="4"/>
        <v>1</v>
      </c>
      <c r="I11" s="1"/>
      <c r="J11" s="42">
        <v>3</v>
      </c>
      <c r="K11" s="10">
        <v>4</v>
      </c>
      <c r="L11" s="5">
        <v>40</v>
      </c>
      <c r="M11" s="84">
        <f t="shared" si="5"/>
        <v>12</v>
      </c>
      <c r="N11" s="6">
        <v>0</v>
      </c>
      <c r="O11" s="59">
        <f>16*2</f>
        <v>32</v>
      </c>
      <c r="P11" s="45">
        <v>116</v>
      </c>
      <c r="Q11" s="46">
        <v>127.712812921102</v>
      </c>
    </row>
    <row r="12" spans="1:21" x14ac:dyDescent="0.55000000000000004">
      <c r="A12" s="71" t="s">
        <v>26</v>
      </c>
      <c r="B12" s="70">
        <f t="shared" si="0"/>
        <v>45</v>
      </c>
      <c r="C12" s="70">
        <f t="shared" si="1"/>
        <v>-135.84014468547792</v>
      </c>
      <c r="D12" s="70">
        <f t="shared" si="2"/>
        <v>132.60254037844379</v>
      </c>
      <c r="E12" s="70">
        <f t="shared" si="3"/>
        <v>29.999859694228427</v>
      </c>
      <c r="F12" s="69">
        <v>5</v>
      </c>
      <c r="G12" s="72">
        <f t="shared" si="4"/>
        <v>1</v>
      </c>
      <c r="I12" s="1"/>
      <c r="J12" s="42">
        <v>3</v>
      </c>
      <c r="K12" s="10">
        <v>5</v>
      </c>
      <c r="L12" s="5">
        <v>41</v>
      </c>
      <c r="M12" s="84">
        <f t="shared" si="5"/>
        <v>13</v>
      </c>
      <c r="N12" s="6">
        <v>-1.0471975511966001</v>
      </c>
      <c r="O12" s="4"/>
      <c r="P12" s="45">
        <v>132</v>
      </c>
      <c r="Q12" s="46">
        <v>136.95041722813599</v>
      </c>
    </row>
    <row r="13" spans="1:21" x14ac:dyDescent="0.55000000000000004">
      <c r="A13" s="71" t="s">
        <v>26</v>
      </c>
      <c r="B13" s="70">
        <f t="shared" si="0"/>
        <v>40</v>
      </c>
      <c r="C13" s="70">
        <f t="shared" si="1"/>
        <v>-126.60254037844392</v>
      </c>
      <c r="D13" s="70">
        <f t="shared" si="2"/>
        <v>148.60254037844379</v>
      </c>
      <c r="E13" s="70">
        <f t="shared" si="3"/>
        <v>-30</v>
      </c>
      <c r="F13" s="69">
        <v>5</v>
      </c>
      <c r="G13" s="72">
        <f t="shared" si="4"/>
        <v>1</v>
      </c>
      <c r="I13" s="1"/>
      <c r="J13" s="42">
        <v>3</v>
      </c>
      <c r="K13" s="10">
        <v>6</v>
      </c>
      <c r="L13" s="5">
        <v>30</v>
      </c>
      <c r="M13" s="84">
        <f t="shared" si="5"/>
        <v>8</v>
      </c>
      <c r="N13" s="6">
        <v>0</v>
      </c>
      <c r="O13" s="4"/>
      <c r="P13" s="45">
        <v>132</v>
      </c>
      <c r="Q13" s="46">
        <v>155.425625842204</v>
      </c>
    </row>
    <row r="14" spans="1:21" x14ac:dyDescent="0.55000000000000004">
      <c r="A14" s="24"/>
      <c r="B14" s="35"/>
      <c r="C14" s="23"/>
      <c r="D14" s="23"/>
      <c r="E14" s="23"/>
      <c r="F14" s="11"/>
      <c r="G14" s="25"/>
      <c r="I14" s="1"/>
      <c r="J14" s="42">
        <v>3</v>
      </c>
      <c r="K14" s="10">
        <v>7</v>
      </c>
      <c r="L14" s="5">
        <v>31</v>
      </c>
      <c r="M14" s="83">
        <f t="shared" si="5"/>
        <v>9</v>
      </c>
      <c r="N14" s="6">
        <v>1.0471975511966001</v>
      </c>
      <c r="O14" s="4"/>
      <c r="P14" s="45">
        <v>116</v>
      </c>
      <c r="Q14" s="46">
        <v>164.66323014923799</v>
      </c>
    </row>
    <row r="15" spans="1:21" x14ac:dyDescent="0.55000000000000004">
      <c r="A15" s="24"/>
      <c r="B15" s="35"/>
      <c r="C15" s="23"/>
      <c r="D15" s="23"/>
      <c r="E15" s="23"/>
      <c r="F15" s="11"/>
      <c r="G15" s="25"/>
      <c r="I15" s="1"/>
      <c r="J15" s="42">
        <v>3</v>
      </c>
      <c r="K15" s="10">
        <v>8</v>
      </c>
      <c r="L15" s="5">
        <v>22</v>
      </c>
      <c r="M15" s="83">
        <f t="shared" si="5"/>
        <v>6</v>
      </c>
      <c r="N15" s="6">
        <v>0</v>
      </c>
      <c r="O15" s="4"/>
      <c r="P15" s="45">
        <v>116</v>
      </c>
      <c r="Q15" s="46">
        <v>183.138438763306</v>
      </c>
    </row>
    <row r="16" spans="1:21" x14ac:dyDescent="0.55000000000000004">
      <c r="A16" s="24"/>
      <c r="B16" s="35"/>
      <c r="C16" s="23"/>
      <c r="D16" s="23"/>
      <c r="E16" s="23"/>
      <c r="F16" s="11"/>
      <c r="G16" s="25"/>
      <c r="I16" s="1"/>
      <c r="J16" s="42">
        <v>3</v>
      </c>
      <c r="K16" s="10">
        <v>9</v>
      </c>
      <c r="L16" s="5">
        <v>23</v>
      </c>
      <c r="M16" s="83">
        <f t="shared" si="5"/>
        <v>7</v>
      </c>
      <c r="N16" s="6">
        <v>-1.0471975511966001</v>
      </c>
      <c r="O16" s="4"/>
      <c r="P16" s="45">
        <v>132</v>
      </c>
      <c r="Q16" s="46">
        <v>192.37604307033999</v>
      </c>
    </row>
    <row r="17" spans="1:17" x14ac:dyDescent="0.55000000000000004">
      <c r="A17" s="24"/>
      <c r="B17" s="35"/>
      <c r="C17" s="23"/>
      <c r="D17" s="23"/>
      <c r="E17" s="23"/>
      <c r="F17" s="11"/>
      <c r="G17" s="25"/>
      <c r="I17" s="1"/>
      <c r="J17" s="42">
        <v>3</v>
      </c>
      <c r="K17" s="10">
        <v>10</v>
      </c>
      <c r="L17" s="5">
        <v>13</v>
      </c>
      <c r="M17" s="83">
        <f t="shared" si="5"/>
        <v>3</v>
      </c>
      <c r="N17" s="6">
        <v>1.0471975511966001</v>
      </c>
      <c r="O17" s="4"/>
      <c r="P17" s="45">
        <v>100</v>
      </c>
      <c r="Q17" s="46">
        <v>192.37604307033999</v>
      </c>
    </row>
    <row r="18" spans="1:17" x14ac:dyDescent="0.55000000000000004">
      <c r="A18" s="24"/>
      <c r="B18" s="35"/>
      <c r="C18" s="23"/>
      <c r="D18" s="23"/>
      <c r="E18" s="23"/>
      <c r="F18" s="11"/>
      <c r="G18" s="25"/>
      <c r="I18" s="1"/>
      <c r="J18" s="42">
        <v>3</v>
      </c>
      <c r="K18" s="10">
        <v>11</v>
      </c>
      <c r="L18" s="5">
        <v>20</v>
      </c>
      <c r="M18" s="83">
        <f t="shared" si="5"/>
        <v>4</v>
      </c>
      <c r="N18" s="6">
        <v>2.0943951023932001</v>
      </c>
      <c r="O18" s="4"/>
      <c r="P18" s="45">
        <v>84</v>
      </c>
      <c r="Q18" s="46">
        <v>183.138438763306</v>
      </c>
    </row>
    <row r="19" spans="1:17" x14ac:dyDescent="0.55000000000000004">
      <c r="A19" s="24"/>
      <c r="B19" s="35"/>
      <c r="C19" s="23"/>
      <c r="D19" s="23"/>
      <c r="E19" s="23"/>
      <c r="F19" s="11"/>
      <c r="G19" s="25"/>
      <c r="I19" s="1"/>
      <c r="J19" s="42">
        <v>3</v>
      </c>
      <c r="K19" s="10">
        <v>12</v>
      </c>
      <c r="L19" s="5">
        <v>32</v>
      </c>
      <c r="M19" s="83">
        <f t="shared" si="5"/>
        <v>10</v>
      </c>
      <c r="N19" s="6">
        <v>2.0943951023932001</v>
      </c>
      <c r="O19" s="4"/>
      <c r="P19" s="45">
        <v>100</v>
      </c>
      <c r="Q19" s="46">
        <v>155.425625842204</v>
      </c>
    </row>
    <row r="20" spans="1:17" x14ac:dyDescent="0.55000000000000004">
      <c r="A20" s="24"/>
      <c r="B20" s="35"/>
      <c r="C20" s="23"/>
      <c r="D20" s="23"/>
      <c r="E20" s="23"/>
      <c r="F20" s="11"/>
      <c r="G20" s="25"/>
      <c r="I20" s="2"/>
      <c r="J20" s="42">
        <v>3</v>
      </c>
      <c r="K20" s="10">
        <v>13</v>
      </c>
      <c r="L20" s="5">
        <v>21</v>
      </c>
      <c r="M20" s="83">
        <f t="shared" si="5"/>
        <v>5</v>
      </c>
      <c r="N20" s="6">
        <v>1.0471975511966001</v>
      </c>
      <c r="O20" s="4"/>
      <c r="P20" s="45">
        <v>84</v>
      </c>
      <c r="Q20" s="46">
        <v>164.66323014923799</v>
      </c>
    </row>
    <row r="21" spans="1:17" x14ac:dyDescent="0.55000000000000004">
      <c r="A21" s="24"/>
      <c r="B21" s="35"/>
      <c r="C21" s="23"/>
      <c r="D21" s="23"/>
      <c r="E21" s="23"/>
      <c r="F21" s="11"/>
      <c r="G21" s="25"/>
      <c r="I21" s="2"/>
      <c r="J21" s="42">
        <v>3</v>
      </c>
      <c r="K21" s="10">
        <v>22</v>
      </c>
      <c r="L21" s="5">
        <v>43</v>
      </c>
      <c r="M21" s="83">
        <f t="shared" si="5"/>
        <v>15</v>
      </c>
      <c r="N21" s="6">
        <v>2.0943951023932001</v>
      </c>
      <c r="O21" s="4"/>
      <c r="P21" s="45">
        <v>68</v>
      </c>
      <c r="Q21" s="46">
        <v>155.425625842204</v>
      </c>
    </row>
    <row r="22" spans="1:17" x14ac:dyDescent="0.55000000000000004">
      <c r="A22" s="24"/>
      <c r="B22" s="35"/>
      <c r="C22" s="23"/>
      <c r="D22" s="23"/>
      <c r="E22" s="23"/>
      <c r="F22" s="11"/>
      <c r="G22" s="25"/>
      <c r="I22" s="2"/>
      <c r="J22" s="42">
        <v>3</v>
      </c>
      <c r="K22" s="10">
        <v>23</v>
      </c>
      <c r="L22" s="5">
        <v>10</v>
      </c>
      <c r="M22" s="83">
        <f t="shared" si="5"/>
        <v>0</v>
      </c>
      <c r="N22" s="6">
        <v>3.14159265358979</v>
      </c>
      <c r="O22" s="4"/>
      <c r="P22" s="45">
        <v>68</v>
      </c>
      <c r="Q22" s="46">
        <v>136.95041722813599</v>
      </c>
    </row>
    <row r="23" spans="1:17" x14ac:dyDescent="0.55000000000000004">
      <c r="A23" s="24"/>
      <c r="B23" s="35"/>
      <c r="C23" s="23"/>
      <c r="D23" s="23"/>
      <c r="E23" s="23"/>
      <c r="F23" s="11"/>
      <c r="G23" s="25"/>
      <c r="I23" s="2"/>
      <c r="J23" s="42">
        <v>3</v>
      </c>
      <c r="K23" s="10">
        <v>14</v>
      </c>
      <c r="L23" s="5">
        <v>33</v>
      </c>
      <c r="M23" s="83">
        <f t="shared" si="5"/>
        <v>11</v>
      </c>
      <c r="N23" s="6">
        <v>3.14159265358979</v>
      </c>
      <c r="O23" s="4"/>
      <c r="P23" s="45">
        <v>100</v>
      </c>
      <c r="Q23" s="46">
        <v>136.95041722813599</v>
      </c>
    </row>
    <row r="24" spans="1:17" x14ac:dyDescent="0.55000000000000004">
      <c r="A24" s="24"/>
      <c r="B24" s="35"/>
      <c r="C24" s="23"/>
      <c r="D24" s="23"/>
      <c r="E24" s="23"/>
      <c r="F24" s="11"/>
      <c r="G24" s="25"/>
      <c r="I24" s="2"/>
      <c r="J24" s="42">
        <v>3</v>
      </c>
      <c r="K24" s="10">
        <v>15</v>
      </c>
      <c r="L24" s="5">
        <v>42</v>
      </c>
      <c r="M24" s="83">
        <f t="shared" si="5"/>
        <v>14</v>
      </c>
      <c r="N24" s="6">
        <v>2.0943951023932001</v>
      </c>
      <c r="O24" s="4"/>
      <c r="P24" s="45">
        <v>84</v>
      </c>
      <c r="Q24" s="46">
        <v>127.712812921102</v>
      </c>
    </row>
    <row r="25" spans="1:17" ht="14.7" thickBot="1" x14ac:dyDescent="0.6">
      <c r="A25" s="26"/>
      <c r="B25" s="35"/>
      <c r="C25" s="27"/>
      <c r="D25" s="27"/>
      <c r="E25" s="27"/>
      <c r="F25" s="28"/>
      <c r="G25" s="29"/>
      <c r="I25" s="2"/>
      <c r="J25" s="42">
        <v>3</v>
      </c>
      <c r="K25" s="48">
        <v>16</v>
      </c>
      <c r="L25" s="49">
        <v>43</v>
      </c>
      <c r="M25" s="83">
        <f t="shared" si="5"/>
        <v>15</v>
      </c>
      <c r="N25" s="50">
        <v>3.14159265358979</v>
      </c>
      <c r="O25" s="51"/>
      <c r="P25" s="52">
        <v>84</v>
      </c>
      <c r="Q25" s="53">
        <v>109.237604307034</v>
      </c>
    </row>
    <row r="26" spans="1:17" x14ac:dyDescent="0.55000000000000004">
      <c r="J26" t="s">
        <v>19</v>
      </c>
    </row>
    <row r="31" spans="1:17" x14ac:dyDescent="0.55000000000000004">
      <c r="M31" s="7"/>
    </row>
    <row r="32" spans="1:17" x14ac:dyDescent="0.55000000000000004">
      <c r="M32" s="8"/>
    </row>
    <row r="33" spans="13:13" x14ac:dyDescent="0.55000000000000004">
      <c r="M33" s="8"/>
    </row>
    <row r="34" spans="13:13" x14ac:dyDescent="0.55000000000000004">
      <c r="M34" s="8"/>
    </row>
    <row r="35" spans="13:13" x14ac:dyDescent="0.55000000000000004">
      <c r="M35" s="8"/>
    </row>
    <row r="36" spans="13:13" x14ac:dyDescent="0.55000000000000004">
      <c r="M36" s="8"/>
    </row>
    <row r="37" spans="13:13" x14ac:dyDescent="0.55000000000000004">
      <c r="M37" s="8"/>
    </row>
    <row r="38" spans="13:13" x14ac:dyDescent="0.55000000000000004">
      <c r="M38" s="8"/>
    </row>
    <row r="39" spans="13:13" x14ac:dyDescent="0.55000000000000004">
      <c r="M39" s="8"/>
    </row>
    <row r="40" spans="13:13" x14ac:dyDescent="0.55000000000000004">
      <c r="M40" s="8"/>
    </row>
    <row r="41" spans="13:13" x14ac:dyDescent="0.55000000000000004">
      <c r="M41" s="8"/>
    </row>
    <row r="42" spans="13:13" x14ac:dyDescent="0.55000000000000004">
      <c r="M42" s="8"/>
    </row>
    <row r="43" spans="13:13" x14ac:dyDescent="0.55000000000000004">
      <c r="M43" s="8"/>
    </row>
    <row r="44" spans="13:13" x14ac:dyDescent="0.55000000000000004">
      <c r="M44" s="8"/>
    </row>
    <row r="45" spans="13:13" x14ac:dyDescent="0.55000000000000004">
      <c r="M45" s="8"/>
    </row>
    <row r="46" spans="13:13" x14ac:dyDescent="0.55000000000000004">
      <c r="M46" s="8"/>
    </row>
    <row r="47" spans="13:13" x14ac:dyDescent="0.55000000000000004">
      <c r="M47" s="8"/>
    </row>
    <row r="48" spans="13:13" x14ac:dyDescent="0.55000000000000004">
      <c r="M48" s="8"/>
    </row>
    <row r="49" spans="13:13" x14ac:dyDescent="0.55000000000000004">
      <c r="M49" s="8"/>
    </row>
    <row r="50" spans="13:13" x14ac:dyDescent="0.55000000000000004">
      <c r="M50" s="8"/>
    </row>
    <row r="51" spans="13:13" x14ac:dyDescent="0.55000000000000004">
      <c r="M51" s="8"/>
    </row>
    <row r="52" spans="13:13" x14ac:dyDescent="0.55000000000000004">
      <c r="M52" s="8"/>
    </row>
    <row r="53" spans="13:13" x14ac:dyDescent="0.55000000000000004">
      <c r="M53" s="8"/>
    </row>
    <row r="54" spans="13:13" x14ac:dyDescent="0.55000000000000004">
      <c r="M54" s="8"/>
    </row>
    <row r="55" spans="13:13" x14ac:dyDescent="0.55000000000000004">
      <c r="M55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Normal="100" workbookViewId="0">
      <selection activeCell="V6" sqref="V6"/>
    </sheetView>
  </sheetViews>
  <sheetFormatPr defaultRowHeight="14.4" x14ac:dyDescent="0.55000000000000004"/>
  <cols>
    <col min="1" max="1" width="15.41796875" customWidth="1"/>
    <col min="2" max="2" width="8.578125" customWidth="1"/>
    <col min="3" max="4" width="6" customWidth="1"/>
    <col min="6" max="6" width="5.578125" bestFit="1" customWidth="1"/>
    <col min="7" max="7" width="6.83984375" bestFit="1" customWidth="1"/>
    <col min="10" max="10" width="7.26171875" bestFit="1" customWidth="1"/>
    <col min="11" max="11" width="6.41796875" bestFit="1" customWidth="1"/>
    <col min="12" max="12" width="9.578125" bestFit="1" customWidth="1"/>
    <col min="13" max="13" width="14.41796875" customWidth="1"/>
    <col min="14" max="14" width="14" bestFit="1" customWidth="1"/>
    <col min="15" max="15" width="26.578125" bestFit="1" customWidth="1"/>
    <col min="16" max="17" width="6" bestFit="1" customWidth="1"/>
    <col min="18" max="18" width="8.578125" bestFit="1" customWidth="1"/>
    <col min="19" max="19" width="2.83984375" bestFit="1" customWidth="1"/>
    <col min="21" max="21" width="39.41796875" bestFit="1" customWidth="1"/>
  </cols>
  <sheetData>
    <row r="1" spans="1:21" ht="14.7" thickBot="1" x14ac:dyDescent="0.6">
      <c r="A1" t="s">
        <v>0</v>
      </c>
    </row>
    <row r="2" spans="1:21" ht="43.5" thickBot="1" x14ac:dyDescent="0.6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25</v>
      </c>
      <c r="M2" s="82" t="s">
        <v>29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55000000000000004">
      <c r="A3" s="34"/>
      <c r="B3" s="35"/>
      <c r="C3" s="35"/>
      <c r="D3" s="35"/>
      <c r="E3" s="35"/>
      <c r="F3" s="36"/>
      <c r="G3" s="37"/>
      <c r="H3" s="1"/>
      <c r="I3" s="1"/>
      <c r="J3" s="42">
        <v>4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0</v>
      </c>
      <c r="P3" s="15">
        <v>100</v>
      </c>
      <c r="Q3" s="43">
        <v>100</v>
      </c>
      <c r="R3" s="54" t="s">
        <v>16</v>
      </c>
      <c r="S3" s="55">
        <v>1</v>
      </c>
      <c r="U3" s="20" t="s">
        <v>18</v>
      </c>
    </row>
    <row r="4" spans="1:21" ht="14.7" thickBot="1" x14ac:dyDescent="0.6">
      <c r="A4" s="24"/>
      <c r="B4" s="35"/>
      <c r="C4" s="23"/>
      <c r="D4" s="23"/>
      <c r="E4" s="23"/>
      <c r="F4" s="11"/>
      <c r="G4" s="25"/>
      <c r="H4" s="1"/>
      <c r="I4" s="1"/>
      <c r="J4" s="42">
        <v>4</v>
      </c>
      <c r="K4" s="10">
        <v>2</v>
      </c>
      <c r="L4" s="5">
        <v>11</v>
      </c>
      <c r="M4" s="83">
        <f t="shared" ref="M4:M25" si="0">(ROUND((L4/10),0)-1)*4+(MOD(L4,10))</f>
        <v>1</v>
      </c>
      <c r="N4" s="6">
        <v>-1.0471975511966001</v>
      </c>
      <c r="O4" s="4" t="s">
        <v>24</v>
      </c>
      <c r="P4" s="45">
        <v>116</v>
      </c>
      <c r="Q4" s="46">
        <v>109.237604307034</v>
      </c>
      <c r="R4" s="56" t="s">
        <v>17</v>
      </c>
      <c r="S4" s="57">
        <v>1</v>
      </c>
      <c r="T4" s="9"/>
    </row>
    <row r="5" spans="1:21" x14ac:dyDescent="0.55000000000000004">
      <c r="A5" s="24"/>
      <c r="B5" s="35"/>
      <c r="C5" s="23"/>
      <c r="D5" s="23"/>
      <c r="E5" s="23"/>
      <c r="F5" s="11"/>
      <c r="G5" s="25"/>
      <c r="H5" s="1"/>
      <c r="I5" s="1"/>
      <c r="J5" s="42">
        <v>4</v>
      </c>
      <c r="K5" s="10">
        <v>3</v>
      </c>
      <c r="L5" s="5">
        <v>12</v>
      </c>
      <c r="M5" s="83">
        <f t="shared" si="0"/>
        <v>2</v>
      </c>
      <c r="N5" s="6">
        <v>-2.0943951023932001</v>
      </c>
      <c r="O5" s="3">
        <v>0</v>
      </c>
      <c r="P5" s="45">
        <v>132</v>
      </c>
      <c r="Q5" s="46">
        <v>100</v>
      </c>
      <c r="R5" s="9"/>
      <c r="S5" s="9"/>
      <c r="T5" s="9"/>
      <c r="U5" s="16" t="s">
        <v>10</v>
      </c>
    </row>
    <row r="6" spans="1:21" x14ac:dyDescent="0.55000000000000004">
      <c r="A6" s="24"/>
      <c r="B6" s="35"/>
      <c r="C6" s="23"/>
      <c r="D6" s="23"/>
      <c r="E6" s="23"/>
      <c r="F6" s="11"/>
      <c r="G6" s="25"/>
      <c r="H6" s="1"/>
      <c r="I6" s="1"/>
      <c r="J6" s="42">
        <v>4</v>
      </c>
      <c r="K6" s="10">
        <v>17</v>
      </c>
      <c r="L6" s="5">
        <v>13</v>
      </c>
      <c r="M6" s="83">
        <f t="shared" si="0"/>
        <v>3</v>
      </c>
      <c r="N6" s="6">
        <v>-1.0471975511966001</v>
      </c>
      <c r="O6" s="47" t="s">
        <v>13</v>
      </c>
      <c r="P6" s="45">
        <v>148</v>
      </c>
      <c r="Q6" s="46">
        <v>109.237604307034</v>
      </c>
      <c r="T6" s="9"/>
      <c r="U6" s="17" t="s">
        <v>11</v>
      </c>
    </row>
    <row r="7" spans="1:21" ht="14.7" thickBot="1" x14ac:dyDescent="0.6">
      <c r="A7" s="24"/>
      <c r="B7" s="35"/>
      <c r="C7" s="23"/>
      <c r="D7" s="23"/>
      <c r="E7" s="23"/>
      <c r="F7" s="11"/>
      <c r="G7" s="25"/>
      <c r="H7" s="1"/>
      <c r="I7" s="1"/>
      <c r="J7" s="42">
        <v>4</v>
      </c>
      <c r="K7" s="10">
        <v>18</v>
      </c>
      <c r="L7" s="5">
        <v>20</v>
      </c>
      <c r="M7" s="83">
        <f t="shared" si="0"/>
        <v>4</v>
      </c>
      <c r="N7" s="6">
        <v>0</v>
      </c>
      <c r="O7" s="3">
        <v>-186</v>
      </c>
      <c r="P7" s="45">
        <v>148</v>
      </c>
      <c r="Q7" s="46">
        <v>127.712812921102</v>
      </c>
      <c r="U7" s="18" t="s">
        <v>12</v>
      </c>
    </row>
    <row r="8" spans="1:21" ht="15" thickTop="1" thickBot="1" x14ac:dyDescent="0.6">
      <c r="A8" s="24"/>
      <c r="B8" s="35"/>
      <c r="C8" s="23"/>
      <c r="D8" s="23"/>
      <c r="E8" s="23"/>
      <c r="F8" s="11"/>
      <c r="G8" s="25"/>
      <c r="H8" s="1"/>
      <c r="I8" s="1"/>
      <c r="J8" s="42">
        <v>4</v>
      </c>
      <c r="K8" s="10">
        <v>19</v>
      </c>
      <c r="L8" s="5">
        <v>21</v>
      </c>
      <c r="M8" s="83">
        <f t="shared" si="0"/>
        <v>5</v>
      </c>
      <c r="N8" s="6">
        <v>-1.0471975511966001</v>
      </c>
      <c r="O8" s="47" t="s">
        <v>15</v>
      </c>
      <c r="P8" s="45">
        <v>164</v>
      </c>
      <c r="Q8" s="46">
        <v>136.95041722813599</v>
      </c>
      <c r="U8" s="19" t="s">
        <v>14</v>
      </c>
    </row>
    <row r="9" spans="1:21" ht="14.7" thickTop="1" x14ac:dyDescent="0.55000000000000004">
      <c r="A9" s="24"/>
      <c r="B9" s="35"/>
      <c r="C9" s="23"/>
      <c r="D9" s="23"/>
      <c r="E9" s="23"/>
      <c r="F9" s="11"/>
      <c r="G9" s="25"/>
      <c r="I9" s="1"/>
      <c r="J9" s="42">
        <v>4</v>
      </c>
      <c r="K9" s="10">
        <v>20</v>
      </c>
      <c r="L9" s="5">
        <v>22</v>
      </c>
      <c r="M9" s="83">
        <f t="shared" si="0"/>
        <v>6</v>
      </c>
      <c r="N9" s="6">
        <v>0</v>
      </c>
      <c r="O9" s="3">
        <v>-110</v>
      </c>
      <c r="P9" s="45">
        <v>164</v>
      </c>
      <c r="Q9" s="46">
        <v>155.425625842204</v>
      </c>
      <c r="U9" s="7"/>
    </row>
    <row r="10" spans="1:21" x14ac:dyDescent="0.55000000000000004">
      <c r="A10" s="24"/>
      <c r="B10" s="35"/>
      <c r="C10" s="23"/>
      <c r="D10" s="23"/>
      <c r="E10" s="23"/>
      <c r="F10" s="11"/>
      <c r="G10" s="25"/>
      <c r="I10" s="1"/>
      <c r="J10" s="42">
        <v>4</v>
      </c>
      <c r="K10" s="10">
        <v>21</v>
      </c>
      <c r="L10" s="5">
        <v>23</v>
      </c>
      <c r="M10" s="83">
        <f t="shared" si="0"/>
        <v>7</v>
      </c>
      <c r="N10" s="6">
        <v>1.0471975511966001</v>
      </c>
      <c r="O10" s="1" t="s">
        <v>27</v>
      </c>
      <c r="P10" s="45">
        <v>148</v>
      </c>
      <c r="Q10" s="46">
        <v>164.66323014923799</v>
      </c>
    </row>
    <row r="11" spans="1:21" x14ac:dyDescent="0.55000000000000004">
      <c r="A11" s="24"/>
      <c r="B11" s="35"/>
      <c r="C11" s="23"/>
      <c r="D11" s="23"/>
      <c r="E11" s="23"/>
      <c r="F11" s="11"/>
      <c r="G11" s="25"/>
      <c r="I11" s="1"/>
      <c r="J11" s="42">
        <v>4</v>
      </c>
      <c r="K11" s="10">
        <v>4</v>
      </c>
      <c r="L11" s="5">
        <v>40</v>
      </c>
      <c r="M11" s="83">
        <f t="shared" si="0"/>
        <v>12</v>
      </c>
      <c r="N11" s="6">
        <v>0</v>
      </c>
      <c r="O11" s="59">
        <f>16*3</f>
        <v>48</v>
      </c>
      <c r="P11" s="45">
        <v>116</v>
      </c>
      <c r="Q11" s="46">
        <v>127.712812921102</v>
      </c>
    </row>
    <row r="12" spans="1:21" x14ac:dyDescent="0.55000000000000004">
      <c r="A12" s="71" t="s">
        <v>26</v>
      </c>
      <c r="B12" s="70">
        <f t="shared" ref="B12:B14" si="1">((ROUND($L12/10,0))-1)*4+MOD($L12,10)+((J12-1)*16)</f>
        <v>61</v>
      </c>
      <c r="C12" s="70">
        <f>((+P12*COS($O$3)-Q12*SIN($O$3)+$O$7)*$S$3)</f>
        <v>-54</v>
      </c>
      <c r="D12" s="70">
        <f>((P12*SIN($O$3)+Q12*COS($O$3)+$O$9)*$S$4)</f>
        <v>26.95041722813599</v>
      </c>
      <c r="E12" s="70">
        <f>IF(($S$3*$S$4)=1,1,-1)*(($N12/3.1416*180)+$O$5)</f>
        <v>-59.999859694228427</v>
      </c>
      <c r="F12" s="69">
        <v>5</v>
      </c>
      <c r="G12" s="72">
        <f t="shared" ref="G12:G14" si="2">IF($S$3*$S$4=-1,1,0)</f>
        <v>0</v>
      </c>
      <c r="I12" s="1"/>
      <c r="J12" s="42">
        <v>4</v>
      </c>
      <c r="K12" s="10">
        <v>5</v>
      </c>
      <c r="L12" s="5">
        <v>41</v>
      </c>
      <c r="M12" s="84">
        <f t="shared" si="0"/>
        <v>13</v>
      </c>
      <c r="N12" s="6">
        <v>-1.0471975511966001</v>
      </c>
      <c r="O12" s="4"/>
      <c r="P12" s="45">
        <v>132</v>
      </c>
      <c r="Q12" s="46">
        <v>136.95041722813599</v>
      </c>
    </row>
    <row r="13" spans="1:21" x14ac:dyDescent="0.55000000000000004">
      <c r="A13" s="71" t="s">
        <v>26</v>
      </c>
      <c r="B13" s="70">
        <f t="shared" si="1"/>
        <v>56</v>
      </c>
      <c r="C13" s="70">
        <f>((+P13*COS($O$3)-Q13*SIN($O$3)+$O$7)*$S$3)</f>
        <v>-54</v>
      </c>
      <c r="D13" s="70">
        <f>((P13*SIN($O$3)+Q13*COS($O$3)+$O$9)*$S$4)</f>
        <v>45.425625842203999</v>
      </c>
      <c r="E13" s="70">
        <f>IF(($S$3*$S$4)=1,1,-1)*(($N13/3.1416*180)+$O$5)</f>
        <v>0</v>
      </c>
      <c r="F13" s="69">
        <v>5</v>
      </c>
      <c r="G13" s="72">
        <f t="shared" si="2"/>
        <v>0</v>
      </c>
      <c r="I13" s="1"/>
      <c r="J13" s="42">
        <v>4</v>
      </c>
      <c r="K13" s="10">
        <v>6</v>
      </c>
      <c r="L13" s="5">
        <v>30</v>
      </c>
      <c r="M13" s="84">
        <f t="shared" si="0"/>
        <v>8</v>
      </c>
      <c r="N13" s="6">
        <v>0</v>
      </c>
      <c r="O13" s="4"/>
      <c r="P13" s="45">
        <v>132</v>
      </c>
      <c r="Q13" s="46">
        <v>155.425625842204</v>
      </c>
    </row>
    <row r="14" spans="1:21" x14ac:dyDescent="0.55000000000000004">
      <c r="A14" s="71" t="s">
        <v>26</v>
      </c>
      <c r="B14" s="70">
        <f t="shared" si="1"/>
        <v>57</v>
      </c>
      <c r="C14" s="70">
        <f>((+P14*COS($O$3)-Q14*SIN($O$3)+$O$7)*$S$3)</f>
        <v>-70</v>
      </c>
      <c r="D14" s="70">
        <f>((P14*SIN($O$3)+Q14*COS($O$3)+$O$9)*$S$4)</f>
        <v>54.66323014923799</v>
      </c>
      <c r="E14" s="70">
        <f>IF(($S$3*$S$4)=1,1,-1)*(($N14/3.1416*180)+$O$5)</f>
        <v>59.999859694228427</v>
      </c>
      <c r="F14" s="69">
        <v>5</v>
      </c>
      <c r="G14" s="72">
        <f t="shared" si="2"/>
        <v>0</v>
      </c>
      <c r="I14" s="1"/>
      <c r="J14" s="42">
        <v>4</v>
      </c>
      <c r="K14" s="10">
        <v>7</v>
      </c>
      <c r="L14" s="5">
        <v>31</v>
      </c>
      <c r="M14" s="84">
        <f t="shared" si="0"/>
        <v>9</v>
      </c>
      <c r="N14" s="6">
        <v>1.0471975511966001</v>
      </c>
      <c r="O14" s="4"/>
      <c r="P14" s="45">
        <v>116</v>
      </c>
      <c r="Q14" s="46">
        <v>164.66323014923799</v>
      </c>
    </row>
    <row r="15" spans="1:21" x14ac:dyDescent="0.55000000000000004">
      <c r="A15" s="24"/>
      <c r="B15" s="35"/>
      <c r="C15" s="23"/>
      <c r="D15" s="23"/>
      <c r="E15" s="23"/>
      <c r="F15" s="11"/>
      <c r="G15" s="25"/>
      <c r="I15" s="1"/>
      <c r="J15" s="42">
        <v>4</v>
      </c>
      <c r="K15" s="10">
        <v>8</v>
      </c>
      <c r="L15" s="5">
        <v>22</v>
      </c>
      <c r="M15" s="83">
        <f t="shared" si="0"/>
        <v>6</v>
      </c>
      <c r="N15" s="6">
        <v>0</v>
      </c>
      <c r="O15" s="4"/>
      <c r="P15" s="45">
        <v>116</v>
      </c>
      <c r="Q15" s="46">
        <v>183.138438763306</v>
      </c>
    </row>
    <row r="16" spans="1:21" x14ac:dyDescent="0.55000000000000004">
      <c r="A16" s="24"/>
      <c r="B16" s="35"/>
      <c r="C16" s="23"/>
      <c r="D16" s="23"/>
      <c r="E16" s="23"/>
      <c r="F16" s="11"/>
      <c r="G16" s="25"/>
      <c r="I16" s="1"/>
      <c r="J16" s="42">
        <v>4</v>
      </c>
      <c r="K16" s="10">
        <v>9</v>
      </c>
      <c r="L16" s="5">
        <v>23</v>
      </c>
      <c r="M16" s="83">
        <f t="shared" si="0"/>
        <v>7</v>
      </c>
      <c r="N16" s="6">
        <v>-1.0471975511966001</v>
      </c>
      <c r="O16" s="4"/>
      <c r="P16" s="45">
        <v>132</v>
      </c>
      <c r="Q16" s="46">
        <v>192.37604307033999</v>
      </c>
    </row>
    <row r="17" spans="1:17" x14ac:dyDescent="0.55000000000000004">
      <c r="A17" s="24"/>
      <c r="B17" s="35"/>
      <c r="C17" s="23"/>
      <c r="D17" s="23"/>
      <c r="E17" s="23"/>
      <c r="F17" s="11"/>
      <c r="G17" s="25"/>
      <c r="I17" s="1"/>
      <c r="J17" s="42">
        <v>4</v>
      </c>
      <c r="K17" s="10">
        <v>10</v>
      </c>
      <c r="L17" s="5">
        <v>13</v>
      </c>
      <c r="M17" s="83">
        <f t="shared" si="0"/>
        <v>3</v>
      </c>
      <c r="N17" s="6">
        <v>1.0471975511966001</v>
      </c>
      <c r="O17" s="4"/>
      <c r="P17" s="45">
        <v>100</v>
      </c>
      <c r="Q17" s="46">
        <v>192.37604307033999</v>
      </c>
    </row>
    <row r="18" spans="1:17" x14ac:dyDescent="0.55000000000000004">
      <c r="A18" s="24"/>
      <c r="B18" s="35"/>
      <c r="C18" s="23"/>
      <c r="D18" s="23"/>
      <c r="E18" s="23"/>
      <c r="F18" s="11"/>
      <c r="G18" s="25"/>
      <c r="I18" s="1"/>
      <c r="J18" s="42">
        <v>4</v>
      </c>
      <c r="K18" s="10">
        <v>11</v>
      </c>
      <c r="L18" s="5">
        <v>20</v>
      </c>
      <c r="M18" s="83">
        <f t="shared" si="0"/>
        <v>4</v>
      </c>
      <c r="N18" s="6">
        <v>2.0943951023932001</v>
      </c>
      <c r="O18" s="4"/>
      <c r="P18" s="45">
        <v>84</v>
      </c>
      <c r="Q18" s="46">
        <v>183.138438763306</v>
      </c>
    </row>
    <row r="19" spans="1:17" x14ac:dyDescent="0.55000000000000004">
      <c r="A19" s="71" t="s">
        <v>26</v>
      </c>
      <c r="B19" s="70">
        <f t="shared" ref="B19:B23" si="3">((ROUND($L19/10,0))-1)*4+MOD($L19,10)+((J19-1)*16)</f>
        <v>58</v>
      </c>
      <c r="C19" s="70">
        <f>((+P19*COS($O$3)-Q19*SIN($O$3)+$O$7)*$S$3)</f>
        <v>-86</v>
      </c>
      <c r="D19" s="70">
        <f>((P19*SIN($O$3)+Q19*COS($O$3)+$O$9)*$S$4)</f>
        <v>45.425625842203999</v>
      </c>
      <c r="E19" s="70">
        <f>IF(($S$3*$S$4)=1,1,-1)*(($N19/3.1416*180)+$O$5)</f>
        <v>119.99971938845685</v>
      </c>
      <c r="F19" s="69">
        <v>5</v>
      </c>
      <c r="G19" s="72">
        <f t="shared" ref="G19:G23" si="4">IF($S$3*$S$4=-1,1,0)</f>
        <v>0</v>
      </c>
      <c r="I19" s="1"/>
      <c r="J19" s="42">
        <v>4</v>
      </c>
      <c r="K19" s="10">
        <v>12</v>
      </c>
      <c r="L19" s="5">
        <v>32</v>
      </c>
      <c r="M19" s="84">
        <f t="shared" si="0"/>
        <v>10</v>
      </c>
      <c r="N19" s="6">
        <v>2.0943951023932001</v>
      </c>
      <c r="O19" s="4"/>
      <c r="P19" s="45">
        <v>100</v>
      </c>
      <c r="Q19" s="46">
        <v>155.425625842204</v>
      </c>
    </row>
    <row r="20" spans="1:17" x14ac:dyDescent="0.55000000000000004">
      <c r="A20" s="71" t="s">
        <v>26</v>
      </c>
      <c r="B20" s="70">
        <f t="shared" si="3"/>
        <v>53</v>
      </c>
      <c r="C20" s="70">
        <f>((+P20*COS($O$3)-Q20*SIN($O$3)+$O$7)*$S$3)</f>
        <v>-102</v>
      </c>
      <c r="D20" s="70">
        <f>((P20*SIN($O$3)+Q20*COS($O$3)+$O$9)*$S$4)</f>
        <v>54.66323014923799</v>
      </c>
      <c r="E20" s="70">
        <f>IF(($S$3*$S$4)=1,1,-1)*(($N20/3.1416*180)+$O$5)</f>
        <v>59.999859694228427</v>
      </c>
      <c r="F20" s="69">
        <v>5</v>
      </c>
      <c r="G20" s="72">
        <f t="shared" si="4"/>
        <v>0</v>
      </c>
      <c r="I20" s="2"/>
      <c r="J20" s="42">
        <v>4</v>
      </c>
      <c r="K20" s="10">
        <v>13</v>
      </c>
      <c r="L20" s="5">
        <v>21</v>
      </c>
      <c r="M20" s="84">
        <f t="shared" si="0"/>
        <v>5</v>
      </c>
      <c r="N20" s="6">
        <v>1.0471975511966001</v>
      </c>
      <c r="O20" s="4"/>
      <c r="P20" s="45">
        <v>84</v>
      </c>
      <c r="Q20" s="46">
        <v>164.66323014923799</v>
      </c>
    </row>
    <row r="21" spans="1:17" x14ac:dyDescent="0.55000000000000004">
      <c r="A21" s="71" t="s">
        <v>26</v>
      </c>
      <c r="B21" s="70">
        <f t="shared" si="3"/>
        <v>63</v>
      </c>
      <c r="C21" s="70">
        <f>((+P21*COS($O$3)-Q21*SIN($O$3)+$O$7)*$S$3)</f>
        <v>-118</v>
      </c>
      <c r="D21" s="70">
        <f>((P21*SIN($O$3)+Q21*COS($O$3)+$O$9)*$S$4)</f>
        <v>45.425625842203999</v>
      </c>
      <c r="E21" s="70">
        <f>IF(($S$3*$S$4)=1,1,-1)*(($N21/3.1416*180)+$O$5)</f>
        <v>119.99971938845685</v>
      </c>
      <c r="F21" s="69">
        <v>5</v>
      </c>
      <c r="G21" s="72">
        <f t="shared" si="4"/>
        <v>0</v>
      </c>
      <c r="I21" s="2"/>
      <c r="J21" s="42">
        <v>4</v>
      </c>
      <c r="K21" s="10">
        <v>22</v>
      </c>
      <c r="L21" s="5">
        <v>43</v>
      </c>
      <c r="M21" s="84">
        <f t="shared" si="0"/>
        <v>15</v>
      </c>
      <c r="N21" s="6">
        <v>2.0943951023932001</v>
      </c>
      <c r="O21" s="4"/>
      <c r="P21" s="45">
        <v>68</v>
      </c>
      <c r="Q21" s="46">
        <v>155.425625842204</v>
      </c>
    </row>
    <row r="22" spans="1:17" x14ac:dyDescent="0.55000000000000004">
      <c r="A22" s="71" t="s">
        <v>26</v>
      </c>
      <c r="B22" s="70">
        <f t="shared" si="3"/>
        <v>48</v>
      </c>
      <c r="C22" s="70">
        <f>((+P22*COS($O$3)-Q22*SIN($O$3)+$O$7)*$S$3)</f>
        <v>-118</v>
      </c>
      <c r="D22" s="70">
        <f>((P22*SIN($O$3)+Q22*COS($O$3)+$O$9)*$S$4)</f>
        <v>26.95041722813599</v>
      </c>
      <c r="E22" s="70">
        <f>IF(($S$3*$S$4)=1,1,-1)*(($N22/3.1416*180)+$O$5)</f>
        <v>179.99957908268468</v>
      </c>
      <c r="F22" s="69">
        <v>5</v>
      </c>
      <c r="G22" s="72">
        <f t="shared" si="4"/>
        <v>0</v>
      </c>
      <c r="I22" s="2"/>
      <c r="J22" s="42">
        <v>4</v>
      </c>
      <c r="K22" s="10">
        <v>23</v>
      </c>
      <c r="L22" s="5">
        <v>10</v>
      </c>
      <c r="M22" s="84">
        <f t="shared" si="0"/>
        <v>0</v>
      </c>
      <c r="N22" s="6">
        <v>3.14159265358979</v>
      </c>
      <c r="O22" s="4"/>
      <c r="P22" s="45">
        <v>68</v>
      </c>
      <c r="Q22" s="46">
        <v>136.95041722813599</v>
      </c>
    </row>
    <row r="23" spans="1:17" x14ac:dyDescent="0.55000000000000004">
      <c r="A23" s="71" t="s">
        <v>26</v>
      </c>
      <c r="B23" s="70">
        <f t="shared" si="3"/>
        <v>59</v>
      </c>
      <c r="C23" s="70">
        <f>((+P23*COS($O$3)-Q23*SIN($O$3)+$O$7)*$S$3)</f>
        <v>-86</v>
      </c>
      <c r="D23" s="70">
        <f>((P23*SIN($O$3)+Q23*COS($O$3)+$O$9)*$S$4)</f>
        <v>26.95041722813599</v>
      </c>
      <c r="E23" s="70">
        <f>IF(($S$3*$S$4)=1,1,-1)*(($N23/3.1416*180)+$O$5)</f>
        <v>179.99957908268468</v>
      </c>
      <c r="F23" s="69">
        <v>5</v>
      </c>
      <c r="G23" s="72">
        <f t="shared" si="4"/>
        <v>0</v>
      </c>
      <c r="I23" s="2"/>
      <c r="J23" s="42">
        <v>4</v>
      </c>
      <c r="K23" s="10">
        <v>14</v>
      </c>
      <c r="L23" s="5">
        <v>33</v>
      </c>
      <c r="M23" s="84">
        <f t="shared" si="0"/>
        <v>11</v>
      </c>
      <c r="N23" s="6">
        <v>3.14159265358979</v>
      </c>
      <c r="O23" s="4"/>
      <c r="P23" s="45">
        <v>100</v>
      </c>
      <c r="Q23" s="46">
        <v>136.95041722813599</v>
      </c>
    </row>
    <row r="24" spans="1:17" x14ac:dyDescent="0.55000000000000004">
      <c r="A24" s="24"/>
      <c r="B24" s="35"/>
      <c r="C24" s="23"/>
      <c r="D24" s="23"/>
      <c r="E24" s="23"/>
      <c r="F24" s="11"/>
      <c r="G24" s="25"/>
      <c r="I24" s="2"/>
      <c r="J24" s="42">
        <v>4</v>
      </c>
      <c r="K24" s="10">
        <v>15</v>
      </c>
      <c r="L24" s="5">
        <v>42</v>
      </c>
      <c r="M24" s="83">
        <f t="shared" si="0"/>
        <v>14</v>
      </c>
      <c r="N24" s="6">
        <v>2.0943951023932001</v>
      </c>
      <c r="O24" s="4"/>
      <c r="P24" s="45">
        <v>84</v>
      </c>
      <c r="Q24" s="46">
        <v>127.712812921102</v>
      </c>
    </row>
    <row r="25" spans="1:17" ht="14.7" thickBot="1" x14ac:dyDescent="0.6">
      <c r="A25" s="26"/>
      <c r="B25" s="35"/>
      <c r="C25" s="27"/>
      <c r="D25" s="27"/>
      <c r="E25" s="27"/>
      <c r="F25" s="28"/>
      <c r="G25" s="29"/>
      <c r="I25" s="2"/>
      <c r="J25" s="42">
        <v>4</v>
      </c>
      <c r="K25" s="48">
        <v>16</v>
      </c>
      <c r="L25" s="49">
        <v>43</v>
      </c>
      <c r="M25" s="83">
        <f t="shared" si="0"/>
        <v>15</v>
      </c>
      <c r="N25" s="50">
        <v>3.14159265358979</v>
      </c>
      <c r="O25" s="51"/>
      <c r="P25" s="52">
        <v>84</v>
      </c>
      <c r="Q25" s="53">
        <v>109.237604307034</v>
      </c>
    </row>
    <row r="26" spans="1:17" x14ac:dyDescent="0.55000000000000004">
      <c r="J26" t="s">
        <v>19</v>
      </c>
    </row>
    <row r="31" spans="1:17" x14ac:dyDescent="0.55000000000000004">
      <c r="M31" s="7"/>
    </row>
    <row r="32" spans="1:17" x14ac:dyDescent="0.55000000000000004">
      <c r="M32" s="8"/>
    </row>
    <row r="33" spans="13:13" x14ac:dyDescent="0.55000000000000004">
      <c r="M33" s="8"/>
    </row>
    <row r="34" spans="13:13" x14ac:dyDescent="0.55000000000000004">
      <c r="M34" s="8"/>
    </row>
    <row r="35" spans="13:13" x14ac:dyDescent="0.55000000000000004">
      <c r="M35" s="8"/>
    </row>
    <row r="36" spans="13:13" x14ac:dyDescent="0.55000000000000004">
      <c r="M36" s="8"/>
    </row>
    <row r="37" spans="13:13" x14ac:dyDescent="0.55000000000000004">
      <c r="M37" s="8"/>
    </row>
    <row r="38" spans="13:13" x14ac:dyDescent="0.55000000000000004">
      <c r="M38" s="8"/>
    </row>
    <row r="39" spans="13:13" x14ac:dyDescent="0.55000000000000004">
      <c r="M39" s="8"/>
    </row>
    <row r="40" spans="13:13" x14ac:dyDescent="0.55000000000000004">
      <c r="M40" s="8"/>
    </row>
    <row r="41" spans="13:13" x14ac:dyDescent="0.55000000000000004">
      <c r="M41" s="8"/>
    </row>
    <row r="42" spans="13:13" x14ac:dyDescent="0.55000000000000004">
      <c r="M42" s="8"/>
    </row>
    <row r="43" spans="13:13" x14ac:dyDescent="0.55000000000000004">
      <c r="M43" s="8"/>
    </row>
    <row r="44" spans="13:13" x14ac:dyDescent="0.55000000000000004">
      <c r="M44" s="8"/>
    </row>
    <row r="45" spans="13:13" x14ac:dyDescent="0.55000000000000004">
      <c r="M45" s="8"/>
    </row>
    <row r="46" spans="13:13" x14ac:dyDescent="0.55000000000000004">
      <c r="M46" s="8"/>
    </row>
    <row r="47" spans="13:13" x14ac:dyDescent="0.55000000000000004">
      <c r="M47" s="8"/>
    </row>
    <row r="48" spans="13:13" x14ac:dyDescent="0.55000000000000004">
      <c r="M48" s="8"/>
    </row>
    <row r="49" spans="13:13" x14ac:dyDescent="0.55000000000000004">
      <c r="M49" s="8"/>
    </row>
    <row r="50" spans="13:13" x14ac:dyDescent="0.55000000000000004">
      <c r="M50" s="8"/>
    </row>
    <row r="51" spans="13:13" x14ac:dyDescent="0.55000000000000004">
      <c r="M51" s="8"/>
    </row>
    <row r="52" spans="13:13" x14ac:dyDescent="0.55000000000000004">
      <c r="M52" s="8"/>
    </row>
    <row r="53" spans="13:13" x14ac:dyDescent="0.55000000000000004">
      <c r="M53" s="8"/>
    </row>
    <row r="54" spans="13:13" x14ac:dyDescent="0.55000000000000004">
      <c r="M54" s="8"/>
    </row>
    <row r="55" spans="13:13" x14ac:dyDescent="0.55000000000000004">
      <c r="M55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zoomScale="85" zoomScaleNormal="85" workbookViewId="0">
      <selection activeCell="A5" sqref="A5:XFD9"/>
    </sheetView>
  </sheetViews>
  <sheetFormatPr defaultRowHeight="14.4" x14ac:dyDescent="0.55000000000000004"/>
  <cols>
    <col min="1" max="1" width="15.68359375" customWidth="1"/>
    <col min="3" max="4" width="9.15625" style="76"/>
    <col min="5" max="5" width="11.26171875" style="76" bestFit="1" customWidth="1"/>
  </cols>
  <sheetData>
    <row r="1" spans="1:7" ht="14.7" thickBot="1" x14ac:dyDescent="0.6"/>
    <row r="2" spans="1:7" ht="29.1" thickBot="1" x14ac:dyDescent="0.6">
      <c r="A2" s="38" t="s">
        <v>1</v>
      </c>
      <c r="B2" s="39" t="s">
        <v>2</v>
      </c>
      <c r="C2" s="77" t="s">
        <v>3</v>
      </c>
      <c r="D2" s="77" t="s">
        <v>4</v>
      </c>
      <c r="E2" s="81" t="s">
        <v>20</v>
      </c>
      <c r="F2" s="39" t="s">
        <v>5</v>
      </c>
      <c r="G2" s="41" t="s">
        <v>6</v>
      </c>
    </row>
    <row r="3" spans="1:7" x14ac:dyDescent="0.55000000000000004">
      <c r="A3" s="63" t="str">
        <f>IF(lower!A3=0, "", lower!A3)</f>
        <v/>
      </c>
      <c r="B3" s="66" t="str">
        <f>IF(lower!B3="", "", lower!B3)</f>
        <v/>
      </c>
      <c r="C3" s="78" t="str">
        <f>IF(lower!C3="", "", lower!C3)</f>
        <v/>
      </c>
      <c r="D3" s="78" t="str">
        <f>IF(lower!D3="", "", lower!D3)</f>
        <v/>
      </c>
      <c r="E3" s="78" t="str">
        <f>IF(lower!E3="", "", lower!E3)</f>
        <v/>
      </c>
      <c r="F3" s="63" t="str">
        <f>IF(lower!F3=0, "", lower!F3)</f>
        <v/>
      </c>
      <c r="G3" s="63" t="str">
        <f>IF(lower!$A3="", "", lower!G3)</f>
        <v/>
      </c>
    </row>
    <row r="4" spans="1:7" x14ac:dyDescent="0.55000000000000004">
      <c r="A4" s="73" t="str">
        <f>IF(lower!A4=0, "", lower!A4)</f>
        <v/>
      </c>
      <c r="B4" s="75" t="str">
        <f>IF(lower!B4="", "", lower!B4)</f>
        <v/>
      </c>
      <c r="C4" s="78" t="str">
        <f>IF(lower!C4="", "", lower!C4)</f>
        <v/>
      </c>
      <c r="D4" s="78" t="str">
        <f>IF(lower!D4="", "", lower!D4)</f>
        <v/>
      </c>
      <c r="E4" s="78" t="str">
        <f>IF(lower!E4="", "", lower!E4)</f>
        <v/>
      </c>
      <c r="F4" s="73" t="str">
        <f>IF(lower!F4=0, "", lower!F4)</f>
        <v/>
      </c>
      <c r="G4" s="73" t="str">
        <f>IF(lower!$A4="", "", lower!G4)</f>
        <v/>
      </c>
    </row>
    <row r="5" spans="1:7" x14ac:dyDescent="0.55000000000000004">
      <c r="A5" s="73" t="str">
        <f>IF(lower!A5=0, "", lower!A5)</f>
        <v>triangle_10pad</v>
      </c>
      <c r="B5" s="75">
        <f>IF(lower!B5="", "", lower!B5)</f>
        <v>2</v>
      </c>
      <c r="C5" s="78">
        <f>IF(lower!C5="", "", lower!C5)</f>
        <v>-90.684646700454095</v>
      </c>
      <c r="D5" s="78">
        <f>IF(lower!D5="", "", lower!D5)</f>
        <v>147.39745962155615</v>
      </c>
      <c r="E5" s="78">
        <f>IF(lower!E5="", "", lower!E5)</f>
        <v>269.99971938845687</v>
      </c>
      <c r="F5" s="73">
        <f>IF(lower!F5=0, "", lower!F5)</f>
        <v>5</v>
      </c>
      <c r="G5" s="73">
        <f>IF(lower!$A5="", "", lower!G5)</f>
        <v>1</v>
      </c>
    </row>
    <row r="6" spans="1:7" x14ac:dyDescent="0.55000000000000004">
      <c r="A6" s="73" t="str">
        <f>IF(lower!A6=0, "", lower!A6)</f>
        <v>triangle_10pad</v>
      </c>
      <c r="B6" s="75">
        <f>IF(lower!B6="", "", lower!B6)</f>
        <v>3</v>
      </c>
      <c r="C6" s="78">
        <f>IF(lower!C6="", "", lower!C6)</f>
        <v>-81.447042393420062</v>
      </c>
      <c r="D6" s="78">
        <f>IF(lower!D6="", "", lower!D6)</f>
        <v>131.39745962155615</v>
      </c>
      <c r="E6" s="78">
        <f>IF(lower!E6="", "", lower!E6)</f>
        <v>209.99985969422843</v>
      </c>
      <c r="F6" s="73">
        <f>IF(lower!F6=0, "", lower!F6)</f>
        <v>5</v>
      </c>
      <c r="G6" s="73">
        <f>IF(lower!$A6="", "", lower!G6)</f>
        <v>1</v>
      </c>
    </row>
    <row r="7" spans="1:7" x14ac:dyDescent="0.55000000000000004">
      <c r="A7" s="73" t="str">
        <f>IF(lower!A7=0, "", lower!A7)</f>
        <v>triangle_10pad</v>
      </c>
      <c r="B7" s="75">
        <f>IF(lower!B7="", "", lower!B7)</f>
        <v>4</v>
      </c>
      <c r="C7" s="78">
        <f>IF(lower!C7="", "", lower!C7)</f>
        <v>-90.684646700454067</v>
      </c>
      <c r="D7" s="78">
        <f>IF(lower!D7="", "", lower!D7)</f>
        <v>115.39745962155618</v>
      </c>
      <c r="E7" s="78">
        <f>IF(lower!E7="", "", lower!E7)</f>
        <v>150</v>
      </c>
      <c r="F7" s="73">
        <f>IF(lower!F7=0, "", lower!F7)</f>
        <v>5</v>
      </c>
      <c r="G7" s="73">
        <f>IF(lower!$A7="", "", lower!G7)</f>
        <v>1</v>
      </c>
    </row>
    <row r="8" spans="1:7" x14ac:dyDescent="0.55000000000000004">
      <c r="A8" s="73" t="str">
        <f>IF(lower!A8=0, "", lower!A8)</f>
        <v>triangle_10pad</v>
      </c>
      <c r="B8" s="75">
        <f>IF(lower!B8="", "", lower!B8)</f>
        <v>5</v>
      </c>
      <c r="C8" s="78">
        <f>IF(lower!C8="", "", lower!C8)</f>
        <v>-81.44704239342002</v>
      </c>
      <c r="D8" s="78">
        <f>IF(lower!D8="", "", lower!D8)</f>
        <v>99.397459621556209</v>
      </c>
      <c r="E8" s="78">
        <f>IF(lower!E8="", "", lower!E8)</f>
        <v>209.99985969422843</v>
      </c>
      <c r="F8" s="73">
        <f>IF(lower!F8=0, "", lower!F8)</f>
        <v>5</v>
      </c>
      <c r="G8" s="73">
        <f>IF(lower!$A8="", "", lower!G8)</f>
        <v>1</v>
      </c>
    </row>
    <row r="9" spans="1:7" x14ac:dyDescent="0.55000000000000004">
      <c r="A9" s="73" t="str">
        <f>IF(lower!A9=0, "", lower!A9)</f>
        <v>triangle_10pad</v>
      </c>
      <c r="B9" s="75">
        <f>IF(lower!B9="", "", lower!B9)</f>
        <v>6</v>
      </c>
      <c r="C9" s="78">
        <f>IF(lower!C9="", "", lower!C9)</f>
        <v>-90.684646700454024</v>
      </c>
      <c r="D9" s="78">
        <f>IF(lower!D9="", "", lower!D9)</f>
        <v>83.397459621556209</v>
      </c>
      <c r="E9" s="78">
        <f>IF(lower!E9="", "", lower!E9)</f>
        <v>150</v>
      </c>
      <c r="F9" s="73">
        <f>IF(lower!F9=0, "", lower!F9)</f>
        <v>5</v>
      </c>
      <c r="G9" s="73">
        <f>IF(lower!$A9="", "", lower!G9)</f>
        <v>1</v>
      </c>
    </row>
    <row r="10" spans="1:7" x14ac:dyDescent="0.55000000000000004">
      <c r="A10" s="73" t="str">
        <f>IF(lower!A10=0, "", lower!A10)</f>
        <v/>
      </c>
      <c r="B10" s="75" t="str">
        <f>IF(lower!B10="", "", lower!B10)</f>
        <v/>
      </c>
      <c r="C10" s="78" t="str">
        <f>IF(lower!C10="", "", lower!C10)</f>
        <v/>
      </c>
      <c r="D10" s="78" t="str">
        <f>IF(lower!D10="", "", lower!D10)</f>
        <v/>
      </c>
      <c r="E10" s="78" t="str">
        <f>IF(lower!E10="", "", lower!E10)</f>
        <v/>
      </c>
      <c r="F10" s="73" t="str">
        <f>IF(lower!F10=0, "", lower!F10)</f>
        <v/>
      </c>
      <c r="G10" s="73" t="str">
        <f>IF(lower!$A10="", "", lower!G10)</f>
        <v/>
      </c>
    </row>
    <row r="11" spans="1:7" x14ac:dyDescent="0.55000000000000004">
      <c r="A11" s="73" t="str">
        <f>IF(lower!A11=0, "", lower!A11)</f>
        <v/>
      </c>
      <c r="B11" s="75" t="str">
        <f>IF(lower!B11="", "", lower!B11)</f>
        <v/>
      </c>
      <c r="C11" s="78" t="str">
        <f>IF(lower!C11="", "", lower!C11)</f>
        <v/>
      </c>
      <c r="D11" s="78" t="str">
        <f>IF(lower!D11="", "", lower!D11)</f>
        <v/>
      </c>
      <c r="E11" s="78" t="str">
        <f>IF(lower!E11="", "", lower!E11)</f>
        <v/>
      </c>
      <c r="F11" s="73" t="str">
        <f>IF(lower!F11=0, "", lower!F11)</f>
        <v/>
      </c>
      <c r="G11" s="73" t="str">
        <f>IF(lower!$A11="", "", lower!G11)</f>
        <v/>
      </c>
    </row>
    <row r="12" spans="1:7" x14ac:dyDescent="0.55000000000000004">
      <c r="A12" s="73" t="str">
        <f>IF(lower!A12=0, "", lower!A12)</f>
        <v/>
      </c>
      <c r="B12" s="75" t="str">
        <f>IF(lower!B12="", "", lower!B12)</f>
        <v/>
      </c>
      <c r="C12" s="78" t="str">
        <f>IF(lower!C12="", "", lower!C12)</f>
        <v/>
      </c>
      <c r="D12" s="78" t="str">
        <f>IF(lower!D12="", "", lower!D12)</f>
        <v/>
      </c>
      <c r="E12" s="78" t="str">
        <f>IF(lower!E12="", "", lower!E12)</f>
        <v/>
      </c>
      <c r="F12" s="73" t="str">
        <f>IF(lower!F12=0, "", lower!F12)</f>
        <v/>
      </c>
      <c r="G12" s="73" t="str">
        <f>IF(lower!$A12="", "", lower!G12)</f>
        <v/>
      </c>
    </row>
    <row r="13" spans="1:7" x14ac:dyDescent="0.55000000000000004">
      <c r="A13" s="73" t="str">
        <f>IF(lower!A13=0, "", lower!A13)</f>
        <v/>
      </c>
      <c r="B13" s="75" t="str">
        <f>IF(lower!B13="", "", lower!B13)</f>
        <v/>
      </c>
      <c r="C13" s="78" t="str">
        <f>IF(lower!C13="", "", lower!C13)</f>
        <v/>
      </c>
      <c r="D13" s="78" t="str">
        <f>IF(lower!D13="", "", lower!D13)</f>
        <v/>
      </c>
      <c r="E13" s="78" t="str">
        <f>IF(lower!E13="", "", lower!E13)</f>
        <v/>
      </c>
      <c r="F13" s="73" t="str">
        <f>IF(lower!F13=0, "", lower!F13)</f>
        <v/>
      </c>
      <c r="G13" s="73" t="str">
        <f>IF(lower!$A13="", "", lower!G13)</f>
        <v/>
      </c>
    </row>
    <row r="14" spans="1:7" x14ac:dyDescent="0.55000000000000004">
      <c r="A14" s="73" t="str">
        <f>IF(lower!A14=0, "", lower!A14)</f>
        <v/>
      </c>
      <c r="B14" s="75" t="str">
        <f>IF(lower!B14="", "", lower!B14)</f>
        <v/>
      </c>
      <c r="C14" s="78" t="str">
        <f>IF(lower!C14="", "", lower!C14)</f>
        <v/>
      </c>
      <c r="D14" s="78" t="str">
        <f>IF(lower!D14="", "", lower!D14)</f>
        <v/>
      </c>
      <c r="E14" s="78" t="str">
        <f>IF(lower!E14="", "", lower!E14)</f>
        <v/>
      </c>
      <c r="F14" s="73" t="str">
        <f>IF(lower!F14=0, "", lower!F14)</f>
        <v/>
      </c>
      <c r="G14" s="73" t="str">
        <f>IF(lower!$A14="", "", lower!G14)</f>
        <v/>
      </c>
    </row>
    <row r="15" spans="1:7" x14ac:dyDescent="0.55000000000000004">
      <c r="A15" s="73" t="str">
        <f>IF(lower!A15=0, "", lower!A15)</f>
        <v/>
      </c>
      <c r="B15" s="75" t="str">
        <f>IF(lower!B15="", "", lower!B15)</f>
        <v/>
      </c>
      <c r="C15" s="78" t="str">
        <f>IF(lower!C15="", "", lower!C15)</f>
        <v/>
      </c>
      <c r="D15" s="78" t="str">
        <f>IF(lower!D15="", "", lower!D15)</f>
        <v/>
      </c>
      <c r="E15" s="78" t="str">
        <f>IF(lower!E15="", "", lower!E15)</f>
        <v/>
      </c>
      <c r="F15" s="73" t="str">
        <f>IF(lower!F15=0, "", lower!F15)</f>
        <v/>
      </c>
      <c r="G15" s="73" t="str">
        <f>IF(lower!$A15="", "", lower!G15)</f>
        <v/>
      </c>
    </row>
    <row r="16" spans="1:7" x14ac:dyDescent="0.55000000000000004">
      <c r="A16" s="73" t="str">
        <f>IF(lower!A16=0, "", lower!A16)</f>
        <v/>
      </c>
      <c r="B16" s="75" t="str">
        <f>IF(lower!B16="", "", lower!B16)</f>
        <v/>
      </c>
      <c r="C16" s="78" t="str">
        <f>IF(lower!C16="", "", lower!C16)</f>
        <v/>
      </c>
      <c r="D16" s="78" t="str">
        <f>IF(lower!D16="", "", lower!D16)</f>
        <v/>
      </c>
      <c r="E16" s="78" t="str">
        <f>IF(lower!E16="", "", lower!E16)</f>
        <v/>
      </c>
      <c r="F16" s="73" t="str">
        <f>IF(lower!F16=0, "", lower!F16)</f>
        <v/>
      </c>
      <c r="G16" s="73" t="str">
        <f>IF(lower!$A16="", "", lower!G16)</f>
        <v/>
      </c>
    </row>
    <row r="17" spans="1:7" x14ac:dyDescent="0.55000000000000004">
      <c r="A17" s="73" t="str">
        <f>IF(lower!A17=0, "", lower!A17)</f>
        <v/>
      </c>
      <c r="B17" s="75" t="str">
        <f>IF(lower!B17="", "", lower!B17)</f>
        <v/>
      </c>
      <c r="C17" s="78" t="str">
        <f>IF(lower!C17="", "", lower!C17)</f>
        <v/>
      </c>
      <c r="D17" s="78" t="str">
        <f>IF(lower!D17="", "", lower!D17)</f>
        <v/>
      </c>
      <c r="E17" s="78" t="str">
        <f>IF(lower!E17="", "", lower!E17)</f>
        <v/>
      </c>
      <c r="F17" s="73" t="str">
        <f>IF(lower!F17=0, "", lower!F17)</f>
        <v/>
      </c>
      <c r="G17" s="73" t="str">
        <f>IF(lower!$A17="", "", lower!G17)</f>
        <v/>
      </c>
    </row>
    <row r="18" spans="1:7" x14ac:dyDescent="0.55000000000000004">
      <c r="A18" s="73" t="str">
        <f>IF(lower!A18=0, "", lower!A18)</f>
        <v/>
      </c>
      <c r="B18" s="75" t="str">
        <f>IF(lower!B18="", "", lower!B18)</f>
        <v/>
      </c>
      <c r="C18" s="78" t="str">
        <f>IF(lower!C18="", "", lower!C18)</f>
        <v/>
      </c>
      <c r="D18" s="78" t="str">
        <f>IF(lower!D18="", "", lower!D18)</f>
        <v/>
      </c>
      <c r="E18" s="78" t="str">
        <f>IF(lower!E18="", "", lower!E18)</f>
        <v/>
      </c>
      <c r="F18" s="73" t="str">
        <f>IF(lower!F18=0, "", lower!F18)</f>
        <v/>
      </c>
      <c r="G18" s="73" t="str">
        <f>IF(lower!$A18="", "", lower!G18)</f>
        <v/>
      </c>
    </row>
    <row r="19" spans="1:7" x14ac:dyDescent="0.55000000000000004">
      <c r="A19" s="73" t="str">
        <f>IF(lower!A19=0, "", lower!A19)</f>
        <v/>
      </c>
      <c r="B19" s="75" t="str">
        <f>IF(lower!B19="", "", lower!B19)</f>
        <v/>
      </c>
      <c r="C19" s="78" t="str">
        <f>IF(lower!C19="", "", lower!C19)</f>
        <v/>
      </c>
      <c r="D19" s="78" t="str">
        <f>IF(lower!D19="", "", lower!D19)</f>
        <v/>
      </c>
      <c r="E19" s="78" t="str">
        <f>IF(lower!E19="", "", lower!E19)</f>
        <v/>
      </c>
      <c r="F19" s="73" t="str">
        <f>IF(lower!F19=0, "", lower!F19)</f>
        <v/>
      </c>
      <c r="G19" s="73" t="str">
        <f>IF(lower!$A19="", "", lower!G19)</f>
        <v/>
      </c>
    </row>
    <row r="20" spans="1:7" x14ac:dyDescent="0.55000000000000004">
      <c r="A20" s="73" t="str">
        <f>IF(lower!A20=0, "", lower!A20)</f>
        <v/>
      </c>
      <c r="B20" s="75" t="str">
        <f>IF(lower!B20="", "", lower!B20)</f>
        <v/>
      </c>
      <c r="C20" s="78" t="str">
        <f>IF(lower!C20="", "", lower!C20)</f>
        <v/>
      </c>
      <c r="D20" s="78" t="str">
        <f>IF(lower!D20="", "", lower!D20)</f>
        <v/>
      </c>
      <c r="E20" s="78" t="str">
        <f>IF(lower!E20="", "", lower!E20)</f>
        <v/>
      </c>
      <c r="F20" s="73" t="str">
        <f>IF(lower!F20=0, "", lower!F20)</f>
        <v/>
      </c>
      <c r="G20" s="73" t="str">
        <f>IF(lower!$A20="", "", lower!G20)</f>
        <v/>
      </c>
    </row>
    <row r="21" spans="1:7" x14ac:dyDescent="0.55000000000000004">
      <c r="A21" s="73" t="str">
        <f>IF(lower!A21=0, "", lower!A21)</f>
        <v/>
      </c>
      <c r="B21" s="75" t="str">
        <f>IF(lower!B21="", "", lower!B21)</f>
        <v/>
      </c>
      <c r="C21" s="78" t="str">
        <f>IF(lower!C21="", "", lower!C21)</f>
        <v/>
      </c>
      <c r="D21" s="78" t="str">
        <f>IF(lower!D21="", "", lower!D21)</f>
        <v/>
      </c>
      <c r="E21" s="78" t="str">
        <f>IF(lower!E21="", "", lower!E21)</f>
        <v/>
      </c>
      <c r="F21" s="73" t="str">
        <f>IF(lower!F21=0, "", lower!F21)</f>
        <v/>
      </c>
      <c r="G21" s="73" t="str">
        <f>IF(lower!$A21="", "", lower!G21)</f>
        <v/>
      </c>
    </row>
    <row r="22" spans="1:7" x14ac:dyDescent="0.55000000000000004">
      <c r="A22" s="73" t="str">
        <f>IF(lower!A22=0, "", lower!A22)</f>
        <v/>
      </c>
      <c r="B22" s="75" t="str">
        <f>IF(lower!B22="", "", lower!B22)</f>
        <v/>
      </c>
      <c r="C22" s="78" t="str">
        <f>IF(lower!C22="", "", lower!C22)</f>
        <v/>
      </c>
      <c r="D22" s="78" t="str">
        <f>IF(lower!D22="", "", lower!D22)</f>
        <v/>
      </c>
      <c r="E22" s="78" t="str">
        <f>IF(lower!E22="", "", lower!E22)</f>
        <v/>
      </c>
      <c r="F22" s="73" t="str">
        <f>IF(lower!F22=0, "", lower!F22)</f>
        <v/>
      </c>
      <c r="G22" s="73" t="str">
        <f>IF(lower!$A22="", "", lower!G22)</f>
        <v/>
      </c>
    </row>
    <row r="23" spans="1:7" x14ac:dyDescent="0.55000000000000004">
      <c r="A23" s="73" t="str">
        <f>IF(lower!A23=0, "", lower!A23)</f>
        <v/>
      </c>
      <c r="B23" s="75" t="str">
        <f>IF(lower!B23="", "", lower!B23)</f>
        <v/>
      </c>
      <c r="C23" s="78" t="str">
        <f>IF(lower!C23="", "", lower!C23)</f>
        <v/>
      </c>
      <c r="D23" s="78" t="str">
        <f>IF(lower!D23="", "", lower!D23)</f>
        <v/>
      </c>
      <c r="E23" s="78" t="str">
        <f>IF(lower!E23="", "", lower!E23)</f>
        <v/>
      </c>
      <c r="F23" s="73" t="str">
        <f>IF(lower!F23=0, "", lower!F23)</f>
        <v/>
      </c>
      <c r="G23" s="73" t="str">
        <f>IF(lower!$A23="", "", lower!G23)</f>
        <v/>
      </c>
    </row>
    <row r="24" spans="1:7" x14ac:dyDescent="0.55000000000000004">
      <c r="A24" s="73" t="str">
        <f>IF(lower!A24=0, "", lower!A24)</f>
        <v/>
      </c>
      <c r="B24" s="75" t="str">
        <f>IF(lower!B24="", "", lower!B24)</f>
        <v/>
      </c>
      <c r="C24" s="78" t="str">
        <f>IF(lower!C24="", "", lower!C24)</f>
        <v/>
      </c>
      <c r="D24" s="78" t="str">
        <f>IF(lower!D24="", "", lower!D24)</f>
        <v/>
      </c>
      <c r="E24" s="78" t="str">
        <f>IF(lower!E24="", "", lower!E24)</f>
        <v/>
      </c>
      <c r="F24" s="73" t="str">
        <f>IF(lower!F24=0, "", lower!F24)</f>
        <v/>
      </c>
      <c r="G24" s="73" t="str">
        <f>IF(lower!$A24="", "", lower!G24)</f>
        <v/>
      </c>
    </row>
    <row r="25" spans="1:7" x14ac:dyDescent="0.55000000000000004">
      <c r="A25" s="73" t="str">
        <f>IF(lower!A25=0, "", lower!A25)</f>
        <v/>
      </c>
      <c r="B25" s="75" t="str">
        <f>IF(lower!B25="", "", lower!B25)</f>
        <v/>
      </c>
      <c r="C25" s="78" t="str">
        <f>IF(lower!C25="", "", lower!C25)</f>
        <v/>
      </c>
      <c r="D25" s="78" t="str">
        <f>IF(lower!D25="", "", lower!D25)</f>
        <v/>
      </c>
      <c r="E25" s="78" t="str">
        <f>IF(lower!E25="", "", lower!E25)</f>
        <v/>
      </c>
      <c r="F25" s="73" t="str">
        <f>IF(lower!F25=0, "", lower!F25)</f>
        <v/>
      </c>
      <c r="G25" s="73" t="str">
        <f>IF(lower!$A25="", "", lower!G25)</f>
        <v/>
      </c>
    </row>
    <row r="26" spans="1:7" x14ac:dyDescent="0.55000000000000004">
      <c r="A26" s="62" t="str">
        <f>IF(external!A3="", "", external!A3)</f>
        <v>triangle_10pad</v>
      </c>
      <c r="B26" s="62">
        <f>IF(external!B3="", "", external!B3)</f>
        <v>16</v>
      </c>
      <c r="C26" s="67">
        <f>IF(external!C3="", "", external!C3)</f>
        <v>-16.397459621556152</v>
      </c>
      <c r="D26" s="67">
        <f>IF(external!D3="", "", external!D3)</f>
        <v>163.39745962155612</v>
      </c>
      <c r="E26" s="67">
        <f>IF(external!E3="", "", external!E3)</f>
        <v>-90.000280611543147</v>
      </c>
      <c r="F26" s="62">
        <f>IF(external!F3="", "", external!F3)</f>
        <v>5</v>
      </c>
      <c r="G26" s="62">
        <f>IF(external!A3="", "", external!G3)</f>
        <v>1</v>
      </c>
    </row>
    <row r="27" spans="1:7" x14ac:dyDescent="0.55000000000000004">
      <c r="A27" s="62" t="str">
        <f>IF(external!A4="", "", external!A4)</f>
        <v>triangle_10pad</v>
      </c>
      <c r="B27" s="62">
        <f>IF(external!B4="", "", external!B4)</f>
        <v>17</v>
      </c>
      <c r="C27" s="67">
        <f>IF(external!C4="", "", external!C4)</f>
        <v>-7.1598553145221402</v>
      </c>
      <c r="D27" s="67">
        <f>IF(external!D4="", "", external!D4)</f>
        <v>147.39745962155615</v>
      </c>
      <c r="E27" s="67">
        <f>IF(external!E4="", "", external!E4)</f>
        <v>-150.00014030577157</v>
      </c>
      <c r="F27" s="62">
        <f>IF(external!F4="", "", external!F4)</f>
        <v>5</v>
      </c>
      <c r="G27" s="62">
        <f>IF(external!A4="", "", external!G4)</f>
        <v>1</v>
      </c>
    </row>
    <row r="28" spans="1:7" x14ac:dyDescent="0.55000000000000004">
      <c r="A28" s="62" t="str">
        <f>IF(external!A5="", "", external!A5)</f>
        <v/>
      </c>
      <c r="B28" s="62" t="str">
        <f>IF(external!B5="", "", external!B5)</f>
        <v/>
      </c>
      <c r="C28" s="67" t="str">
        <f>IF(external!C5="", "", external!C5)</f>
        <v/>
      </c>
      <c r="D28" s="67" t="str">
        <f>IF(external!D5="", "", external!D5)</f>
        <v/>
      </c>
      <c r="E28" s="67" t="str">
        <f>IF(external!E5="", "", external!E5)</f>
        <v/>
      </c>
      <c r="F28" s="62" t="str">
        <f>IF(external!F5="", "", external!F5)</f>
        <v/>
      </c>
      <c r="G28" s="62" t="str">
        <f>IF(external!A5="", "", external!G5)</f>
        <v/>
      </c>
    </row>
    <row r="29" spans="1:7" x14ac:dyDescent="0.55000000000000004">
      <c r="A29" s="62" t="str">
        <f>IF(external!A6="", "", external!A6)</f>
        <v/>
      </c>
      <c r="B29" s="62" t="str">
        <f>IF(external!B6="", "", external!B6)</f>
        <v/>
      </c>
      <c r="C29" s="67" t="str">
        <f>IF(external!C6="", "", external!C6)</f>
        <v/>
      </c>
      <c r="D29" s="67" t="str">
        <f>IF(external!D6="", "", external!D6)</f>
        <v/>
      </c>
      <c r="E29" s="67" t="str">
        <f>IF(external!E6="", "", external!E6)</f>
        <v/>
      </c>
      <c r="F29" s="62" t="str">
        <f>IF(external!F6="", "", external!F6)</f>
        <v/>
      </c>
      <c r="G29" s="62" t="str">
        <f>IF(external!A6="", "", external!G6)</f>
        <v/>
      </c>
    </row>
    <row r="30" spans="1:7" x14ac:dyDescent="0.55000000000000004">
      <c r="A30" s="62" t="str">
        <f>IF(external!A7="", "", external!A7)</f>
        <v/>
      </c>
      <c r="B30" s="62" t="str">
        <f>IF(external!B7="", "", external!B7)</f>
        <v/>
      </c>
      <c r="C30" s="67" t="str">
        <f>IF(external!C7="", "", external!C7)</f>
        <v/>
      </c>
      <c r="D30" s="67" t="str">
        <f>IF(external!D7="", "", external!D7)</f>
        <v/>
      </c>
      <c r="E30" s="67" t="str">
        <f>IF(external!E7="", "", external!E7)</f>
        <v/>
      </c>
      <c r="F30" s="62" t="str">
        <f>IF(external!F7="", "", external!F7)</f>
        <v/>
      </c>
      <c r="G30" s="62" t="str">
        <f>IF(external!A7="", "", external!G7)</f>
        <v/>
      </c>
    </row>
    <row r="31" spans="1:7" x14ac:dyDescent="0.55000000000000004">
      <c r="A31" s="62" t="str">
        <f>IF(external!A8="", "", external!A8)</f>
        <v/>
      </c>
      <c r="B31" s="62" t="str">
        <f>IF(external!B8="", "", external!B8)</f>
        <v/>
      </c>
      <c r="C31" s="67" t="str">
        <f>IF(external!C8="", "", external!C8)</f>
        <v/>
      </c>
      <c r="D31" s="67" t="str">
        <f>IF(external!D8="", "", external!D8)</f>
        <v/>
      </c>
      <c r="E31" s="67" t="str">
        <f>IF(external!E8="", "", external!E8)</f>
        <v/>
      </c>
      <c r="F31" s="62" t="str">
        <f>IF(external!F8="", "", external!F8)</f>
        <v/>
      </c>
      <c r="G31" s="62" t="str">
        <f>IF(external!A8="", "", external!G8)</f>
        <v/>
      </c>
    </row>
    <row r="32" spans="1:7" x14ac:dyDescent="0.55000000000000004">
      <c r="A32" s="62" t="str">
        <f>IF(external!A9="", "", external!A9)</f>
        <v/>
      </c>
      <c r="B32" s="62" t="str">
        <f>IF(external!B9="", "", external!B9)</f>
        <v/>
      </c>
      <c r="C32" s="67" t="str">
        <f>IF(external!C9="", "", external!C9)</f>
        <v/>
      </c>
      <c r="D32" s="67" t="str">
        <f>IF(external!D9="", "", external!D9)</f>
        <v/>
      </c>
      <c r="E32" s="67" t="str">
        <f>IF(external!E9="", "", external!E9)</f>
        <v/>
      </c>
      <c r="F32" s="62" t="str">
        <f>IF(external!F9="", "", external!F9)</f>
        <v/>
      </c>
      <c r="G32" s="62" t="str">
        <f>IF(external!A9="", "", external!G9)</f>
        <v/>
      </c>
    </row>
    <row r="33" spans="1:7" x14ac:dyDescent="0.55000000000000004">
      <c r="A33" s="62" t="str">
        <f>IF(external!A10="", "", external!A10)</f>
        <v/>
      </c>
      <c r="B33" s="62" t="str">
        <f>IF(external!B10="", "", external!B10)</f>
        <v/>
      </c>
      <c r="C33" s="67" t="str">
        <f>IF(external!C10="", "", external!C10)</f>
        <v/>
      </c>
      <c r="D33" s="67" t="str">
        <f>IF(external!D10="", "", external!D10)</f>
        <v/>
      </c>
      <c r="E33" s="67" t="str">
        <f>IF(external!E10="", "", external!E10)</f>
        <v/>
      </c>
      <c r="F33" s="62" t="str">
        <f>IF(external!F10="", "", external!F10)</f>
        <v/>
      </c>
      <c r="G33" s="62" t="str">
        <f>IF(external!A10="", "", external!G10)</f>
        <v/>
      </c>
    </row>
    <row r="34" spans="1:7" x14ac:dyDescent="0.55000000000000004">
      <c r="A34" s="62" t="str">
        <f>IF(external!A11="", "", external!A11)</f>
        <v>triangle_10pad</v>
      </c>
      <c r="B34" s="62">
        <f>IF(external!B11="", "", external!B11)</f>
        <v>28</v>
      </c>
      <c r="C34" s="67">
        <f>IF(external!C11="", "", external!C11)</f>
        <v>-16.397459621556138</v>
      </c>
      <c r="D34" s="67">
        <f>IF(external!D11="", "", external!D11)</f>
        <v>131.39745962155615</v>
      </c>
      <c r="E34" s="67">
        <f>IF(external!E11="", "", external!E11)</f>
        <v>-210</v>
      </c>
      <c r="F34" s="62">
        <f>IF(external!F11="", "", external!F11)</f>
        <v>5</v>
      </c>
      <c r="G34" s="62">
        <f>IF(external!A11="", "", external!G11)</f>
        <v>1</v>
      </c>
    </row>
    <row r="35" spans="1:7" x14ac:dyDescent="0.55000000000000004">
      <c r="A35" s="62" t="str">
        <f>IF(external!A12="", "", external!A12)</f>
        <v>triangle_10pad</v>
      </c>
      <c r="B35" s="62">
        <f>IF(external!B12="", "", external!B12)</f>
        <v>29</v>
      </c>
      <c r="C35" s="67">
        <f>IF(external!C12="", "", external!C12)</f>
        <v>-7.1598553145221189</v>
      </c>
      <c r="D35" s="67">
        <f>IF(external!D12="", "", external!D12)</f>
        <v>115.39745962155618</v>
      </c>
      <c r="E35" s="67">
        <f>IF(external!E12="", "", external!E12)</f>
        <v>-150.00014030577157</v>
      </c>
      <c r="F35" s="62">
        <f>IF(external!F12="", "", external!F12)</f>
        <v>5</v>
      </c>
      <c r="G35" s="62">
        <f>IF(external!A12="", "", external!G12)</f>
        <v>1</v>
      </c>
    </row>
    <row r="36" spans="1:7" x14ac:dyDescent="0.55000000000000004">
      <c r="A36" s="62" t="str">
        <f>IF(external!A13="", "", external!A13)</f>
        <v>triangle_10pad</v>
      </c>
      <c r="B36" s="62">
        <f>IF(external!B13="", "", external!B13)</f>
        <v>24</v>
      </c>
      <c r="C36" s="67">
        <f>IF(external!C13="", "", external!C13)</f>
        <v>-16.397459621556123</v>
      </c>
      <c r="D36" s="67">
        <f>IF(external!D13="", "", external!D13)</f>
        <v>99.397459621556209</v>
      </c>
      <c r="E36" s="67">
        <f>IF(external!E13="", "", external!E13)</f>
        <v>-210</v>
      </c>
      <c r="F36" s="62">
        <f>IF(external!F13="", "", external!F13)</f>
        <v>5</v>
      </c>
      <c r="G36" s="62">
        <f>IF(external!A13="", "", external!G13)</f>
        <v>1</v>
      </c>
    </row>
    <row r="37" spans="1:7" x14ac:dyDescent="0.55000000000000004">
      <c r="A37" s="62" t="str">
        <f>IF(external!A14="", "", external!A14)</f>
        <v>triangle_10pad</v>
      </c>
      <c r="B37" s="62">
        <f>IF(external!B14="", "", external!B14)</f>
        <v>25</v>
      </c>
      <c r="C37" s="67">
        <f>IF(external!C14="", "", external!C14)</f>
        <v>-34.872668235624133</v>
      </c>
      <c r="D37" s="67">
        <f>IF(external!D14="", "", external!D14)</f>
        <v>99.397459621556209</v>
      </c>
      <c r="E37" s="67">
        <f>IF(external!E14="", "", external!E14)</f>
        <v>-269.99985969422841</v>
      </c>
      <c r="F37" s="62">
        <f>IF(external!F14="", "", external!F14)</f>
        <v>5</v>
      </c>
      <c r="G37" s="62">
        <f>IF(external!A14="", "", external!G14)</f>
        <v>1</v>
      </c>
    </row>
    <row r="38" spans="1:7" x14ac:dyDescent="0.55000000000000004">
      <c r="A38" s="62" t="str">
        <f>IF(external!A15="", "", external!A15)</f>
        <v>triangle_10pad</v>
      </c>
      <c r="B38" s="62">
        <f>IF(external!B15="", "", external!B15)</f>
        <v>22</v>
      </c>
      <c r="C38" s="67">
        <f>IF(external!C15="", "", external!C15)</f>
        <v>-44.110272542658137</v>
      </c>
      <c r="D38" s="67">
        <f>IF(external!D15="", "", external!D15)</f>
        <v>83.397459621556209</v>
      </c>
      <c r="E38" s="67">
        <f>IF(external!E15="", "", external!E15)</f>
        <v>-210</v>
      </c>
      <c r="F38" s="62">
        <f>IF(external!F15="", "", external!F15)</f>
        <v>5</v>
      </c>
      <c r="G38" s="62">
        <f>IF(external!A15="", "", external!G15)</f>
        <v>1</v>
      </c>
    </row>
    <row r="39" spans="1:7" x14ac:dyDescent="0.55000000000000004">
      <c r="A39" s="62" t="str">
        <f>IF(external!A16="", "", external!A16)</f>
        <v/>
      </c>
      <c r="B39" s="62" t="str">
        <f>IF(external!B16="", "", external!B16)</f>
        <v/>
      </c>
      <c r="C39" s="67" t="str">
        <f>IF(external!C16="", "", external!C16)</f>
        <v/>
      </c>
      <c r="D39" s="67" t="str">
        <f>IF(external!D16="", "", external!D16)</f>
        <v/>
      </c>
      <c r="E39" s="67" t="str">
        <f>IF(external!E16="", "", external!E16)</f>
        <v/>
      </c>
      <c r="F39" s="62" t="str">
        <f>IF(external!F16="", "", external!F16)</f>
        <v/>
      </c>
      <c r="G39" s="62" t="str">
        <f>IF(external!A16="", "", external!G16)</f>
        <v/>
      </c>
    </row>
    <row r="40" spans="1:7" x14ac:dyDescent="0.55000000000000004">
      <c r="A40" s="62" t="str">
        <f>IF(external!A17="", "", external!A17)</f>
        <v/>
      </c>
      <c r="B40" s="62" t="str">
        <f>IF(external!B17="", "", external!B17)</f>
        <v/>
      </c>
      <c r="C40" s="67" t="str">
        <f>IF(external!C17="", "", external!C17)</f>
        <v/>
      </c>
      <c r="D40" s="67" t="str">
        <f>IF(external!D17="", "", external!D17)</f>
        <v/>
      </c>
      <c r="E40" s="67" t="str">
        <f>IF(external!E17="", "", external!E17)</f>
        <v/>
      </c>
      <c r="F40" s="62" t="str">
        <f>IF(external!F17="", "", external!F17)</f>
        <v/>
      </c>
      <c r="G40" s="62" t="str">
        <f>IF(external!A17="", "", external!G17)</f>
        <v/>
      </c>
    </row>
    <row r="41" spans="1:7" x14ac:dyDescent="0.55000000000000004">
      <c r="A41" s="62" t="str">
        <f>IF(external!A18="", "", external!A18)</f>
        <v/>
      </c>
      <c r="B41" s="62" t="str">
        <f>IF(external!B18="", "", external!B18)</f>
        <v/>
      </c>
      <c r="C41" s="67" t="str">
        <f>IF(external!C18="", "", external!C18)</f>
        <v/>
      </c>
      <c r="D41" s="67" t="str">
        <f>IF(external!D18="", "", external!D18)</f>
        <v/>
      </c>
      <c r="E41" s="67" t="str">
        <f>IF(external!E18="", "", external!E18)</f>
        <v/>
      </c>
      <c r="F41" s="62" t="str">
        <f>IF(external!F18="", "", external!F18)</f>
        <v/>
      </c>
      <c r="G41" s="62" t="str">
        <f>IF(external!A18="", "", external!G18)</f>
        <v/>
      </c>
    </row>
    <row r="42" spans="1:7" x14ac:dyDescent="0.55000000000000004">
      <c r="A42" s="62" t="str">
        <f>IF(external!A19="", "", external!A19)</f>
        <v>triangle_10pad</v>
      </c>
      <c r="B42" s="62">
        <f>IF(external!B19="", "", external!B19)</f>
        <v>26</v>
      </c>
      <c r="C42" s="67">
        <f>IF(external!C19="", "", external!C19)</f>
        <v>-44.110272542658151</v>
      </c>
      <c r="D42" s="67">
        <f>IF(external!D19="", "", external!D19)</f>
        <v>115.39745962155621</v>
      </c>
      <c r="E42" s="67">
        <f>IF(external!E19="", "", external!E19)</f>
        <v>-329.99971938845687</v>
      </c>
      <c r="F42" s="62">
        <f>IF(external!F19="", "", external!F19)</f>
        <v>5</v>
      </c>
      <c r="G42" s="62">
        <f>IF(external!A19="", "", external!G19)</f>
        <v>1</v>
      </c>
    </row>
    <row r="43" spans="1:7" x14ac:dyDescent="0.55000000000000004">
      <c r="A43" s="62" t="str">
        <f>IF(external!A20="", "", external!A20)</f>
        <v/>
      </c>
      <c r="B43" s="62" t="str">
        <f>IF(external!B20="", "", external!B20)</f>
        <v/>
      </c>
      <c r="C43" s="67" t="str">
        <f>IF(external!C20="", "", external!C20)</f>
        <v/>
      </c>
      <c r="D43" s="67" t="str">
        <f>IF(external!D20="", "", external!D20)</f>
        <v/>
      </c>
      <c r="E43" s="67" t="str">
        <f>IF(external!E20="", "", external!E20)</f>
        <v/>
      </c>
      <c r="F43" s="62" t="str">
        <f>IF(external!F20="", "", external!F20)</f>
        <v/>
      </c>
      <c r="G43" s="62" t="str">
        <f>IF(external!A20="", "", external!G20)</f>
        <v/>
      </c>
    </row>
    <row r="44" spans="1:7" x14ac:dyDescent="0.55000000000000004">
      <c r="A44" s="62" t="str">
        <f>IF(external!A21="", "", external!A21)</f>
        <v/>
      </c>
      <c r="B44" s="62" t="str">
        <f>IF(external!B21="", "", external!B21)</f>
        <v/>
      </c>
      <c r="C44" s="67" t="str">
        <f>IF(external!C21="", "", external!C21)</f>
        <v/>
      </c>
      <c r="D44" s="67" t="str">
        <f>IF(external!D21="", "", external!D21)</f>
        <v/>
      </c>
      <c r="E44" s="67" t="str">
        <f>IF(external!E21="", "", external!E21)</f>
        <v/>
      </c>
      <c r="F44" s="62" t="str">
        <f>IF(external!F21="", "", external!F21)</f>
        <v/>
      </c>
      <c r="G44" s="62" t="str">
        <f>IF(external!A21="", "", external!G21)</f>
        <v/>
      </c>
    </row>
    <row r="45" spans="1:7" x14ac:dyDescent="0.55000000000000004">
      <c r="A45" s="62" t="str">
        <f>IF(external!A22="", "", external!A22)</f>
        <v/>
      </c>
      <c r="B45" s="62" t="str">
        <f>IF(external!B22="", "", external!B22)</f>
        <v/>
      </c>
      <c r="C45" s="67" t="str">
        <f>IF(external!C22="", "", external!C22)</f>
        <v/>
      </c>
      <c r="D45" s="67" t="str">
        <f>IF(external!D22="", "", external!D22)</f>
        <v/>
      </c>
      <c r="E45" s="67" t="str">
        <f>IF(external!E22="", "", external!E22)</f>
        <v/>
      </c>
      <c r="F45" s="62" t="str">
        <f>IF(external!F22="", "", external!F22)</f>
        <v/>
      </c>
      <c r="G45" s="62" t="str">
        <f>IF(external!A22="", "", external!G22)</f>
        <v/>
      </c>
    </row>
    <row r="46" spans="1:7" x14ac:dyDescent="0.55000000000000004">
      <c r="A46" s="62" t="str">
        <f>IF(external!A23="", "", external!A23)</f>
        <v>triangle_10pad</v>
      </c>
      <c r="B46" s="62">
        <f>IF(external!B23="", "", external!B23)</f>
        <v>27</v>
      </c>
      <c r="C46" s="67">
        <f>IF(external!C23="", "", external!C23)</f>
        <v>-34.872668235624147</v>
      </c>
      <c r="D46" s="67">
        <f>IF(external!D23="", "", external!D23)</f>
        <v>131.39745962155618</v>
      </c>
      <c r="E46" s="67">
        <f>IF(external!E23="", "", external!E23)</f>
        <v>-389.9995790826847</v>
      </c>
      <c r="F46" s="62">
        <f>IF(external!F23="", "", external!F23)</f>
        <v>5</v>
      </c>
      <c r="G46" s="62">
        <f>IF(external!A23="", "", external!G23)</f>
        <v>1</v>
      </c>
    </row>
    <row r="47" spans="1:7" x14ac:dyDescent="0.55000000000000004">
      <c r="A47" s="62" t="str">
        <f>IF(external!A24="", "", external!A24)</f>
        <v>triangle_10pad</v>
      </c>
      <c r="B47" s="62">
        <f>IF(external!B24="", "", external!B24)</f>
        <v>30</v>
      </c>
      <c r="C47" s="67">
        <f>IF(external!C24="", "", external!C24)</f>
        <v>-44.110272542658166</v>
      </c>
      <c r="D47" s="67">
        <f>IF(external!D24="", "", external!D24)</f>
        <v>147.39745962155618</v>
      </c>
      <c r="E47" s="67">
        <f>IF(external!E24="", "", external!E24)</f>
        <v>-329.99971938845687</v>
      </c>
      <c r="F47" s="62">
        <f>IF(external!F24="", "", external!F24)</f>
        <v>5</v>
      </c>
      <c r="G47" s="62">
        <f>IF(external!A24="", "", external!G24)</f>
        <v>1</v>
      </c>
    </row>
    <row r="48" spans="1:7" x14ac:dyDescent="0.55000000000000004">
      <c r="A48" s="62" t="str">
        <f>IF(external!A25="", "", external!A25)</f>
        <v>triangle_10pad</v>
      </c>
      <c r="B48" s="62">
        <f>IF(external!B25="", "", external!B25)</f>
        <v>31</v>
      </c>
      <c r="C48" s="67">
        <f>IF(external!C25="", "", external!C25)</f>
        <v>-34.872668235624168</v>
      </c>
      <c r="D48" s="67">
        <f>IF(external!D25="", "", external!D25)</f>
        <v>163.39745962155615</v>
      </c>
      <c r="E48" s="67">
        <f>IF(external!E25="", "", external!E25)</f>
        <v>-389.9995790826847</v>
      </c>
      <c r="F48" s="62">
        <f>IF(external!F25="", "", external!F25)</f>
        <v>5</v>
      </c>
      <c r="G48" s="62">
        <f>IF(external!A25="", "", external!G25)</f>
        <v>1</v>
      </c>
    </row>
    <row r="49" spans="1:7" x14ac:dyDescent="0.55000000000000004">
      <c r="A49" s="61" t="str">
        <f>IF(internal!A3="", "", internal!A3)</f>
        <v>triangle_10pad</v>
      </c>
      <c r="B49" s="61">
        <f>IF(internal!B3="", "", internal!B3)</f>
        <v>32</v>
      </c>
      <c r="C49" s="68">
        <f>IF(internal!C3="", "", internal!C3)</f>
        <v>-126.60254037844388</v>
      </c>
      <c r="D49" s="68">
        <f>IF(internal!D3="", "", internal!D3)</f>
        <v>84.602540378443877</v>
      </c>
      <c r="E49" s="68">
        <f>IF(internal!E3="", "", internal!E3)</f>
        <v>89.999719388456853</v>
      </c>
      <c r="F49" s="61">
        <f>IF(internal!F3="", "", internal!F3)</f>
        <v>5</v>
      </c>
      <c r="G49" s="61">
        <f>IF(internal!A3="", "", internal!G3)</f>
        <v>1</v>
      </c>
    </row>
    <row r="50" spans="1:7" x14ac:dyDescent="0.55000000000000004">
      <c r="A50" s="61" t="str">
        <f>IF(internal!A4="", "", internal!A4)</f>
        <v>triangle_10pad</v>
      </c>
      <c r="B50" s="61">
        <f>IF(internal!B4="", "", internal!B4)</f>
        <v>33</v>
      </c>
      <c r="C50" s="68">
        <f>IF(internal!C4="", "", internal!C4)</f>
        <v>-135.8401446854779</v>
      </c>
      <c r="D50" s="68">
        <f>IF(internal!D4="", "", internal!D4)</f>
        <v>100.60254037844385</v>
      </c>
      <c r="E50" s="68">
        <f>IF(internal!E4="", "", internal!E4)</f>
        <v>29.999859694228427</v>
      </c>
      <c r="F50" s="61">
        <f>IF(internal!F4="", "", internal!F4)</f>
        <v>5</v>
      </c>
      <c r="G50" s="61">
        <f>IF(internal!A4="", "", internal!G4)</f>
        <v>1</v>
      </c>
    </row>
    <row r="51" spans="1:7" x14ac:dyDescent="0.55000000000000004">
      <c r="A51" s="61" t="str">
        <f>IF(internal!A5="", "", internal!A5)</f>
        <v>triangle_10pad</v>
      </c>
      <c r="B51" s="61">
        <f>IF(internal!B5="", "", internal!B5)</f>
        <v>34</v>
      </c>
      <c r="C51" s="68">
        <f>IF(internal!C5="", "", internal!C5)</f>
        <v>-154.3153532995459</v>
      </c>
      <c r="D51" s="68">
        <f>IF(internal!D5="", "", internal!D5)</f>
        <v>100.60254037844385</v>
      </c>
      <c r="E51" s="68">
        <f>IF(internal!E5="", "", internal!E5)</f>
        <v>89.999719388456853</v>
      </c>
      <c r="F51" s="61">
        <f>IF(internal!F5="", "", internal!F5)</f>
        <v>5</v>
      </c>
      <c r="G51" s="61">
        <f>IF(internal!A5="", "", internal!G5)</f>
        <v>1</v>
      </c>
    </row>
    <row r="52" spans="1:7" x14ac:dyDescent="0.55000000000000004">
      <c r="A52" s="61" t="str">
        <f>IF(internal!A6="", "", internal!A6)</f>
        <v>triangle_10pad</v>
      </c>
      <c r="B52" s="61">
        <f>IF(internal!B6="", "", internal!B6)</f>
        <v>35</v>
      </c>
      <c r="C52" s="68">
        <f>IF(internal!C6="", "", internal!C6)</f>
        <v>-163.55295760657992</v>
      </c>
      <c r="D52" s="68">
        <f>IF(internal!D6="", "", internal!D6)</f>
        <v>116.60254037844385</v>
      </c>
      <c r="E52" s="68">
        <f>IF(internal!E6="", "", internal!E6)</f>
        <v>29.999859694228427</v>
      </c>
      <c r="F52" s="61">
        <f>IF(internal!F6="", "", internal!F6)</f>
        <v>5</v>
      </c>
      <c r="G52" s="61">
        <f>IF(internal!A6="", "", internal!G6)</f>
        <v>1</v>
      </c>
    </row>
    <row r="53" spans="1:7" x14ac:dyDescent="0.55000000000000004">
      <c r="A53" s="61" t="str">
        <f>IF(internal!A7="", "", internal!A7)</f>
        <v>triangle_10pad</v>
      </c>
      <c r="B53" s="61">
        <f>IF(internal!B7="", "", internal!B7)</f>
        <v>36</v>
      </c>
      <c r="C53" s="68">
        <f>IF(internal!C7="", "", internal!C7)</f>
        <v>-154.31535329954593</v>
      </c>
      <c r="D53" s="68">
        <f>IF(internal!D7="", "", internal!D7)</f>
        <v>132.60254037844382</v>
      </c>
      <c r="E53" s="68">
        <f>IF(internal!E7="", "", internal!E7)</f>
        <v>-30</v>
      </c>
      <c r="F53" s="61">
        <f>IF(internal!F7="", "", internal!F7)</f>
        <v>5</v>
      </c>
      <c r="G53" s="61">
        <f>IF(internal!A7="", "", internal!G7)</f>
        <v>1</v>
      </c>
    </row>
    <row r="54" spans="1:7" x14ac:dyDescent="0.55000000000000004">
      <c r="A54" s="61" t="str">
        <f>IF(internal!A8="", "", internal!A8)</f>
        <v>triangle_10pad</v>
      </c>
      <c r="B54" s="61">
        <f>IF(internal!B8="", "", internal!B8)</f>
        <v>37</v>
      </c>
      <c r="C54" s="68">
        <f>IF(internal!C8="", "", internal!C8)</f>
        <v>-163.55295760657998</v>
      </c>
      <c r="D54" s="68">
        <f>IF(internal!D8="", "", internal!D8)</f>
        <v>148.60254037844379</v>
      </c>
      <c r="E54" s="68">
        <f>IF(internal!E8="", "", internal!E8)</f>
        <v>29.999859694228427</v>
      </c>
      <c r="F54" s="61">
        <f>IF(internal!F8="", "", internal!F8)</f>
        <v>5</v>
      </c>
      <c r="G54" s="61">
        <f>IF(internal!A8="", "", internal!G8)</f>
        <v>1</v>
      </c>
    </row>
    <row r="55" spans="1:7" x14ac:dyDescent="0.55000000000000004">
      <c r="A55" s="61" t="str">
        <f>IF(internal!A9="", "", internal!A9)</f>
        <v>triangle_10pad</v>
      </c>
      <c r="B55" s="61">
        <f>IF(internal!B9="", "", internal!B9)</f>
        <v>38</v>
      </c>
      <c r="C55" s="68">
        <f>IF(internal!C9="", "", internal!C9)</f>
        <v>-154.31535329954596</v>
      </c>
      <c r="D55" s="68">
        <f>IF(internal!D9="", "", internal!D9)</f>
        <v>164.60254037844379</v>
      </c>
      <c r="E55" s="68">
        <f>IF(internal!E9="", "", internal!E9)</f>
        <v>-30</v>
      </c>
      <c r="F55" s="61">
        <f>IF(internal!F9="", "", internal!F9)</f>
        <v>5</v>
      </c>
      <c r="G55" s="61">
        <f>IF(internal!A9="", "", internal!G9)</f>
        <v>1</v>
      </c>
    </row>
    <row r="56" spans="1:7" x14ac:dyDescent="0.55000000000000004">
      <c r="A56" s="61" t="str">
        <f>IF(internal!A10="", "", internal!A10)</f>
        <v>triangle_10pad</v>
      </c>
      <c r="B56" s="61">
        <f>IF(internal!B10="", "", internal!B10)</f>
        <v>39</v>
      </c>
      <c r="C56" s="68">
        <f>IF(internal!C10="", "", internal!C10)</f>
        <v>-135.84014468547795</v>
      </c>
      <c r="D56" s="68">
        <f>IF(internal!D10="", "", internal!D10)</f>
        <v>164.60254037844379</v>
      </c>
      <c r="E56" s="68">
        <f>IF(internal!E10="", "", internal!E10)</f>
        <v>-89.999859694228434</v>
      </c>
      <c r="F56" s="61">
        <f>IF(internal!F10="", "", internal!F10)</f>
        <v>5</v>
      </c>
      <c r="G56" s="61">
        <f>IF(internal!A10="", "", internal!G10)</f>
        <v>1</v>
      </c>
    </row>
    <row r="57" spans="1:7" x14ac:dyDescent="0.55000000000000004">
      <c r="A57" s="61" t="str">
        <f>IF(internal!A11="", "", internal!A11)</f>
        <v>triangle_10pad</v>
      </c>
      <c r="B57" s="61">
        <f>IF(internal!B11="", "", internal!B11)</f>
        <v>44</v>
      </c>
      <c r="C57" s="68">
        <f>IF(internal!C11="", "", internal!C11)</f>
        <v>-126.6025403784439</v>
      </c>
      <c r="D57" s="68">
        <f>IF(internal!D11="", "", internal!D11)</f>
        <v>116.60254037844382</v>
      </c>
      <c r="E57" s="68">
        <f>IF(internal!E11="", "", internal!E11)</f>
        <v>-30</v>
      </c>
      <c r="F57" s="61">
        <f>IF(internal!F11="", "", internal!F11)</f>
        <v>5</v>
      </c>
      <c r="G57" s="61">
        <f>IF(internal!A11="", "", internal!G11)</f>
        <v>1</v>
      </c>
    </row>
    <row r="58" spans="1:7" x14ac:dyDescent="0.55000000000000004">
      <c r="A58" s="61" t="str">
        <f>IF(internal!A12="", "", internal!A12)</f>
        <v>triangle_10pad</v>
      </c>
      <c r="B58" s="61">
        <f>IF(internal!B12="", "", internal!B12)</f>
        <v>45</v>
      </c>
      <c r="C58" s="68">
        <f>IF(internal!C12="", "", internal!C12)</f>
        <v>-135.84014468547792</v>
      </c>
      <c r="D58" s="68">
        <f>IF(internal!D12="", "", internal!D12)</f>
        <v>132.60254037844379</v>
      </c>
      <c r="E58" s="68">
        <f>IF(internal!E12="", "", internal!E12)</f>
        <v>29.999859694228427</v>
      </c>
      <c r="F58" s="61">
        <f>IF(internal!F12="", "", internal!F12)</f>
        <v>5</v>
      </c>
      <c r="G58" s="61">
        <f>IF(internal!A12="", "", internal!G12)</f>
        <v>1</v>
      </c>
    </row>
    <row r="59" spans="1:7" x14ac:dyDescent="0.55000000000000004">
      <c r="A59" s="61" t="str">
        <f>IF(internal!A13="", "", internal!A13)</f>
        <v>triangle_10pad</v>
      </c>
      <c r="B59" s="61">
        <f>IF(internal!B13="", "", internal!B13)</f>
        <v>40</v>
      </c>
      <c r="C59" s="68">
        <f>IF(internal!C13="", "", internal!C13)</f>
        <v>-126.60254037844392</v>
      </c>
      <c r="D59" s="68">
        <f>IF(internal!D13="", "", internal!D13)</f>
        <v>148.60254037844379</v>
      </c>
      <c r="E59" s="68">
        <f>IF(internal!E13="", "", internal!E13)</f>
        <v>-30</v>
      </c>
      <c r="F59" s="61">
        <f>IF(internal!F13="", "", internal!F13)</f>
        <v>5</v>
      </c>
      <c r="G59" s="61">
        <f>IF(internal!A13="", "", internal!G13)</f>
        <v>1</v>
      </c>
    </row>
    <row r="60" spans="1:7" x14ac:dyDescent="0.55000000000000004">
      <c r="A60" s="61" t="str">
        <f>IF(internal!A14="", "", internal!A14)</f>
        <v/>
      </c>
      <c r="B60" s="61" t="str">
        <f>IF(internal!B14="", "", internal!B14)</f>
        <v/>
      </c>
      <c r="C60" s="68" t="str">
        <f>IF(internal!C14="", "", internal!C14)</f>
        <v/>
      </c>
      <c r="D60" s="68" t="str">
        <f>IF(internal!D14="", "", internal!D14)</f>
        <v/>
      </c>
      <c r="E60" s="68" t="str">
        <f>IF(internal!E14="", "", internal!E14)</f>
        <v/>
      </c>
      <c r="F60" s="61" t="str">
        <f>IF(internal!F14="", "", internal!F14)</f>
        <v/>
      </c>
      <c r="G60" s="61" t="str">
        <f>IF(internal!A14="", "", internal!G14)</f>
        <v/>
      </c>
    </row>
    <row r="61" spans="1:7" x14ac:dyDescent="0.55000000000000004">
      <c r="A61" s="61" t="str">
        <f>IF(internal!A15="", "", internal!A15)</f>
        <v/>
      </c>
      <c r="B61" s="61" t="str">
        <f>IF(internal!B15="", "", internal!B15)</f>
        <v/>
      </c>
      <c r="C61" s="68" t="str">
        <f>IF(internal!C15="", "", internal!C15)</f>
        <v/>
      </c>
      <c r="D61" s="68" t="str">
        <f>IF(internal!D15="", "", internal!D15)</f>
        <v/>
      </c>
      <c r="E61" s="68" t="str">
        <f>IF(internal!E15="", "", internal!E15)</f>
        <v/>
      </c>
      <c r="F61" s="61" t="str">
        <f>IF(internal!F15="", "", internal!F15)</f>
        <v/>
      </c>
      <c r="G61" s="61" t="str">
        <f>IF(internal!A15="", "", internal!G15)</f>
        <v/>
      </c>
    </row>
    <row r="62" spans="1:7" x14ac:dyDescent="0.55000000000000004">
      <c r="A62" s="61" t="str">
        <f>IF(internal!A16="", "", internal!A16)</f>
        <v/>
      </c>
      <c r="B62" s="61" t="str">
        <f>IF(internal!B16="", "", internal!B16)</f>
        <v/>
      </c>
      <c r="C62" s="68" t="str">
        <f>IF(internal!C16="", "", internal!C16)</f>
        <v/>
      </c>
      <c r="D62" s="68" t="str">
        <f>IF(internal!D16="", "", internal!D16)</f>
        <v/>
      </c>
      <c r="E62" s="68" t="str">
        <f>IF(internal!E16="", "", internal!E16)</f>
        <v/>
      </c>
      <c r="F62" s="61" t="str">
        <f>IF(internal!F16="", "", internal!F16)</f>
        <v/>
      </c>
      <c r="G62" s="61" t="str">
        <f>IF(internal!A16="", "", internal!G16)</f>
        <v/>
      </c>
    </row>
    <row r="63" spans="1:7" x14ac:dyDescent="0.55000000000000004">
      <c r="A63" s="61" t="str">
        <f>IF(internal!A17="", "", internal!A17)</f>
        <v/>
      </c>
      <c r="B63" s="61" t="str">
        <f>IF(internal!B17="", "", internal!B17)</f>
        <v/>
      </c>
      <c r="C63" s="68" t="str">
        <f>IF(internal!C17="", "", internal!C17)</f>
        <v/>
      </c>
      <c r="D63" s="68" t="str">
        <f>IF(internal!D17="", "", internal!D17)</f>
        <v/>
      </c>
      <c r="E63" s="68" t="str">
        <f>IF(internal!E17="", "", internal!E17)</f>
        <v/>
      </c>
      <c r="F63" s="61" t="str">
        <f>IF(internal!F17="", "", internal!F17)</f>
        <v/>
      </c>
      <c r="G63" s="61" t="str">
        <f>IF(internal!A17="", "", internal!G17)</f>
        <v/>
      </c>
    </row>
    <row r="64" spans="1:7" x14ac:dyDescent="0.55000000000000004">
      <c r="A64" s="61" t="str">
        <f>IF(internal!A18="", "", internal!A18)</f>
        <v/>
      </c>
      <c r="B64" s="61" t="str">
        <f>IF(internal!B18="", "", internal!B18)</f>
        <v/>
      </c>
      <c r="C64" s="68" t="str">
        <f>IF(internal!C18="", "", internal!C18)</f>
        <v/>
      </c>
      <c r="D64" s="68" t="str">
        <f>IF(internal!D18="", "", internal!D18)</f>
        <v/>
      </c>
      <c r="E64" s="68" t="str">
        <f>IF(internal!E18="", "", internal!E18)</f>
        <v/>
      </c>
      <c r="F64" s="61" t="str">
        <f>IF(internal!F18="", "", internal!F18)</f>
        <v/>
      </c>
      <c r="G64" s="61" t="str">
        <f>IF(internal!A18="", "", internal!G18)</f>
        <v/>
      </c>
    </row>
    <row r="65" spans="1:7" x14ac:dyDescent="0.55000000000000004">
      <c r="A65" s="61" t="str">
        <f>IF(internal!A19="", "", internal!A19)</f>
        <v/>
      </c>
      <c r="B65" s="61" t="str">
        <f>IF(internal!B19="", "", internal!B19)</f>
        <v/>
      </c>
      <c r="C65" s="68" t="str">
        <f>IF(internal!C19="", "", internal!C19)</f>
        <v/>
      </c>
      <c r="D65" s="68" t="str">
        <f>IF(internal!D19="", "", internal!D19)</f>
        <v/>
      </c>
      <c r="E65" s="68" t="str">
        <f>IF(internal!E19="", "", internal!E19)</f>
        <v/>
      </c>
      <c r="F65" s="61" t="str">
        <f>IF(internal!F19="", "", internal!F19)</f>
        <v/>
      </c>
      <c r="G65" s="61" t="str">
        <f>IF(internal!A19="", "", internal!G19)</f>
        <v/>
      </c>
    </row>
    <row r="66" spans="1:7" x14ac:dyDescent="0.55000000000000004">
      <c r="A66" s="61" t="str">
        <f>IF(internal!A20="", "", internal!A20)</f>
        <v/>
      </c>
      <c r="B66" s="61" t="str">
        <f>IF(internal!B20="", "", internal!B20)</f>
        <v/>
      </c>
      <c r="C66" s="68" t="str">
        <f>IF(internal!C20="", "", internal!C20)</f>
        <v/>
      </c>
      <c r="D66" s="68" t="str">
        <f>IF(internal!D20="", "", internal!D20)</f>
        <v/>
      </c>
      <c r="E66" s="68" t="str">
        <f>IF(internal!E20="", "", internal!E20)</f>
        <v/>
      </c>
      <c r="F66" s="61" t="str">
        <f>IF(internal!F20="", "", internal!F20)</f>
        <v/>
      </c>
      <c r="G66" s="61" t="str">
        <f>IF(internal!A20="", "", internal!G20)</f>
        <v/>
      </c>
    </row>
    <row r="67" spans="1:7" x14ac:dyDescent="0.55000000000000004">
      <c r="A67" s="61" t="str">
        <f>IF(internal!A21="", "", internal!A21)</f>
        <v/>
      </c>
      <c r="B67" s="61" t="str">
        <f>IF(internal!B21="", "", internal!B21)</f>
        <v/>
      </c>
      <c r="C67" s="68" t="str">
        <f>IF(internal!C21="", "", internal!C21)</f>
        <v/>
      </c>
      <c r="D67" s="68" t="str">
        <f>IF(internal!D21="", "", internal!D21)</f>
        <v/>
      </c>
      <c r="E67" s="68" t="str">
        <f>IF(internal!E21="", "", internal!E21)</f>
        <v/>
      </c>
      <c r="F67" s="61" t="str">
        <f>IF(internal!F21="", "", internal!F21)</f>
        <v/>
      </c>
      <c r="G67" s="61" t="str">
        <f>IF(internal!A21="", "", internal!G21)</f>
        <v/>
      </c>
    </row>
    <row r="68" spans="1:7" x14ac:dyDescent="0.55000000000000004">
      <c r="A68" s="61" t="str">
        <f>IF(internal!A22="", "", internal!A22)</f>
        <v/>
      </c>
      <c r="B68" s="61" t="str">
        <f>IF(internal!B22="", "", internal!B22)</f>
        <v/>
      </c>
      <c r="C68" s="68" t="str">
        <f>IF(internal!C22="", "", internal!C22)</f>
        <v/>
      </c>
      <c r="D68" s="68" t="str">
        <f>IF(internal!D22="", "", internal!D22)</f>
        <v/>
      </c>
      <c r="E68" s="68" t="str">
        <f>IF(internal!E22="", "", internal!E22)</f>
        <v/>
      </c>
      <c r="F68" s="61" t="str">
        <f>IF(internal!F22="", "", internal!F22)</f>
        <v/>
      </c>
      <c r="G68" s="61" t="str">
        <f>IF(internal!A22="", "", internal!G22)</f>
        <v/>
      </c>
    </row>
    <row r="69" spans="1:7" x14ac:dyDescent="0.55000000000000004">
      <c r="A69" s="61" t="str">
        <f>IF(internal!A23="", "", internal!A23)</f>
        <v/>
      </c>
      <c r="B69" s="61" t="str">
        <f>IF(internal!B23="", "", internal!B23)</f>
        <v/>
      </c>
      <c r="C69" s="68" t="str">
        <f>IF(internal!C23="", "", internal!C23)</f>
        <v/>
      </c>
      <c r="D69" s="68" t="str">
        <f>IF(internal!D23="", "", internal!D23)</f>
        <v/>
      </c>
      <c r="E69" s="68" t="str">
        <f>IF(internal!E23="", "", internal!E23)</f>
        <v/>
      </c>
      <c r="F69" s="61" t="str">
        <f>IF(internal!F23="", "", internal!F23)</f>
        <v/>
      </c>
      <c r="G69" s="61" t="str">
        <f>IF(internal!A23="", "", internal!G23)</f>
        <v/>
      </c>
    </row>
    <row r="70" spans="1:7" x14ac:dyDescent="0.55000000000000004">
      <c r="A70" s="61" t="str">
        <f>IF(internal!A24="", "", internal!A24)</f>
        <v/>
      </c>
      <c r="B70" s="61" t="str">
        <f>IF(internal!B24="", "", internal!B24)</f>
        <v/>
      </c>
      <c r="C70" s="68" t="str">
        <f>IF(internal!C24="", "", internal!C24)</f>
        <v/>
      </c>
      <c r="D70" s="68" t="str">
        <f>IF(internal!D24="", "", internal!D24)</f>
        <v/>
      </c>
      <c r="E70" s="68" t="str">
        <f>IF(internal!E24="", "", internal!E24)</f>
        <v/>
      </c>
      <c r="F70" s="61" t="str">
        <f>IF(internal!F24="", "", internal!F24)</f>
        <v/>
      </c>
      <c r="G70" s="61" t="str">
        <f>IF(internal!A24="", "", internal!G24)</f>
        <v/>
      </c>
    </row>
    <row r="71" spans="1:7" x14ac:dyDescent="0.55000000000000004">
      <c r="A71" s="61" t="str">
        <f>IF(internal!A25="", "", internal!A25)</f>
        <v/>
      </c>
      <c r="B71" s="61" t="str">
        <f>IF(internal!B25="", "", internal!B25)</f>
        <v/>
      </c>
      <c r="C71" s="68" t="str">
        <f>IF(internal!C25="", "", internal!C25)</f>
        <v/>
      </c>
      <c r="D71" s="68" t="str">
        <f>IF(internal!D25="", "", internal!D25)</f>
        <v/>
      </c>
      <c r="E71" s="68" t="str">
        <f>IF(internal!E25="", "", internal!E25)</f>
        <v/>
      </c>
      <c r="F71" s="61" t="str">
        <f>IF(internal!F25="", "", internal!F25)</f>
        <v/>
      </c>
      <c r="G71" s="61" t="str">
        <f>IF(internal!A25="", "", internal!G25)</f>
        <v/>
      </c>
    </row>
    <row r="72" spans="1:7" x14ac:dyDescent="0.55000000000000004">
      <c r="A72" s="64" t="str">
        <f>IF(upper!A3="", "", upper!A3)</f>
        <v/>
      </c>
      <c r="B72" s="64" t="str">
        <f>IF(upper!B3="", "", upper!B3)</f>
        <v/>
      </c>
      <c r="C72" s="79" t="str">
        <f>IF(upper!C3="", "", upper!C3)</f>
        <v/>
      </c>
      <c r="D72" s="79" t="str">
        <f>IF(upper!D3="", "", upper!D3)</f>
        <v/>
      </c>
      <c r="E72" s="79" t="str">
        <f>IF(upper!E3="", "", upper!E3)</f>
        <v/>
      </c>
      <c r="F72" s="64" t="str">
        <f>IF(upper!F3="", "", upper!F3)</f>
        <v/>
      </c>
      <c r="G72" s="64" t="str">
        <f>IF(upper!A3="", "", upper!G3)</f>
        <v/>
      </c>
    </row>
    <row r="73" spans="1:7" x14ac:dyDescent="0.55000000000000004">
      <c r="A73" s="74" t="str">
        <f>IF(upper!A4="", "", upper!A4)</f>
        <v/>
      </c>
      <c r="B73" s="74" t="str">
        <f>IF(upper!B4="", "", upper!B4)</f>
        <v/>
      </c>
      <c r="C73" s="79" t="str">
        <f>IF(upper!C4="", "", upper!C4)</f>
        <v/>
      </c>
      <c r="D73" s="79" t="str">
        <f>IF(upper!D4="", "", upper!D4)</f>
        <v/>
      </c>
      <c r="E73" s="79" t="str">
        <f>IF(upper!E4="", "", upper!E4)</f>
        <v/>
      </c>
      <c r="F73" s="74" t="str">
        <f>IF(upper!F4="", "", upper!F4)</f>
        <v/>
      </c>
      <c r="G73" s="74" t="str">
        <f>IF(upper!A4="", "", upper!G4)</f>
        <v/>
      </c>
    </row>
    <row r="74" spans="1:7" x14ac:dyDescent="0.55000000000000004">
      <c r="A74" s="74" t="str">
        <f>IF(upper!A5="", "", upper!A5)</f>
        <v/>
      </c>
      <c r="B74" s="74" t="str">
        <f>IF(upper!B5="", "", upper!B5)</f>
        <v/>
      </c>
      <c r="C74" s="79" t="str">
        <f>IF(upper!C5="", "", upper!C5)</f>
        <v/>
      </c>
      <c r="D74" s="79" t="str">
        <f>IF(upper!D5="", "", upper!D5)</f>
        <v/>
      </c>
      <c r="E74" s="79" t="str">
        <f>IF(upper!E5="", "", upper!E5)</f>
        <v/>
      </c>
      <c r="F74" s="74" t="str">
        <f>IF(upper!F5="", "", upper!F5)</f>
        <v/>
      </c>
      <c r="G74" s="74" t="str">
        <f>IF(upper!A5="", "", upper!G5)</f>
        <v/>
      </c>
    </row>
    <row r="75" spans="1:7" x14ac:dyDescent="0.55000000000000004">
      <c r="A75" s="74" t="str">
        <f>IF(upper!A6="", "", upper!A6)</f>
        <v/>
      </c>
      <c r="B75" s="74" t="str">
        <f>IF(upper!B6="", "", upper!B6)</f>
        <v/>
      </c>
      <c r="C75" s="79" t="str">
        <f>IF(upper!C6="", "", upper!C6)</f>
        <v/>
      </c>
      <c r="D75" s="79" t="str">
        <f>IF(upper!D6="", "", upper!D6)</f>
        <v/>
      </c>
      <c r="E75" s="79" t="str">
        <f>IF(upper!E6="", "", upper!E6)</f>
        <v/>
      </c>
      <c r="F75" s="74" t="str">
        <f>IF(upper!F6="", "", upper!F6)</f>
        <v/>
      </c>
      <c r="G75" s="74" t="str">
        <f>IF(upper!A6="", "", upper!G6)</f>
        <v/>
      </c>
    </row>
    <row r="76" spans="1:7" x14ac:dyDescent="0.55000000000000004">
      <c r="A76" s="74" t="str">
        <f>IF(upper!A7="", "", upper!A7)</f>
        <v/>
      </c>
      <c r="B76" s="74" t="str">
        <f>IF(upper!B7="", "", upper!B7)</f>
        <v/>
      </c>
      <c r="C76" s="79" t="str">
        <f>IF(upper!C7="", "", upper!C7)</f>
        <v/>
      </c>
      <c r="D76" s="79" t="str">
        <f>IF(upper!D7="", "", upper!D7)</f>
        <v/>
      </c>
      <c r="E76" s="79" t="str">
        <f>IF(upper!E7="", "", upper!E7)</f>
        <v/>
      </c>
      <c r="F76" s="74" t="str">
        <f>IF(upper!F7="", "", upper!F7)</f>
        <v/>
      </c>
      <c r="G76" s="74" t="str">
        <f>IF(upper!A7="", "", upper!G7)</f>
        <v/>
      </c>
    </row>
    <row r="77" spans="1:7" x14ac:dyDescent="0.55000000000000004">
      <c r="A77" s="74" t="str">
        <f>IF(upper!A8="", "", upper!A8)</f>
        <v/>
      </c>
      <c r="B77" s="74" t="str">
        <f>IF(upper!B8="", "", upper!B8)</f>
        <v/>
      </c>
      <c r="C77" s="79" t="str">
        <f>IF(upper!C8="", "", upper!C8)</f>
        <v/>
      </c>
      <c r="D77" s="79" t="str">
        <f>IF(upper!D8="", "", upper!D8)</f>
        <v/>
      </c>
      <c r="E77" s="79" t="str">
        <f>IF(upper!E8="", "", upper!E8)</f>
        <v/>
      </c>
      <c r="F77" s="74" t="str">
        <f>IF(upper!F8="", "", upper!F8)</f>
        <v/>
      </c>
      <c r="G77" s="74" t="str">
        <f>IF(upper!A8="", "", upper!G8)</f>
        <v/>
      </c>
    </row>
    <row r="78" spans="1:7" x14ac:dyDescent="0.55000000000000004">
      <c r="A78" s="74" t="str">
        <f>IF(upper!A9="", "", upper!A9)</f>
        <v/>
      </c>
      <c r="B78" s="74" t="str">
        <f>IF(upper!B9="", "", upper!B9)</f>
        <v/>
      </c>
      <c r="C78" s="79" t="str">
        <f>IF(upper!C9="", "", upper!C9)</f>
        <v/>
      </c>
      <c r="D78" s="79" t="str">
        <f>IF(upper!D9="", "", upper!D9)</f>
        <v/>
      </c>
      <c r="E78" s="79" t="str">
        <f>IF(upper!E9="", "", upper!E9)</f>
        <v/>
      </c>
      <c r="F78" s="74" t="str">
        <f>IF(upper!F9="", "", upper!F9)</f>
        <v/>
      </c>
      <c r="G78" s="74" t="str">
        <f>IF(upper!A9="", "", upper!G9)</f>
        <v/>
      </c>
    </row>
    <row r="79" spans="1:7" x14ac:dyDescent="0.55000000000000004">
      <c r="A79" s="74" t="str">
        <f>IF(upper!A10="", "", upper!A10)</f>
        <v/>
      </c>
      <c r="B79" s="74" t="str">
        <f>IF(upper!B10="", "", upper!B10)</f>
        <v/>
      </c>
      <c r="C79" s="79" t="str">
        <f>IF(upper!C10="", "", upper!C10)</f>
        <v/>
      </c>
      <c r="D79" s="79" t="str">
        <f>IF(upper!D10="", "", upper!D10)</f>
        <v/>
      </c>
      <c r="E79" s="79" t="str">
        <f>IF(upper!E10="", "", upper!E10)</f>
        <v/>
      </c>
      <c r="F79" s="74" t="str">
        <f>IF(upper!F10="", "", upper!F10)</f>
        <v/>
      </c>
      <c r="G79" s="74" t="str">
        <f>IF(upper!A10="", "", upper!G10)</f>
        <v/>
      </c>
    </row>
    <row r="80" spans="1:7" x14ac:dyDescent="0.55000000000000004">
      <c r="A80" s="74" t="str">
        <f>IF(upper!A11="", "", upper!A11)</f>
        <v/>
      </c>
      <c r="B80" s="74" t="str">
        <f>IF(upper!B11="", "", upper!B11)</f>
        <v/>
      </c>
      <c r="C80" s="79" t="str">
        <f>IF(upper!C11="", "", upper!C11)</f>
        <v/>
      </c>
      <c r="D80" s="79" t="str">
        <f>IF(upper!D11="", "", upper!D11)</f>
        <v/>
      </c>
      <c r="E80" s="79" t="str">
        <f>IF(upper!E11="", "", upper!E11)</f>
        <v/>
      </c>
      <c r="F80" s="74" t="str">
        <f>IF(upper!F11="", "", upper!F11)</f>
        <v/>
      </c>
      <c r="G80" s="74" t="str">
        <f>IF(upper!A11="", "", upper!G11)</f>
        <v/>
      </c>
    </row>
    <row r="81" spans="1:7" x14ac:dyDescent="0.55000000000000004">
      <c r="A81" s="74" t="str">
        <f>IF(upper!A12="", "", upper!A12)</f>
        <v>triangle_10pad</v>
      </c>
      <c r="B81" s="74">
        <f>IF(upper!B12="", "", upper!B12)</f>
        <v>61</v>
      </c>
      <c r="C81" s="79">
        <f>IF(upper!C12="", "", upper!C12)</f>
        <v>-54</v>
      </c>
      <c r="D81" s="79">
        <f>IF(upper!D12="", "", upper!D12)</f>
        <v>26.95041722813599</v>
      </c>
      <c r="E81" s="79">
        <f>IF(upper!E12="", "", upper!E12)</f>
        <v>-59.999859694228427</v>
      </c>
      <c r="F81" s="74">
        <f>IF(upper!F12="", "", upper!F12)</f>
        <v>5</v>
      </c>
      <c r="G81" s="74">
        <f>IF(upper!A12="", "", upper!G12)</f>
        <v>0</v>
      </c>
    </row>
    <row r="82" spans="1:7" x14ac:dyDescent="0.55000000000000004">
      <c r="A82" s="74" t="str">
        <f>IF(upper!A13="", "", upper!A13)</f>
        <v>triangle_10pad</v>
      </c>
      <c r="B82" s="74">
        <f>IF(upper!B13="", "", upper!B13)</f>
        <v>56</v>
      </c>
      <c r="C82" s="79">
        <f>IF(upper!C13="", "", upper!C13)</f>
        <v>-54</v>
      </c>
      <c r="D82" s="79">
        <f>IF(upper!D13="", "", upper!D13)</f>
        <v>45.425625842203999</v>
      </c>
      <c r="E82" s="79">
        <f>IF(upper!E13="", "", upper!E13)</f>
        <v>0</v>
      </c>
      <c r="F82" s="74">
        <f>IF(upper!F13="", "", upper!F13)</f>
        <v>5</v>
      </c>
      <c r="G82" s="74">
        <f>IF(upper!A13="", "", upper!G13)</f>
        <v>0</v>
      </c>
    </row>
    <row r="83" spans="1:7" x14ac:dyDescent="0.55000000000000004">
      <c r="A83" s="74" t="str">
        <f>IF(upper!A14="", "", upper!A14)</f>
        <v>triangle_10pad</v>
      </c>
      <c r="B83" s="74">
        <f>IF(upper!B14="", "", upper!B14)</f>
        <v>57</v>
      </c>
      <c r="C83" s="79">
        <f>IF(upper!C14="", "", upper!C14)</f>
        <v>-70</v>
      </c>
      <c r="D83" s="79">
        <f>IF(upper!D14="", "", upper!D14)</f>
        <v>54.66323014923799</v>
      </c>
      <c r="E83" s="79">
        <f>IF(upper!E14="", "", upper!E14)</f>
        <v>59.999859694228427</v>
      </c>
      <c r="F83" s="74">
        <f>IF(upper!F14="", "", upper!F14)</f>
        <v>5</v>
      </c>
      <c r="G83" s="74">
        <f>IF(upper!A14="", "", upper!G14)</f>
        <v>0</v>
      </c>
    </row>
    <row r="84" spans="1:7" x14ac:dyDescent="0.55000000000000004">
      <c r="A84" s="74" t="str">
        <f>IF(upper!A15="", "", upper!A15)</f>
        <v/>
      </c>
      <c r="B84" s="74" t="str">
        <f>IF(upper!B15="", "", upper!B15)</f>
        <v/>
      </c>
      <c r="C84" s="79" t="str">
        <f>IF(upper!C15="", "", upper!C15)</f>
        <v/>
      </c>
      <c r="D84" s="79" t="str">
        <f>IF(upper!D15="", "", upper!D15)</f>
        <v/>
      </c>
      <c r="E84" s="79" t="str">
        <f>IF(upper!E15="", "", upper!E15)</f>
        <v/>
      </c>
      <c r="F84" s="74" t="str">
        <f>IF(upper!F15="", "", upper!F15)</f>
        <v/>
      </c>
      <c r="G84" s="74" t="str">
        <f>IF(upper!A15="", "", upper!G15)</f>
        <v/>
      </c>
    </row>
    <row r="85" spans="1:7" x14ac:dyDescent="0.55000000000000004">
      <c r="A85" s="74" t="str">
        <f>IF(upper!A16="", "", upper!A16)</f>
        <v/>
      </c>
      <c r="B85" s="74" t="str">
        <f>IF(upper!B16="", "", upper!B16)</f>
        <v/>
      </c>
      <c r="C85" s="79" t="str">
        <f>IF(upper!C16="", "", upper!C16)</f>
        <v/>
      </c>
      <c r="D85" s="79" t="str">
        <f>IF(upper!D16="", "", upper!D16)</f>
        <v/>
      </c>
      <c r="E85" s="79" t="str">
        <f>IF(upper!E16="", "", upper!E16)</f>
        <v/>
      </c>
      <c r="F85" s="74" t="str">
        <f>IF(upper!F16="", "", upper!F16)</f>
        <v/>
      </c>
      <c r="G85" s="74" t="str">
        <f>IF(upper!A16="", "", upper!G16)</f>
        <v/>
      </c>
    </row>
    <row r="86" spans="1:7" x14ac:dyDescent="0.55000000000000004">
      <c r="A86" s="74" t="str">
        <f>IF(upper!A17="", "", upper!A17)</f>
        <v/>
      </c>
      <c r="B86" s="74" t="str">
        <f>IF(upper!B17="", "", upper!B17)</f>
        <v/>
      </c>
      <c r="C86" s="79" t="str">
        <f>IF(upper!C17="", "", upper!C17)</f>
        <v/>
      </c>
      <c r="D86" s="79" t="str">
        <f>IF(upper!D17="", "", upper!D17)</f>
        <v/>
      </c>
      <c r="E86" s="79" t="str">
        <f>IF(upper!E17="", "", upper!E17)</f>
        <v/>
      </c>
      <c r="F86" s="74" t="str">
        <f>IF(upper!F17="", "", upper!F17)</f>
        <v/>
      </c>
      <c r="G86" s="74" t="str">
        <f>IF(upper!A17="", "", upper!G17)</f>
        <v/>
      </c>
    </row>
    <row r="87" spans="1:7" x14ac:dyDescent="0.55000000000000004">
      <c r="A87" s="74" t="str">
        <f>IF(upper!A18="", "", upper!A18)</f>
        <v/>
      </c>
      <c r="B87" s="74" t="str">
        <f>IF(upper!B18="", "", upper!B18)</f>
        <v/>
      </c>
      <c r="C87" s="79" t="str">
        <f>IF(upper!C18="", "", upper!C18)</f>
        <v/>
      </c>
      <c r="D87" s="79" t="str">
        <f>IF(upper!D18="", "", upper!D18)</f>
        <v/>
      </c>
      <c r="E87" s="79" t="str">
        <f>IF(upper!E18="", "", upper!E18)</f>
        <v/>
      </c>
      <c r="F87" s="74" t="str">
        <f>IF(upper!F18="", "", upper!F18)</f>
        <v/>
      </c>
      <c r="G87" s="74" t="str">
        <f>IF(upper!A18="", "", upper!G18)</f>
        <v/>
      </c>
    </row>
    <row r="88" spans="1:7" x14ac:dyDescent="0.55000000000000004">
      <c r="A88" s="74" t="str">
        <f>IF(upper!A19="", "", upper!A19)</f>
        <v>triangle_10pad</v>
      </c>
      <c r="B88" s="74">
        <f>IF(upper!B19="", "", upper!B19)</f>
        <v>58</v>
      </c>
      <c r="C88" s="79">
        <f>IF(upper!C19="", "", upper!C19)</f>
        <v>-86</v>
      </c>
      <c r="D88" s="79">
        <f>IF(upper!D19="", "", upper!D19)</f>
        <v>45.425625842203999</v>
      </c>
      <c r="E88" s="79">
        <f>IF(upper!E19="", "", upper!E19)</f>
        <v>119.99971938845685</v>
      </c>
      <c r="F88" s="74">
        <f>IF(upper!F19="", "", upper!F19)</f>
        <v>5</v>
      </c>
      <c r="G88" s="74">
        <f>IF(upper!A19="", "", upper!G19)</f>
        <v>0</v>
      </c>
    </row>
    <row r="89" spans="1:7" x14ac:dyDescent="0.55000000000000004">
      <c r="A89" s="74" t="str">
        <f>IF(upper!A20="", "", upper!A20)</f>
        <v>triangle_10pad</v>
      </c>
      <c r="B89" s="74">
        <f>IF(upper!B20="", "", upper!B20)</f>
        <v>53</v>
      </c>
      <c r="C89" s="79">
        <f>IF(upper!C20="", "", upper!C20)</f>
        <v>-102</v>
      </c>
      <c r="D89" s="79">
        <f>IF(upper!D20="", "", upper!D20)</f>
        <v>54.66323014923799</v>
      </c>
      <c r="E89" s="79">
        <f>IF(upper!E20="", "", upper!E20)</f>
        <v>59.999859694228427</v>
      </c>
      <c r="F89" s="74">
        <f>IF(upper!F20="", "", upper!F20)</f>
        <v>5</v>
      </c>
      <c r="G89" s="74">
        <f>IF(upper!A20="", "", upper!G20)</f>
        <v>0</v>
      </c>
    </row>
    <row r="90" spans="1:7" x14ac:dyDescent="0.55000000000000004">
      <c r="A90" s="74" t="str">
        <f>IF(upper!A21="", "", upper!A21)</f>
        <v>triangle_10pad</v>
      </c>
      <c r="B90" s="74">
        <f>IF(upper!B21="", "", upper!B21)</f>
        <v>63</v>
      </c>
      <c r="C90" s="79">
        <f>IF(upper!C21="", "", upper!C21)</f>
        <v>-118</v>
      </c>
      <c r="D90" s="79">
        <f>IF(upper!D21="", "", upper!D21)</f>
        <v>45.425625842203999</v>
      </c>
      <c r="E90" s="79">
        <f>IF(upper!E21="", "", upper!E21)</f>
        <v>119.99971938845685</v>
      </c>
      <c r="F90" s="74">
        <f>IF(upper!F21="", "", upper!F21)</f>
        <v>5</v>
      </c>
      <c r="G90" s="74">
        <f>IF(upper!A21="", "", upper!G21)</f>
        <v>0</v>
      </c>
    </row>
    <row r="91" spans="1:7" x14ac:dyDescent="0.55000000000000004">
      <c r="A91" s="74" t="str">
        <f>IF(upper!A22="", "", upper!A22)</f>
        <v>triangle_10pad</v>
      </c>
      <c r="B91" s="74">
        <f>IF(upper!B22="", "", upper!B22)</f>
        <v>48</v>
      </c>
      <c r="C91" s="79">
        <f>IF(upper!C22="", "", upper!C22)</f>
        <v>-118</v>
      </c>
      <c r="D91" s="79">
        <f>IF(upper!D22="", "", upper!D22)</f>
        <v>26.95041722813599</v>
      </c>
      <c r="E91" s="79">
        <f>IF(upper!E22="", "", upper!E22)</f>
        <v>179.99957908268468</v>
      </c>
      <c r="F91" s="74">
        <f>IF(upper!F22="", "", upper!F22)</f>
        <v>5</v>
      </c>
      <c r="G91" s="74">
        <f>IF(upper!A22="", "", upper!G22)</f>
        <v>0</v>
      </c>
    </row>
    <row r="92" spans="1:7" x14ac:dyDescent="0.55000000000000004">
      <c r="A92" s="74" t="str">
        <f>IF(upper!A23="", "", upper!A23)</f>
        <v>triangle_10pad</v>
      </c>
      <c r="B92" s="74">
        <f>IF(upper!B23="", "", upper!B23)</f>
        <v>59</v>
      </c>
      <c r="C92" s="79">
        <f>IF(upper!C23="", "", upper!C23)</f>
        <v>-86</v>
      </c>
      <c r="D92" s="79">
        <f>IF(upper!D23="", "", upper!D23)</f>
        <v>26.95041722813599</v>
      </c>
      <c r="E92" s="79">
        <f>IF(upper!E23="", "", upper!E23)</f>
        <v>179.99957908268468</v>
      </c>
      <c r="F92" s="74">
        <f>IF(upper!F23="", "", upper!F23)</f>
        <v>5</v>
      </c>
      <c r="G92" s="74">
        <f>IF(upper!A23="", "", upper!G23)</f>
        <v>0</v>
      </c>
    </row>
    <row r="93" spans="1:7" x14ac:dyDescent="0.55000000000000004">
      <c r="A93" s="74" t="str">
        <f>IF(upper!A24="", "", upper!A24)</f>
        <v/>
      </c>
      <c r="B93" s="74" t="str">
        <f>IF(upper!B24="", "", upper!B24)</f>
        <v/>
      </c>
      <c r="C93" s="79" t="str">
        <f>IF(upper!C24="", "", upper!C24)</f>
        <v/>
      </c>
      <c r="D93" s="79" t="str">
        <f>IF(upper!D24="", "", upper!D24)</f>
        <v/>
      </c>
      <c r="E93" s="79" t="str">
        <f>IF(upper!E24="", "", upper!E24)</f>
        <v/>
      </c>
      <c r="F93" s="74" t="str">
        <f>IF(upper!F24="", "", upper!F24)</f>
        <v/>
      </c>
      <c r="G93" s="74" t="str">
        <f>IF(upper!A24="", "", upper!G24)</f>
        <v/>
      </c>
    </row>
    <row r="94" spans="1:7" x14ac:dyDescent="0.55000000000000004">
      <c r="A94" s="74" t="str">
        <f>IF(upper!A25="", "", upper!A25)</f>
        <v/>
      </c>
      <c r="B94" s="74" t="str">
        <f>IF(upper!B25="", "", upper!B25)</f>
        <v/>
      </c>
      <c r="C94" s="79" t="str">
        <f>IF(upper!C25="", "", upper!C25)</f>
        <v/>
      </c>
      <c r="D94" s="79" t="str">
        <f>IF(upper!D25="", "", upper!D25)</f>
        <v/>
      </c>
      <c r="E94" s="79" t="str">
        <f>IF(upper!E25="", "", upper!E25)</f>
        <v/>
      </c>
      <c r="F94" s="74" t="str">
        <f>IF(upper!F25="", "", upper!F25)</f>
        <v/>
      </c>
      <c r="G94" s="74" t="str">
        <f>IF(upper!A25="", "", upper!G25)</f>
        <v/>
      </c>
    </row>
    <row r="95" spans="1:7" x14ac:dyDescent="0.55000000000000004">
      <c r="A95" s="65"/>
      <c r="B95" s="65"/>
      <c r="C95" s="80"/>
      <c r="D95" s="80"/>
      <c r="E95" s="80"/>
      <c r="F95" s="65"/>
      <c r="G95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lower</vt:lpstr>
      <vt:lpstr>external</vt:lpstr>
      <vt:lpstr>internal</vt:lpstr>
      <vt:lpstr>upper</vt:lpstr>
      <vt:lpstr>final ini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Nicolo Genesio</cp:lastModifiedBy>
  <dcterms:created xsi:type="dcterms:W3CDTF">2011-10-13T10:35:00Z</dcterms:created>
  <dcterms:modified xsi:type="dcterms:W3CDTF">2020-07-22T15:11:45Z</dcterms:modified>
</cp:coreProperties>
</file>