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LADS-GIT-Repos\1_DesignCode\"/>
    </mc:Choice>
  </mc:AlternateContent>
  <xr:revisionPtr revIDLastSave="0" documentId="13_ncr:1_{154A4D94-B830-40EB-9333-6413B38DC257}" xr6:coauthVersionLast="47" xr6:coauthVersionMax="47" xr10:uidLastSave="{00000000-0000-0000-0000-000000000000}"/>
  <bookViews>
    <workbookView xWindow="-27165" yWindow="690" windowWidth="25440" windowHeight="13185" xr2:uid="{ADE6C6E6-7943-4444-A0B8-B333CA271149}"/>
  </bookViews>
  <sheets>
    <sheet name="A and mu find alpha" sheetId="4" r:id="rId1"/>
    <sheet name="A and mu" sheetId="1" r:id="rId2"/>
    <sheet name="mu and pass full" sheetId="2" r:id="rId3"/>
    <sheet name="rmR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3" i="4"/>
  <c r="G13" i="4" a="1"/>
  <c r="G13" i="4" s="1"/>
  <c r="C4" i="4"/>
  <c r="C5" i="4"/>
  <c r="C6" i="4"/>
  <c r="C7" i="4"/>
  <c r="C8" i="4"/>
  <c r="A13" i="4" a="1"/>
  <c r="A13" i="4" s="1"/>
  <c r="C3" i="4" s="1"/>
  <c r="A26" i="4" a="1"/>
  <c r="A26" i="4" s="1"/>
  <c r="G25" i="4" a="1"/>
  <c r="G25" i="4" s="1"/>
  <c r="N15" i="3"/>
  <c r="O15" i="3"/>
  <c r="P15" i="3"/>
  <c r="M15" i="3"/>
  <c r="P13" i="3"/>
  <c r="P14" i="3"/>
  <c r="P12" i="3"/>
  <c r="O13" i="3"/>
  <c r="O14" i="3"/>
  <c r="O12" i="3"/>
  <c r="N13" i="3"/>
  <c r="N14" i="3"/>
  <c r="N12" i="3"/>
  <c r="M13" i="3"/>
  <c r="M14" i="3"/>
  <c r="M12" i="3"/>
  <c r="F17" i="3" a="1"/>
  <c r="F17" i="3" s="1"/>
  <c r="F23" i="3" a="1"/>
  <c r="F23" i="3" s="1"/>
  <c r="F21" i="3" a="1"/>
  <c r="F21" i="3" s="1"/>
  <c r="F19" i="3" a="1"/>
  <c r="F19" i="3" s="1"/>
  <c r="G14" i="3"/>
  <c r="H14" i="3"/>
  <c r="I14" i="3"/>
  <c r="F14" i="3"/>
  <c r="G13" i="3"/>
  <c r="H13" i="3"/>
  <c r="I13" i="3"/>
  <c r="F13" i="3"/>
  <c r="G12" i="3"/>
  <c r="H12" i="3"/>
  <c r="I12" i="3"/>
  <c r="F12" i="3"/>
  <c r="K4" i="3"/>
  <c r="K5" i="3"/>
  <c r="K6" i="3"/>
  <c r="K7" i="3"/>
  <c r="K3" i="3"/>
  <c r="G4" i="3"/>
  <c r="G5" i="3"/>
  <c r="G6" i="3"/>
  <c r="G3" i="3"/>
  <c r="C4" i="3"/>
  <c r="C5" i="3"/>
  <c r="C6" i="3"/>
  <c r="C7" i="3"/>
  <c r="C8" i="3"/>
  <c r="C3" i="3"/>
  <c r="A17" i="3" a="1"/>
  <c r="A17" i="3" s="1"/>
  <c r="A14" i="3" a="1"/>
  <c r="A14" i="3" s="1"/>
  <c r="A11" i="3" a="1"/>
  <c r="A11" i="3" s="1"/>
  <c r="I34" i="2" a="1"/>
  <c r="I34" i="2" s="1"/>
  <c r="I32" i="2" a="1"/>
  <c r="I32" i="2" s="1"/>
  <c r="I30" i="2" a="1"/>
  <c r="I30" i="2" s="1"/>
  <c r="I28" i="2" a="1"/>
  <c r="I28" i="2" s="1"/>
  <c r="I26" i="2" a="1"/>
  <c r="I26" i="2" s="1"/>
  <c r="A28" i="2" a="1"/>
  <c r="A28" i="2" s="1"/>
  <c r="O8" i="2" s="1"/>
  <c r="A24" i="2" a="1"/>
  <c r="A24" i="2" s="1"/>
  <c r="K9" i="2" s="1"/>
  <c r="A20" i="2" a="1"/>
  <c r="A20" i="2" s="1"/>
  <c r="J16" i="2" s="1"/>
  <c r="A16" i="2" a="1"/>
  <c r="A16" i="2" s="1"/>
  <c r="J15" i="2" s="1"/>
  <c r="A26" i="1" a="1"/>
  <c r="A26" i="1" s="1"/>
  <c r="I18" i="1"/>
  <c r="I19" i="1"/>
  <c r="I20" i="1"/>
  <c r="I21" i="1"/>
  <c r="I22" i="1"/>
  <c r="I17" i="1"/>
  <c r="G25" i="1" a="1"/>
  <c r="G25" i="1" s="1"/>
  <c r="I4" i="1"/>
  <c r="I5" i="1"/>
  <c r="I6" i="1"/>
  <c r="I7" i="1"/>
  <c r="I8" i="1"/>
  <c r="I9" i="1"/>
  <c r="I10" i="1"/>
  <c r="I3" i="1"/>
  <c r="G13" i="1" a="1"/>
  <c r="G13" i="1" s="1"/>
  <c r="C4" i="1"/>
  <c r="C5" i="1"/>
  <c r="C6" i="1"/>
  <c r="C7" i="1"/>
  <c r="C8" i="1"/>
  <c r="C3" i="1"/>
  <c r="A13" i="1" a="1"/>
  <c r="A13" i="1" s="1"/>
  <c r="I22" i="4" l="1"/>
  <c r="I21" i="4"/>
  <c r="I20" i="4"/>
  <c r="I18" i="4"/>
  <c r="I19" i="4"/>
  <c r="I17" i="4"/>
  <c r="C22" i="4"/>
  <c r="C21" i="4"/>
  <c r="C20" i="4"/>
  <c r="C19" i="4"/>
  <c r="C18" i="4"/>
  <c r="C23" i="4"/>
  <c r="C17" i="4"/>
  <c r="P16" i="2"/>
  <c r="P18" i="2"/>
  <c r="J17" i="2"/>
  <c r="N17" i="2"/>
  <c r="P17" i="2"/>
  <c r="M16" i="2"/>
  <c r="L16" i="2"/>
  <c r="P15" i="2"/>
  <c r="K16" i="2"/>
  <c r="M17" i="2"/>
  <c r="O15" i="2"/>
  <c r="J18" i="2"/>
  <c r="I22" i="2" s="1" a="1"/>
  <c r="I22" i="2" s="1"/>
  <c r="L17" i="2"/>
  <c r="O16" i="2"/>
  <c r="N16" i="2"/>
  <c r="O17" i="2"/>
  <c r="N15" i="2"/>
  <c r="O18" i="2"/>
  <c r="K17" i="2"/>
  <c r="L15" i="2"/>
  <c r="M18" i="2"/>
  <c r="K18" i="2"/>
  <c r="M15" i="2"/>
  <c r="N18" i="2"/>
  <c r="K15" i="2"/>
  <c r="L18" i="2"/>
  <c r="G13" i="2"/>
  <c r="G8" i="2"/>
  <c r="O6" i="2"/>
  <c r="O5" i="2"/>
  <c r="O10" i="2"/>
  <c r="O7" i="2"/>
  <c r="O4" i="2"/>
  <c r="O3" i="2"/>
  <c r="O9" i="2"/>
  <c r="K8" i="2"/>
  <c r="K6" i="2"/>
  <c r="K5" i="2"/>
  <c r="K4" i="2"/>
  <c r="K7" i="2"/>
  <c r="K10" i="2"/>
  <c r="K3" i="2"/>
  <c r="G4" i="2"/>
  <c r="G11" i="2"/>
  <c r="G10" i="2"/>
  <c r="G7" i="2"/>
  <c r="G6" i="2"/>
  <c r="G5" i="2"/>
  <c r="G3" i="2"/>
  <c r="G12" i="2"/>
  <c r="G9" i="2"/>
  <c r="C10" i="2"/>
  <c r="C8" i="2"/>
  <c r="C5" i="2"/>
  <c r="C3" i="2"/>
  <c r="C4" i="2"/>
  <c r="C9" i="2"/>
  <c r="C7" i="2"/>
  <c r="C6" i="2"/>
  <c r="C12" i="2"/>
  <c r="C11" i="2"/>
  <c r="C18" i="1"/>
  <c r="C19" i="1"/>
  <c r="C20" i="1"/>
  <c r="C21" i="1"/>
  <c r="C17" i="1"/>
  <c r="C22" i="1"/>
  <c r="C23" i="1"/>
  <c r="I24" i="2" l="1" a="1"/>
  <c r="I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<sst xmlns="http://schemas.openxmlformats.org/spreadsheetml/2006/main" count="160" uniqueCount="41">
  <si>
    <t>lnb = 0.5</t>
  </si>
  <si>
    <t>lnb = 2</t>
  </si>
  <si>
    <t>2alpha</t>
  </si>
  <si>
    <t>A</t>
  </si>
  <si>
    <t>C4*X^4</t>
  </si>
  <si>
    <t>C3*X^3</t>
  </si>
  <si>
    <t>C2*X^2</t>
  </si>
  <si>
    <t>C1*X</t>
  </si>
  <si>
    <t>C0</t>
  </si>
  <si>
    <t>C = 1</t>
  </si>
  <si>
    <t>muin</t>
  </si>
  <si>
    <t>2alphatrnd</t>
  </si>
  <si>
    <t>Atrnd</t>
  </si>
  <si>
    <t>C=4</t>
  </si>
  <si>
    <t>Aest</t>
  </si>
  <si>
    <t>muinTRD</t>
  </si>
  <si>
    <t>mu</t>
  </si>
  <si>
    <t>phi</t>
  </si>
  <si>
    <t>A=0.2</t>
  </si>
  <si>
    <t>phicalc</t>
  </si>
  <si>
    <t>A=0.8</t>
  </si>
  <si>
    <t>C5*X^5</t>
  </si>
  <si>
    <t>C6*X^6</t>
  </si>
  <si>
    <t>A=2</t>
  </si>
  <si>
    <t>C6</t>
  </si>
  <si>
    <t>C5</t>
  </si>
  <si>
    <t>C4</t>
  </si>
  <si>
    <t>C3</t>
  </si>
  <si>
    <t>C2</t>
  </si>
  <si>
    <t>C1</t>
  </si>
  <si>
    <t>rmRn</t>
  </si>
  <si>
    <t>Rin = 1</t>
  </si>
  <si>
    <t>rmRntrd</t>
  </si>
  <si>
    <t>Rin = 4</t>
  </si>
  <si>
    <t>Rin = 3</t>
  </si>
  <si>
    <t>Rin=1</t>
  </si>
  <si>
    <t>Rin=3</t>
  </si>
  <si>
    <t>Rin=4</t>
  </si>
  <si>
    <t>Rin</t>
  </si>
  <si>
    <t>Est</t>
  </si>
  <si>
    <t>2alphatrn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</si>
</sst>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5" fontId="0" fillId="0" borderId="0" xfId="0" applyNumberFormat="1"/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A442-27E3-4220-98EF-20A487A06C72}">
  <dimension ref="A1:K26"/>
  <sheetViews>
    <sheetView tabSelected="1" workbookViewId="0">
      <selection activeCell="S12" sqref="S12"/>
    </sheetView>
  </sheetViews>
  <sheetFormatPr defaultRowHeight="15" x14ac:dyDescent="0.25"/>
  <cols>
    <col min="1" max="1" width="12" bestFit="1" customWidth="1"/>
    <col min="7" max="7" width="11" bestFit="1" customWidth="1"/>
  </cols>
  <sheetData>
    <row r="1" spans="1:11" x14ac:dyDescent="0.25">
      <c r="A1" s="2" t="s">
        <v>0</v>
      </c>
      <c r="B1" s="2"/>
      <c r="C1" s="2"/>
      <c r="D1" s="1"/>
      <c r="E1" s="1"/>
      <c r="F1" s="1"/>
      <c r="G1" s="2" t="s">
        <v>1</v>
      </c>
      <c r="H1" s="2"/>
      <c r="I1" s="2"/>
    </row>
    <row r="2" spans="1:11" x14ac:dyDescent="0.25">
      <c r="A2" t="s">
        <v>2</v>
      </c>
      <c r="B2" t="s">
        <v>3</v>
      </c>
      <c r="C2" t="s">
        <v>11</v>
      </c>
      <c r="G2" t="s">
        <v>2</v>
      </c>
      <c r="H2" t="s">
        <v>3</v>
      </c>
      <c r="I2" t="s">
        <v>40</v>
      </c>
    </row>
    <row r="3" spans="1:11" x14ac:dyDescent="0.25">
      <c r="A3">
        <v>56</v>
      </c>
      <c r="B3">
        <v>0.5</v>
      </c>
      <c r="C3">
        <f>$A$13*B3^4+$B$13*B3^3+$C$13*B3^2+$D$13*B3+$E$13</f>
        <v>55.782713239463646</v>
      </c>
      <c r="G3">
        <v>56</v>
      </c>
      <c r="H3">
        <v>0.5</v>
      </c>
      <c r="I3">
        <f>$G$13*H3^4+$H$13*H3^3+$I$13*H3^2+$J$13*H3+$K$13</f>
        <v>56.3020164426284</v>
      </c>
    </row>
    <row r="4" spans="1:11" x14ac:dyDescent="0.25">
      <c r="A4">
        <v>72</v>
      </c>
      <c r="B4">
        <v>1</v>
      </c>
      <c r="C4">
        <f t="shared" ref="C4:C8" si="0">$A$13*B4^4+$B$13*B4^3+$C$13*B4^2+$D$13*B4+$E$13</f>
        <v>73.53368238478555</v>
      </c>
      <c r="G4">
        <v>70</v>
      </c>
      <c r="H4">
        <v>1</v>
      </c>
      <c r="I4">
        <f t="shared" ref="I4:I10" si="1">$G$13*H4^4+$H$13*H4^3+$I$13*H4^2+$J$13*H4+$K$13</f>
        <v>69.070808882421005</v>
      </c>
    </row>
    <row r="5" spans="1:11" x14ac:dyDescent="0.25">
      <c r="A5">
        <v>80</v>
      </c>
      <c r="B5">
        <v>1.2</v>
      </c>
      <c r="C5">
        <f t="shared" si="0"/>
        <v>78.43442156387556</v>
      </c>
      <c r="G5">
        <v>80</v>
      </c>
      <c r="H5">
        <v>1.75</v>
      </c>
      <c r="I5">
        <f t="shared" si="1"/>
        <v>81.007934001050273</v>
      </c>
    </row>
    <row r="6" spans="1:11" x14ac:dyDescent="0.25">
      <c r="A6">
        <v>90</v>
      </c>
      <c r="B6">
        <v>2</v>
      </c>
      <c r="C6">
        <f t="shared" si="0"/>
        <v>90.28756544714733</v>
      </c>
      <c r="G6">
        <v>90</v>
      </c>
      <c r="H6">
        <v>5</v>
      </c>
      <c r="I6">
        <f t="shared" si="1"/>
        <v>94.941010862057524</v>
      </c>
    </row>
    <row r="7" spans="1:11" x14ac:dyDescent="0.25">
      <c r="A7">
        <v>100</v>
      </c>
      <c r="B7">
        <v>3.25</v>
      </c>
      <c r="C7">
        <f t="shared" si="0"/>
        <v>99.960429077755919</v>
      </c>
      <c r="G7">
        <v>94</v>
      </c>
      <c r="H7">
        <v>4</v>
      </c>
      <c r="I7">
        <f t="shared" si="1"/>
        <v>92.3041791427909</v>
      </c>
    </row>
    <row r="8" spans="1:11" x14ac:dyDescent="0.25">
      <c r="A8">
        <v>110</v>
      </c>
      <c r="B8">
        <v>6</v>
      </c>
      <c r="C8">
        <f t="shared" si="0"/>
        <v>110.0011882869716</v>
      </c>
      <c r="G8">
        <v>97.5</v>
      </c>
      <c r="H8">
        <v>5</v>
      </c>
      <c r="I8">
        <f t="shared" si="1"/>
        <v>94.941010862057524</v>
      </c>
    </row>
    <row r="9" spans="1:11" x14ac:dyDescent="0.25">
      <c r="G9">
        <v>99.5</v>
      </c>
      <c r="H9">
        <v>6</v>
      </c>
      <c r="I9">
        <f t="shared" si="1"/>
        <v>98.143805446273561</v>
      </c>
    </row>
    <row r="10" spans="1:11" x14ac:dyDescent="0.25">
      <c r="G10">
        <v>100</v>
      </c>
      <c r="H10">
        <v>7</v>
      </c>
      <c r="I10">
        <f t="shared" si="1"/>
        <v>100.28923436072073</v>
      </c>
    </row>
    <row r="12" spans="1:11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</row>
    <row r="13" spans="1:11" x14ac:dyDescent="0.25">
      <c r="A13" cm="1">
        <f t="array" ref="A13:E13">LINEST(A3:A8,B3:B8^{1,2,3,4})</f>
        <v>-0.45288854612321988</v>
      </c>
      <c r="B13">
        <v>6.1449153727233536</v>
      </c>
      <c r="C13">
        <v>-30.043132511474909</v>
      </c>
      <c r="D13">
        <v>70.662201179571326</v>
      </c>
      <c r="E13">
        <v>27.222586890088991</v>
      </c>
      <c r="G13" cm="1">
        <f t="array" ref="G13:K13">LINEST(G3:G10,H3:H10^{1,2,3,4})</f>
        <v>-9.7088715665136327E-2</v>
      </c>
      <c r="H13">
        <v>1.8653969888466204</v>
      </c>
      <c r="I13">
        <v>-13.03757733478902</v>
      </c>
      <c r="J13">
        <v>42.011547493159291</v>
      </c>
      <c r="K13">
        <v>38.328530450869252</v>
      </c>
    </row>
    <row r="15" spans="1:11" x14ac:dyDescent="0.25">
      <c r="A15" s="2" t="s">
        <v>9</v>
      </c>
      <c r="B15" s="2"/>
      <c r="C15" s="2"/>
      <c r="G15" s="2" t="s">
        <v>13</v>
      </c>
      <c r="H15" s="2"/>
      <c r="I15" s="2"/>
    </row>
    <row r="16" spans="1:11" x14ac:dyDescent="0.25">
      <c r="A16" t="s">
        <v>10</v>
      </c>
      <c r="B16" t="s">
        <v>3</v>
      </c>
      <c r="C16" t="s">
        <v>15</v>
      </c>
      <c r="G16" t="s">
        <v>10</v>
      </c>
      <c r="H16" t="s">
        <v>3</v>
      </c>
      <c r="I16" t="s">
        <v>12</v>
      </c>
    </row>
    <row r="17" spans="1:11" x14ac:dyDescent="0.25">
      <c r="A17">
        <v>0.08</v>
      </c>
      <c r="B17">
        <v>8</v>
      </c>
      <c r="C17">
        <f>$A$26*B17^4+$B$26*B17^3+$C$26*B17^2+$D$26*B17+$E$26</f>
        <v>8.0031161971714893E-2</v>
      </c>
      <c r="G17">
        <v>0.1</v>
      </c>
      <c r="H17">
        <v>8</v>
      </c>
      <c r="I17">
        <f>$G$25*H17^4+$H$25*H17^3+$I$25*H17^2+$J$25*H17+$K$25</f>
        <v>9.9998389986985625E-2</v>
      </c>
    </row>
    <row r="18" spans="1:11" x14ac:dyDescent="0.25">
      <c r="A18">
        <v>0.1</v>
      </c>
      <c r="B18">
        <v>5.9</v>
      </c>
      <c r="C18">
        <f t="shared" ref="C18:C23" si="2">$A$26*B18^4+$B$26*B18^3+$C$26*B18^2+$D$26*B18+$E$26</f>
        <v>9.9824409306395134E-2</v>
      </c>
      <c r="G18">
        <v>0.14000000000000001</v>
      </c>
      <c r="H18">
        <v>5.8</v>
      </c>
      <c r="I18">
        <f t="shared" ref="I18:I22" si="3">$G$25*H18^4+$H$25*H18^3+$I$25*H18^2+$J$25*H18+$K$25</f>
        <v>0.14001213828127135</v>
      </c>
    </row>
    <row r="19" spans="1:11" x14ac:dyDescent="0.25">
      <c r="A19">
        <v>0.14000000000000001</v>
      </c>
      <c r="B19">
        <v>3.9</v>
      </c>
      <c r="C19">
        <f t="shared" si="2"/>
        <v>0.14028165146079363</v>
      </c>
      <c r="G19">
        <v>0.18</v>
      </c>
      <c r="H19">
        <v>3.8</v>
      </c>
      <c r="I19">
        <f t="shared" si="3"/>
        <v>0.17995245211559707</v>
      </c>
    </row>
    <row r="20" spans="1:11" x14ac:dyDescent="0.25">
      <c r="A20">
        <v>0.2</v>
      </c>
      <c r="B20">
        <v>2.4</v>
      </c>
      <c r="C20">
        <f t="shared" si="2"/>
        <v>0.20247105905445328</v>
      </c>
      <c r="G20">
        <v>0.24</v>
      </c>
      <c r="H20">
        <v>2.2999999999999998</v>
      </c>
      <c r="I20">
        <f t="shared" si="3"/>
        <v>0.24012397100224714</v>
      </c>
    </row>
    <row r="21" spans="1:11" x14ac:dyDescent="0.25">
      <c r="A21">
        <v>0.26</v>
      </c>
      <c r="B21">
        <v>1.8</v>
      </c>
      <c r="C21">
        <f t="shared" si="2"/>
        <v>0.25263560446516281</v>
      </c>
      <c r="G21">
        <v>0.32</v>
      </c>
      <c r="H21">
        <v>1.5</v>
      </c>
      <c r="I21">
        <f t="shared" si="3"/>
        <v>0.3198499562288275</v>
      </c>
    </row>
    <row r="22" spans="1:11" x14ac:dyDescent="0.25">
      <c r="A22">
        <v>0.32</v>
      </c>
      <c r="B22">
        <v>1.2</v>
      </c>
      <c r="C22">
        <f t="shared" si="2"/>
        <v>0.32802181965069599</v>
      </c>
      <c r="G22">
        <v>0.4</v>
      </c>
      <c r="H22">
        <v>1</v>
      </c>
      <c r="I22">
        <f t="shared" si="3"/>
        <v>0.40006309238507187</v>
      </c>
    </row>
    <row r="23" spans="1:11" x14ac:dyDescent="0.25">
      <c r="A23">
        <v>0.4</v>
      </c>
      <c r="B23">
        <v>0.8</v>
      </c>
      <c r="C23">
        <f t="shared" si="2"/>
        <v>0.39673429409078087</v>
      </c>
    </row>
    <row r="24" spans="1:11" x14ac:dyDescent="0.25">
      <c r="G24" t="s">
        <v>4</v>
      </c>
      <c r="H24" t="s">
        <v>5</v>
      </c>
      <c r="I24" t="s">
        <v>6</v>
      </c>
      <c r="J24" t="s">
        <v>7</v>
      </c>
      <c r="K24" t="s">
        <v>8</v>
      </c>
    </row>
    <row r="25" spans="1:11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G25" cm="1">
        <f t="array" ref="G25:K25">LINEST(G17:G22,H17:H22^{1,2,3,4})</f>
        <v>5.7642480311791459E-4</v>
      </c>
      <c r="H25">
        <v>-1.2406147537687909E-2</v>
      </c>
      <c r="I25">
        <v>9.7192984216026485E-2</v>
      </c>
      <c r="J25">
        <v>-0.34916298357387049</v>
      </c>
      <c r="K25">
        <v>0.66386281447748585</v>
      </c>
    </row>
    <row r="26" spans="1:11" x14ac:dyDescent="0.25">
      <c r="A26" cm="1">
        <f t="array" ref="A26:E26">LINEST(A17:A23,B17:B23^{1,2,3,4})</f>
        <v>4.5210251990024955E-4</v>
      </c>
      <c r="B26">
        <v>-9.7451588826606341E-3</v>
      </c>
      <c r="C26">
        <v>7.8702324981819644E-2</v>
      </c>
      <c r="D26">
        <v>-0.30144129954334825</v>
      </c>
      <c r="E26">
        <v>0.592322185892866</v>
      </c>
    </row>
  </sheetData>
  <mergeCells count="4">
    <mergeCell ref="A1:C1"/>
    <mergeCell ref="G1:I1"/>
    <mergeCell ref="A15:C15"/>
    <mergeCell ref="G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5E6-8503-4542-9E8B-70DEFFC626C6}">
  <dimension ref="A1:K26"/>
  <sheetViews>
    <sheetView workbookViewId="0">
      <selection activeCell="M19" sqref="M19"/>
    </sheetView>
  </sheetViews>
  <sheetFormatPr defaultRowHeight="15" x14ac:dyDescent="0.25"/>
  <cols>
    <col min="1" max="1" width="12" bestFit="1" customWidth="1"/>
    <col min="7" max="7" width="11" bestFit="1" customWidth="1"/>
  </cols>
  <sheetData>
    <row r="1" spans="1:11" x14ac:dyDescent="0.25">
      <c r="A1" s="2" t="s">
        <v>0</v>
      </c>
      <c r="B1" s="2"/>
      <c r="C1" s="2"/>
      <c r="D1" s="1"/>
      <c r="E1" s="1"/>
      <c r="F1" s="1"/>
      <c r="G1" s="2" t="s">
        <v>1</v>
      </c>
      <c r="H1" s="2"/>
      <c r="I1" s="2"/>
    </row>
    <row r="2" spans="1:11" x14ac:dyDescent="0.25">
      <c r="A2" t="s">
        <v>2</v>
      </c>
      <c r="B2" t="s">
        <v>3</v>
      </c>
      <c r="C2" t="s">
        <v>11</v>
      </c>
      <c r="G2" t="s">
        <v>2</v>
      </c>
      <c r="H2" t="s">
        <v>3</v>
      </c>
      <c r="I2" t="s">
        <v>14</v>
      </c>
    </row>
    <row r="3" spans="1:11" x14ac:dyDescent="0.25">
      <c r="A3">
        <v>56</v>
      </c>
      <c r="B3">
        <v>0.5</v>
      </c>
      <c r="C3">
        <f>$A$13*A3^4+$B$13*A3^3+$C$13*A3^2+$D$13*A3+$E$13</f>
        <v>0.50279284546635239</v>
      </c>
      <c r="G3">
        <v>56</v>
      </c>
      <c r="H3">
        <v>0.5</v>
      </c>
      <c r="I3">
        <f>$G$13*G3^4+$H$13*G3^3+$I$13*G3^2+$J$13*G3+$K$13</f>
        <v>0.52102560258697395</v>
      </c>
    </row>
    <row r="4" spans="1:11" x14ac:dyDescent="0.25">
      <c r="A4">
        <v>72</v>
      </c>
      <c r="B4">
        <v>1</v>
      </c>
      <c r="C4">
        <f t="shared" ref="C4:C8" si="0">$A$13*A4^4+$B$13*A4^3+$C$13*A4^2+$D$13*A4+$E$13</f>
        <v>0.96465895549031444</v>
      </c>
      <c r="G4">
        <v>70</v>
      </c>
      <c r="H4">
        <v>1</v>
      </c>
      <c r="I4">
        <f t="shared" ref="I4:I10" si="1">$G$13*G4^4+$H$13*G4^3+$I$13*G4^2+$J$13*G4+$K$13</f>
        <v>0.80583640921202004</v>
      </c>
    </row>
    <row r="5" spans="1:11" x14ac:dyDescent="0.25">
      <c r="A5">
        <v>80</v>
      </c>
      <c r="B5">
        <v>1.2</v>
      </c>
      <c r="C5">
        <f t="shared" si="0"/>
        <v>1.2752057427167998</v>
      </c>
      <c r="G5">
        <v>80</v>
      </c>
      <c r="H5">
        <v>1.75</v>
      </c>
      <c r="I5">
        <f t="shared" si="1"/>
        <v>2.3070595996950942</v>
      </c>
    </row>
    <row r="6" spans="1:11" x14ac:dyDescent="0.25">
      <c r="A6">
        <v>90</v>
      </c>
      <c r="B6">
        <v>2</v>
      </c>
      <c r="C6">
        <f t="shared" si="0"/>
        <v>1.9292181245017943</v>
      </c>
      <c r="G6">
        <v>90</v>
      </c>
      <c r="H6">
        <v>5</v>
      </c>
      <c r="I6">
        <f t="shared" si="1"/>
        <v>3.8493657346475629</v>
      </c>
    </row>
    <row r="7" spans="1:11" x14ac:dyDescent="0.25">
      <c r="A7">
        <v>100</v>
      </c>
      <c r="B7">
        <v>3.25</v>
      </c>
      <c r="C7">
        <f t="shared" si="0"/>
        <v>3.2851611264649918</v>
      </c>
      <c r="G7">
        <v>94</v>
      </c>
      <c r="H7">
        <v>4</v>
      </c>
      <c r="I7">
        <f t="shared" si="1"/>
        <v>4.6343454362033754</v>
      </c>
    </row>
    <row r="8" spans="1:11" x14ac:dyDescent="0.25">
      <c r="A8">
        <v>110</v>
      </c>
      <c r="B8">
        <v>6</v>
      </c>
      <c r="C8">
        <f t="shared" si="0"/>
        <v>5.9929632053597501</v>
      </c>
      <c r="G8">
        <v>97.5</v>
      </c>
      <c r="H8">
        <v>5</v>
      </c>
      <c r="I8">
        <f t="shared" si="1"/>
        <v>5.5430772858330783</v>
      </c>
    </row>
    <row r="9" spans="1:11" x14ac:dyDescent="0.25">
      <c r="G9">
        <v>99.5</v>
      </c>
      <c r="H9">
        <v>6</v>
      </c>
      <c r="I9">
        <f t="shared" si="1"/>
        <v>6.2023320752889504</v>
      </c>
    </row>
    <row r="10" spans="1:11" x14ac:dyDescent="0.25">
      <c r="G10">
        <v>100</v>
      </c>
      <c r="H10">
        <v>7</v>
      </c>
      <c r="I10">
        <f t="shared" si="1"/>
        <v>6.3869578565313532</v>
      </c>
    </row>
    <row r="12" spans="1:11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</row>
    <row r="13" spans="1:11" x14ac:dyDescent="0.25">
      <c r="A13" cm="1">
        <f t="array" ref="A13:E13">LINEST(B3:B8,A3:A8^{1,2,3,4})</f>
        <v>9.400127572287457E-7</v>
      </c>
      <c r="B13">
        <v>-2.4888343828801849E-4</v>
      </c>
      <c r="C13">
        <v>2.4929560161615915E-2</v>
      </c>
      <c r="D13">
        <v>-1.0889848250150611</v>
      </c>
      <c r="E13">
        <v>17.770204576955855</v>
      </c>
      <c r="G13" cm="1">
        <f t="array" ref="G13:K13">LINEST(H3:H10,G3:G10^{1,2,3,4})</f>
        <v>7.0916987088422601E-6</v>
      </c>
      <c r="H13">
        <v>-2.2521437205959799E-3</v>
      </c>
      <c r="I13">
        <v>0.26768950737495412</v>
      </c>
      <c r="J13">
        <v>-13.962504220610361</v>
      </c>
      <c r="K13">
        <v>268.71615587978044</v>
      </c>
    </row>
    <row r="15" spans="1:11" x14ac:dyDescent="0.25">
      <c r="A15" s="2" t="s">
        <v>9</v>
      </c>
      <c r="B15" s="2"/>
      <c r="C15" s="2"/>
      <c r="G15" s="2" t="s">
        <v>13</v>
      </c>
      <c r="H15" s="2"/>
      <c r="I15" s="2"/>
    </row>
    <row r="16" spans="1:11" x14ac:dyDescent="0.25">
      <c r="A16" t="s">
        <v>10</v>
      </c>
      <c r="B16" t="s">
        <v>3</v>
      </c>
      <c r="C16" t="s">
        <v>15</v>
      </c>
      <c r="G16" t="s">
        <v>10</v>
      </c>
      <c r="H16" t="s">
        <v>3</v>
      </c>
      <c r="I16" t="s">
        <v>12</v>
      </c>
    </row>
    <row r="17" spans="1:11" x14ac:dyDescent="0.25">
      <c r="A17">
        <v>0.08</v>
      </c>
      <c r="B17">
        <v>8</v>
      </c>
      <c r="C17">
        <f>$A$26*B17^4+$B$26*B17^3+$C$26*B17^2+$D$26*B17+$E$26</f>
        <v>8.0031161971714893E-2</v>
      </c>
      <c r="G17">
        <v>0.1</v>
      </c>
      <c r="H17">
        <v>8</v>
      </c>
      <c r="I17">
        <f>$G$25*H17^4+$H$25*H17^3+$I$25*H17^2+$J$25*H17+$K$25</f>
        <v>9.9998389986985625E-2</v>
      </c>
    </row>
    <row r="18" spans="1:11" x14ac:dyDescent="0.25">
      <c r="A18">
        <v>0.1</v>
      </c>
      <c r="B18">
        <v>5.9</v>
      </c>
      <c r="C18">
        <f t="shared" ref="C18:C23" si="2">$A$26*B18^4+$B$26*B18^3+$C$26*B18^2+$D$26*B18+$E$26</f>
        <v>9.9824409306395134E-2</v>
      </c>
      <c r="G18">
        <v>0.14000000000000001</v>
      </c>
      <c r="H18">
        <v>5.8</v>
      </c>
      <c r="I18">
        <f t="shared" ref="I18:I22" si="3">$G$25*H18^4+$H$25*H18^3+$I$25*H18^2+$J$25*H18+$K$25</f>
        <v>0.14001213828127135</v>
      </c>
    </row>
    <row r="19" spans="1:11" x14ac:dyDescent="0.25">
      <c r="A19">
        <v>0.14000000000000001</v>
      </c>
      <c r="B19">
        <v>3.9</v>
      </c>
      <c r="C19">
        <f t="shared" si="2"/>
        <v>0.14028165146079363</v>
      </c>
      <c r="G19">
        <v>0.18</v>
      </c>
      <c r="H19">
        <v>3.8</v>
      </c>
      <c r="I19">
        <f t="shared" si="3"/>
        <v>0.17995245211559707</v>
      </c>
    </row>
    <row r="20" spans="1:11" x14ac:dyDescent="0.25">
      <c r="A20">
        <v>0.2</v>
      </c>
      <c r="B20">
        <v>2.4</v>
      </c>
      <c r="C20">
        <f t="shared" si="2"/>
        <v>0.20247105905445328</v>
      </c>
      <c r="G20">
        <v>0.24</v>
      </c>
      <c r="H20">
        <v>2.2999999999999998</v>
      </c>
      <c r="I20">
        <f t="shared" si="3"/>
        <v>0.24012397100224714</v>
      </c>
    </row>
    <row r="21" spans="1:11" x14ac:dyDescent="0.25">
      <c r="A21">
        <v>0.26</v>
      </c>
      <c r="B21">
        <v>1.8</v>
      </c>
      <c r="C21">
        <f t="shared" si="2"/>
        <v>0.25263560446516281</v>
      </c>
      <c r="G21">
        <v>0.32</v>
      </c>
      <c r="H21">
        <v>1.5</v>
      </c>
      <c r="I21">
        <f t="shared" si="3"/>
        <v>0.3198499562288275</v>
      </c>
    </row>
    <row r="22" spans="1:11" x14ac:dyDescent="0.25">
      <c r="A22">
        <v>0.32</v>
      </c>
      <c r="B22">
        <v>1.2</v>
      </c>
      <c r="C22">
        <f t="shared" si="2"/>
        <v>0.32802181965069599</v>
      </c>
      <c r="G22">
        <v>0.4</v>
      </c>
      <c r="H22">
        <v>1</v>
      </c>
      <c r="I22">
        <f t="shared" si="3"/>
        <v>0.40006309238507187</v>
      </c>
    </row>
    <row r="23" spans="1:11" x14ac:dyDescent="0.25">
      <c r="A23">
        <v>0.4</v>
      </c>
      <c r="B23">
        <v>0.8</v>
      </c>
      <c r="C23">
        <f t="shared" si="2"/>
        <v>0.39673429409078087</v>
      </c>
    </row>
    <row r="24" spans="1:11" x14ac:dyDescent="0.25">
      <c r="G24" t="s">
        <v>4</v>
      </c>
      <c r="H24" t="s">
        <v>5</v>
      </c>
      <c r="I24" t="s">
        <v>6</v>
      </c>
      <c r="J24" t="s">
        <v>7</v>
      </c>
      <c r="K24" t="s">
        <v>8</v>
      </c>
    </row>
    <row r="25" spans="1:11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G25" cm="1">
        <f t="array" ref="G25:K25">LINEST(G17:G22,H17:H22^{1,2,3,4})</f>
        <v>5.7642480311791459E-4</v>
      </c>
      <c r="H25">
        <v>-1.2406147537687909E-2</v>
      </c>
      <c r="I25">
        <v>9.7192984216026485E-2</v>
      </c>
      <c r="J25">
        <v>-0.34916298357387049</v>
      </c>
      <c r="K25">
        <v>0.66386281447748585</v>
      </c>
    </row>
    <row r="26" spans="1:11" x14ac:dyDescent="0.25">
      <c r="A26" cm="1">
        <f t="array" ref="A26:E26">LINEST(A17:A23,B17:B23^{1,2,3,4})</f>
        <v>4.5210251990024955E-4</v>
      </c>
      <c r="B26">
        <v>-9.7451588826606341E-3</v>
      </c>
      <c r="C26">
        <v>7.8702324981819644E-2</v>
      </c>
      <c r="D26">
        <v>-0.30144129954334825</v>
      </c>
      <c r="E26">
        <v>0.592322185892866</v>
      </c>
    </row>
  </sheetData>
  <mergeCells count="4">
    <mergeCell ref="A1:C1"/>
    <mergeCell ref="G1:I1"/>
    <mergeCell ref="A15:C15"/>
    <mergeCell ref="G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185B-E1EC-440A-BEB0-AFD36C9341DF}">
  <dimension ref="A1:P34"/>
  <sheetViews>
    <sheetView zoomScale="70" zoomScaleNormal="70" workbookViewId="0">
      <selection activeCell="C3" sqref="C3"/>
    </sheetView>
  </sheetViews>
  <sheetFormatPr defaultRowHeight="15" x14ac:dyDescent="0.25"/>
  <sheetData>
    <row r="1" spans="1:16" x14ac:dyDescent="0.25">
      <c r="A1" s="2" t="s">
        <v>18</v>
      </c>
      <c r="B1" s="2"/>
      <c r="C1" s="2"/>
      <c r="E1" s="2">
        <v>0.4</v>
      </c>
      <c r="F1" s="2"/>
      <c r="G1" s="2"/>
      <c r="I1" s="2" t="s">
        <v>20</v>
      </c>
      <c r="J1" s="2"/>
      <c r="K1" s="2"/>
      <c r="M1" s="2" t="s">
        <v>23</v>
      </c>
      <c r="N1" s="2"/>
      <c r="O1" s="2"/>
    </row>
    <row r="2" spans="1:16" x14ac:dyDescent="0.25">
      <c r="A2" t="s">
        <v>16</v>
      </c>
      <c r="B2" t="s">
        <v>17</v>
      </c>
      <c r="C2" t="s">
        <v>19</v>
      </c>
      <c r="E2" t="s">
        <v>16</v>
      </c>
      <c r="F2" t="s">
        <v>17</v>
      </c>
      <c r="G2" t="s">
        <v>19</v>
      </c>
      <c r="I2" t="s">
        <v>16</v>
      </c>
      <c r="J2" t="s">
        <v>17</v>
      </c>
      <c r="K2" t="s">
        <v>19</v>
      </c>
      <c r="M2" t="s">
        <v>16</v>
      </c>
      <c r="N2" t="s">
        <v>17</v>
      </c>
      <c r="O2" t="s">
        <v>19</v>
      </c>
    </row>
    <row r="3" spans="1:16" x14ac:dyDescent="0.25">
      <c r="A3">
        <v>0.1</v>
      </c>
      <c r="B3">
        <v>0.1</v>
      </c>
      <c r="C3">
        <f>$A$16*A3^6+$B$16*A3^5+$C$16*A3^4+$D$16*A3^3+$E$16*A3^2+$F$16*A3+$G$16</f>
        <v>0.10545020999896648</v>
      </c>
      <c r="E3">
        <v>0.1</v>
      </c>
      <c r="F3">
        <v>0.1</v>
      </c>
      <c r="G3">
        <f>$A$20*E3^6+$B$20*E3^5+$C$20*E3^4+$D$20*E3^3+$E$20*E3^2+$F$20*E3+$G$20</f>
        <v>0.11974251994394414</v>
      </c>
      <c r="I3">
        <v>0.1</v>
      </c>
      <c r="J3">
        <v>0.1</v>
      </c>
      <c r="K3">
        <f>$A$24*I3^6+$B$24*I3^5+$C$24*I3^4+$D$24*I3^3+$E$24*I3^2+$F$24*I3+$G$24</f>
        <v>9.999999999998832E-2</v>
      </c>
      <c r="M3">
        <v>0.1</v>
      </c>
      <c r="N3">
        <v>0.1</v>
      </c>
      <c r="O3">
        <f>$A$28*M3^6+$B$28*M3^5+$C$28*M3^4+$D$28*M3^3+$E$28*M3^2+$F$28*M3+$G$28</f>
        <v>9.9999999999820233E-2</v>
      </c>
    </row>
    <row r="4" spans="1:16" x14ac:dyDescent="0.25">
      <c r="A4">
        <v>0.2</v>
      </c>
      <c r="B4">
        <v>0.2</v>
      </c>
      <c r="C4">
        <f>$A$16*A4^6+$B$16*A4^5+$C$16*A4^4+$D$16*A4^3+$E$16*A4^2+$F$16*A4+$G$16</f>
        <v>0.17931643005254738</v>
      </c>
      <c r="E4">
        <v>0.2</v>
      </c>
      <c r="F4">
        <v>0.2</v>
      </c>
      <c r="G4">
        <f t="shared" ref="G4:G13" si="0">$A$20*E4^6+$B$20*E4^5+$C$20*E4^4+$D$20*E4^3+$E$20*E4^2+$F$20*E4+$G$20</f>
        <v>0.12239446446034563</v>
      </c>
      <c r="I4">
        <v>0.2</v>
      </c>
      <c r="J4">
        <v>0.2</v>
      </c>
      <c r="K4">
        <f t="shared" ref="K4:K10" si="1">$A$24*I4^6+$B$24*I4^5+$C$24*I4^4+$D$24*I4^3+$E$24*I4^2+$F$24*I4+$G$24</f>
        <v>0.56000000000001249</v>
      </c>
      <c r="M4">
        <v>0.2</v>
      </c>
      <c r="N4">
        <v>0.24</v>
      </c>
      <c r="O4">
        <f t="shared" ref="O4:O10" si="2">$A$28*M4^6+$B$28*M4^5+$C$28*M4^4+$D$28*M4^3+$E$28*M4^2+$F$28*M4+$G$28</f>
        <v>0.51999999999981839</v>
      </c>
    </row>
    <row r="5" spans="1:16" x14ac:dyDescent="0.25">
      <c r="A5">
        <v>0.26</v>
      </c>
      <c r="B5">
        <v>0.28000000000000003</v>
      </c>
      <c r="C5">
        <f t="shared" ref="C5:C12" si="3">$A$16*A5^6+$B$16*A5^5+$C$16*A5^4+$D$16*A5^3+$E$16*A5^2+$F$16*A5+$G$16</f>
        <v>0.30225211316813461</v>
      </c>
      <c r="E5">
        <v>0.26</v>
      </c>
      <c r="F5">
        <v>0.28000000000000003</v>
      </c>
      <c r="G5">
        <f t="shared" si="0"/>
        <v>0.36657052599780471</v>
      </c>
      <c r="I5">
        <v>0.3</v>
      </c>
      <c r="J5">
        <v>0.36</v>
      </c>
      <c r="K5">
        <f t="shared" si="1"/>
        <v>0.57999999999997254</v>
      </c>
      <c r="M5">
        <v>0.25</v>
      </c>
      <c r="N5">
        <v>0.4</v>
      </c>
      <c r="O5">
        <f t="shared" si="2"/>
        <v>0.399999999999892</v>
      </c>
    </row>
    <row r="6" spans="1:16" x14ac:dyDescent="0.25">
      <c r="A6">
        <v>0.42</v>
      </c>
      <c r="B6">
        <v>0.49</v>
      </c>
      <c r="C6">
        <f t="shared" si="3"/>
        <v>0.47764856685516399</v>
      </c>
      <c r="E6">
        <v>0.42</v>
      </c>
      <c r="F6">
        <v>0.44</v>
      </c>
      <c r="G6">
        <f t="shared" si="0"/>
        <v>0.66686667167797342</v>
      </c>
      <c r="I6">
        <v>0.34</v>
      </c>
      <c r="J6">
        <v>0.5</v>
      </c>
      <c r="K6">
        <f t="shared" si="1"/>
        <v>0.50000000000007816</v>
      </c>
      <c r="M6">
        <v>0.26</v>
      </c>
      <c r="N6">
        <v>0.5</v>
      </c>
      <c r="O6">
        <f t="shared" si="2"/>
        <v>0.54999999999985505</v>
      </c>
    </row>
    <row r="7" spans="1:16" x14ac:dyDescent="0.25">
      <c r="A7">
        <v>0.57999999999999996</v>
      </c>
      <c r="B7">
        <v>0.53</v>
      </c>
      <c r="C7">
        <f t="shared" si="3"/>
        <v>0.57603072504727848</v>
      </c>
      <c r="E7">
        <v>0.5</v>
      </c>
      <c r="F7">
        <v>0.57999999999999996</v>
      </c>
      <c r="G7">
        <f t="shared" si="0"/>
        <v>0.62599174189099394</v>
      </c>
      <c r="I7">
        <v>0.36</v>
      </c>
      <c r="J7">
        <v>0.6</v>
      </c>
      <c r="K7">
        <f t="shared" si="1"/>
        <v>0.59999999999996234</v>
      </c>
      <c r="M7">
        <v>0.26</v>
      </c>
      <c r="N7">
        <v>0.6</v>
      </c>
      <c r="O7">
        <f t="shared" si="2"/>
        <v>0.54999999999985505</v>
      </c>
    </row>
    <row r="8" spans="1:16" x14ac:dyDescent="0.25">
      <c r="A8">
        <v>0.6</v>
      </c>
      <c r="B8">
        <v>0.64</v>
      </c>
      <c r="C8">
        <f t="shared" si="3"/>
        <v>0.59696015701677041</v>
      </c>
      <c r="E8">
        <v>0.56000000000000005</v>
      </c>
      <c r="F8">
        <v>0.64</v>
      </c>
      <c r="G8">
        <f t="shared" si="0"/>
        <v>0.68672471656237555</v>
      </c>
      <c r="I8">
        <v>0.3</v>
      </c>
      <c r="J8">
        <v>0.8</v>
      </c>
      <c r="K8">
        <f t="shared" si="1"/>
        <v>0.57999999999997254</v>
      </c>
      <c r="M8">
        <v>0.2</v>
      </c>
      <c r="N8">
        <v>0.8</v>
      </c>
      <c r="O8">
        <f t="shared" si="2"/>
        <v>0.51999999999981839</v>
      </c>
    </row>
    <row r="9" spans="1:16" x14ac:dyDescent="0.25">
      <c r="A9">
        <v>0.7</v>
      </c>
      <c r="B9">
        <v>0.75</v>
      </c>
      <c r="C9">
        <f t="shared" si="3"/>
        <v>0.7536684082592604</v>
      </c>
      <c r="E9">
        <v>0.62</v>
      </c>
      <c r="F9">
        <v>0.75</v>
      </c>
      <c r="G9">
        <f t="shared" si="0"/>
        <v>0.802161890393152</v>
      </c>
      <c r="I9">
        <v>0.2</v>
      </c>
      <c r="J9">
        <v>0.92</v>
      </c>
      <c r="K9">
        <f t="shared" si="1"/>
        <v>0.56000000000001249</v>
      </c>
      <c r="M9">
        <v>0.12</v>
      </c>
      <c r="N9">
        <v>0.92</v>
      </c>
      <c r="O9">
        <f t="shared" si="2"/>
        <v>0.91999999999991999</v>
      </c>
    </row>
    <row r="10" spans="1:16" x14ac:dyDescent="0.25">
      <c r="A10">
        <v>0.76</v>
      </c>
      <c r="B10">
        <v>0.88</v>
      </c>
      <c r="C10">
        <f t="shared" si="3"/>
        <v>0.91970522695256918</v>
      </c>
      <c r="E10">
        <v>0.64</v>
      </c>
      <c r="F10">
        <v>0.8</v>
      </c>
      <c r="G10">
        <f t="shared" si="0"/>
        <v>0.80473327010163143</v>
      </c>
      <c r="I10">
        <v>0</v>
      </c>
      <c r="J10">
        <v>1</v>
      </c>
      <c r="K10">
        <f t="shared" si="1"/>
        <v>1.0000000000000018</v>
      </c>
      <c r="M10">
        <v>0</v>
      </c>
      <c r="N10">
        <v>1</v>
      </c>
      <c r="O10">
        <f t="shared" si="2"/>
        <v>0.99999999999998579</v>
      </c>
    </row>
    <row r="11" spans="1:16" x14ac:dyDescent="0.25">
      <c r="A11">
        <v>0.76</v>
      </c>
      <c r="B11">
        <v>0.96</v>
      </c>
      <c r="C11">
        <f t="shared" si="3"/>
        <v>0.91970522695256918</v>
      </c>
      <c r="E11">
        <v>0.6</v>
      </c>
      <c r="F11">
        <v>0.88</v>
      </c>
      <c r="G11">
        <f t="shared" si="0"/>
        <v>0.77056522835877761</v>
      </c>
    </row>
    <row r="12" spans="1:16" x14ac:dyDescent="0.25">
      <c r="A12">
        <v>0</v>
      </c>
      <c r="B12">
        <v>1</v>
      </c>
      <c r="C12">
        <f t="shared" si="3"/>
        <v>0.99926293569709301</v>
      </c>
      <c r="E12">
        <v>0.42</v>
      </c>
      <c r="F12">
        <v>0.96</v>
      </c>
      <c r="G12">
        <f t="shared" si="0"/>
        <v>0.66686667167797342</v>
      </c>
    </row>
    <row r="13" spans="1:16" x14ac:dyDescent="0.25">
      <c r="E13">
        <v>0</v>
      </c>
      <c r="F13">
        <v>1</v>
      </c>
      <c r="G13">
        <f t="shared" si="0"/>
        <v>0.99738229893493013</v>
      </c>
    </row>
    <row r="14" spans="1:16" x14ac:dyDescent="0.25">
      <c r="A14" s="2">
        <v>0.2</v>
      </c>
      <c r="B14" s="2"/>
      <c r="C14" s="2"/>
      <c r="D14" s="2"/>
      <c r="E14" s="2"/>
      <c r="F14" s="2"/>
      <c r="G14" s="2"/>
      <c r="I14" t="s">
        <v>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8</v>
      </c>
    </row>
    <row r="15" spans="1:16" x14ac:dyDescent="0.25">
      <c r="A15" t="s">
        <v>22</v>
      </c>
      <c r="B15" t="s">
        <v>21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I15">
        <v>0.2</v>
      </c>
      <c r="J15">
        <f>A16</f>
        <v>221.60301668266993</v>
      </c>
      <c r="K15">
        <f t="shared" ref="K15:P15" si="4">B16</f>
        <v>-652.47549879109272</v>
      </c>
      <c r="L15">
        <f t="shared" si="4"/>
        <v>775.36878208595533</v>
      </c>
      <c r="M15">
        <f t="shared" si="4"/>
        <v>-463.87435406061689</v>
      </c>
      <c r="N15">
        <f t="shared" si="4"/>
        <v>142.37060188990367</v>
      </c>
      <c r="O15">
        <f t="shared" si="4"/>
        <v>-19.248781167739136</v>
      </c>
      <c r="P15">
        <f t="shared" si="4"/>
        <v>0.99926293569709301</v>
      </c>
    </row>
    <row r="16" spans="1:16" x14ac:dyDescent="0.25">
      <c r="A16" cm="1">
        <f t="array" ref="A16:G16">LINEST(B3:B12,A3:A12^{1,2,3,4,5,6})</f>
        <v>221.60301668266993</v>
      </c>
      <c r="B16">
        <v>-652.47549879109272</v>
      </c>
      <c r="C16">
        <v>775.36878208595533</v>
      </c>
      <c r="D16">
        <v>-463.87435406061689</v>
      </c>
      <c r="E16">
        <v>142.37060188990367</v>
      </c>
      <c r="F16">
        <v>-19.248781167739136</v>
      </c>
      <c r="G16">
        <v>0.99926293569709301</v>
      </c>
      <c r="I16">
        <v>0.4</v>
      </c>
      <c r="J16">
        <f>A20</f>
        <v>-1628.1510395418468</v>
      </c>
      <c r="K16">
        <f t="shared" ref="K16:P16" si="5">B20</f>
        <v>3141.5584668718907</v>
      </c>
      <c r="L16">
        <f t="shared" si="5"/>
        <v>-2148.0653630637703</v>
      </c>
      <c r="M16">
        <f t="shared" si="5"/>
        <v>569.18908928730809</v>
      </c>
      <c r="N16">
        <f t="shared" si="5"/>
        <v>-18.453673976857772</v>
      </c>
      <c r="O16">
        <f t="shared" si="5"/>
        <v>-10.772730258325165</v>
      </c>
      <c r="P16">
        <f t="shared" si="5"/>
        <v>0.99738229893493013</v>
      </c>
    </row>
    <row r="17" spans="1:16" x14ac:dyDescent="0.25">
      <c r="I17">
        <v>0.8</v>
      </c>
      <c r="J17">
        <f>A24</f>
        <v>4534.4403375977481</v>
      </c>
      <c r="K17">
        <f t="shared" ref="K17:P17" si="6">B24</f>
        <v>0</v>
      </c>
      <c r="L17">
        <f t="shared" si="6"/>
        <v>-1623.4334627939199</v>
      </c>
      <c r="M17">
        <f t="shared" si="6"/>
        <v>265.96044729253748</v>
      </c>
      <c r="N17">
        <f t="shared" si="6"/>
        <v>87.795443161262028</v>
      </c>
      <c r="O17">
        <f t="shared" si="6"/>
        <v>-18.861059729633769</v>
      </c>
      <c r="P17">
        <f t="shared" si="6"/>
        <v>1.0000000000000018</v>
      </c>
    </row>
    <row r="18" spans="1:16" x14ac:dyDescent="0.25">
      <c r="A18" s="2">
        <v>0.4</v>
      </c>
      <c r="B18" s="2"/>
      <c r="C18" s="2"/>
      <c r="D18" s="2"/>
      <c r="E18" s="2"/>
      <c r="F18" s="2"/>
      <c r="G18" s="2"/>
      <c r="I18">
        <v>2</v>
      </c>
      <c r="J18">
        <f>A28</f>
        <v>0</v>
      </c>
      <c r="K18">
        <f t="shared" ref="K18:O18" si="7">B28</f>
        <v>-147229.85347990016</v>
      </c>
      <c r="L18">
        <f t="shared" si="7"/>
        <v>128977.3351648711</v>
      </c>
      <c r="M18">
        <f t="shared" si="7"/>
        <v>-40827.339743599805</v>
      </c>
      <c r="N18">
        <f t="shared" si="7"/>
        <v>5494.2362637374754</v>
      </c>
      <c r="O18">
        <f t="shared" si="7"/>
        <v>-264.40457875463227</v>
      </c>
      <c r="P18">
        <f>G28</f>
        <v>0.99999999999998579</v>
      </c>
    </row>
    <row r="19" spans="1:16" x14ac:dyDescent="0.25">
      <c r="A19" t="s">
        <v>22</v>
      </c>
      <c r="B19" t="s">
        <v>21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</row>
    <row r="20" spans="1:16" x14ac:dyDescent="0.25">
      <c r="A20" cm="1">
        <f t="array" ref="A20:G20">LINEST(F3:F13,E3:E13^{1,2,3,4,5,6})</f>
        <v>-1628.1510395418468</v>
      </c>
      <c r="B20">
        <v>3141.5584668718907</v>
      </c>
      <c r="C20">
        <v>-2148.0653630637703</v>
      </c>
      <c r="D20">
        <v>569.18908928730809</v>
      </c>
      <c r="E20">
        <v>-18.453673976857772</v>
      </c>
      <c r="F20">
        <v>-10.772730258325165</v>
      </c>
      <c r="G20">
        <v>0.99738229893493013</v>
      </c>
      <c r="I20">
        <v>7</v>
      </c>
      <c r="J20">
        <v>6</v>
      </c>
      <c r="K20">
        <v>5</v>
      </c>
      <c r="L20">
        <v>4</v>
      </c>
      <c r="M20">
        <v>3</v>
      </c>
      <c r="N20">
        <v>2</v>
      </c>
      <c r="O20">
        <v>1</v>
      </c>
      <c r="P20">
        <v>0</v>
      </c>
    </row>
    <row r="21" spans="1:16" x14ac:dyDescent="0.25">
      <c r="I21" s="2" t="s">
        <v>24</v>
      </c>
      <c r="J21" s="2"/>
      <c r="K21" s="2"/>
      <c r="L21" s="2"/>
      <c r="M21" s="2"/>
      <c r="N21" s="2"/>
      <c r="O21" s="2"/>
      <c r="P21" s="2"/>
    </row>
    <row r="22" spans="1:16" x14ac:dyDescent="0.25">
      <c r="A22" s="2">
        <v>0.8</v>
      </c>
      <c r="B22" s="2"/>
      <c r="C22" s="2"/>
      <c r="D22" s="2"/>
      <c r="E22" s="2"/>
      <c r="F22" s="2"/>
      <c r="G22" s="2"/>
      <c r="I22" cm="1">
        <f t="array" ref="I22:P22">LINEST(J15:J18,I15:I18^{1,2,3,4,5,6,7})</f>
        <v>-811.92608238672506</v>
      </c>
      <c r="J22">
        <v>0</v>
      </c>
      <c r="K22">
        <v>0</v>
      </c>
      <c r="L22">
        <v>0</v>
      </c>
      <c r="M22">
        <v>0</v>
      </c>
      <c r="N22">
        <v>41785.011402371165</v>
      </c>
      <c r="O22">
        <v>-34313.177787347537</v>
      </c>
      <c r="P22">
        <v>5412.8485107111883</v>
      </c>
    </row>
    <row r="23" spans="1:16" x14ac:dyDescent="0.25">
      <c r="A23" t="s">
        <v>22</v>
      </c>
      <c r="B23" t="s">
        <v>21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I23" s="2" t="s">
        <v>25</v>
      </c>
      <c r="J23" s="2"/>
      <c r="K23" s="2"/>
      <c r="L23" s="2"/>
      <c r="M23" s="2"/>
      <c r="N23" s="2"/>
      <c r="O23" s="2"/>
      <c r="P23" s="2"/>
    </row>
    <row r="24" spans="1:16" x14ac:dyDescent="0.25">
      <c r="A24" cm="1">
        <f t="array" ref="A24:G24">LINEST(J3:J10,I3:I10^{1,2,3,4,5,6})</f>
        <v>4534.4403375977481</v>
      </c>
      <c r="B24">
        <v>0</v>
      </c>
      <c r="C24">
        <v>-1623.4334627939199</v>
      </c>
      <c r="D24">
        <v>265.96044729253748</v>
      </c>
      <c r="E24">
        <v>87.795443161262028</v>
      </c>
      <c r="F24">
        <v>-18.861059729633769</v>
      </c>
      <c r="G24">
        <v>1.0000000000000018</v>
      </c>
      <c r="I24" cm="1">
        <f t="array" ref="I24:P24">LINEST(K15:K18,I15:I18^{1,2,3,4,5,6,7})</f>
        <v>-413.99842870465636</v>
      </c>
      <c r="J24">
        <v>0</v>
      </c>
      <c r="K24">
        <v>0</v>
      </c>
      <c r="L24">
        <v>0</v>
      </c>
      <c r="M24">
        <v>0</v>
      </c>
      <c r="N24">
        <v>-44353.453840163384</v>
      </c>
      <c r="O24">
        <v>45585.607111641155</v>
      </c>
      <c r="P24">
        <v>-7995.4534683328875</v>
      </c>
    </row>
    <row r="25" spans="1:16" x14ac:dyDescent="0.25">
      <c r="I25" s="2" t="s">
        <v>26</v>
      </c>
      <c r="J25" s="2"/>
      <c r="K25" s="2"/>
      <c r="L25" s="2"/>
      <c r="M25" s="2"/>
      <c r="N25" s="2"/>
      <c r="O25" s="2"/>
      <c r="P25" s="2"/>
    </row>
    <row r="26" spans="1:16" x14ac:dyDescent="0.25">
      <c r="A26" s="2">
        <v>2</v>
      </c>
      <c r="B26" s="2"/>
      <c r="C26" s="2"/>
      <c r="D26" s="2"/>
      <c r="E26" s="2"/>
      <c r="F26" s="2"/>
      <c r="G26" s="2"/>
      <c r="I26" cm="1">
        <f t="array" ref="I26:P26">LINEST(L15:L18,I15:I18^{1,2,3,4,5,6,7})</f>
        <v>621.81516195085749</v>
      </c>
      <c r="J26">
        <v>0</v>
      </c>
      <c r="K26">
        <v>0</v>
      </c>
      <c r="L26">
        <v>0</v>
      </c>
      <c r="M26">
        <v>0</v>
      </c>
      <c r="N26">
        <v>26017.235528889571</v>
      </c>
      <c r="O26">
        <v>-30232.566156718476</v>
      </c>
      <c r="P26">
        <v>5781.1846330399858</v>
      </c>
    </row>
    <row r="27" spans="1:16" x14ac:dyDescent="0.25">
      <c r="A27" t="s">
        <v>22</v>
      </c>
      <c r="B27" t="s">
        <v>21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I27" s="2" t="s">
        <v>27</v>
      </c>
      <c r="J27" s="2"/>
      <c r="K27" s="2"/>
      <c r="L27" s="2"/>
      <c r="M27" s="2"/>
      <c r="N27" s="2"/>
      <c r="O27" s="2"/>
      <c r="P27" s="2"/>
    </row>
    <row r="28" spans="1:16" x14ac:dyDescent="0.25">
      <c r="A28" cm="1">
        <f t="array" ref="A28:G28">LINEST(N3:N10,M3:M10^{1,2,3,4,5,6})</f>
        <v>0</v>
      </c>
      <c r="B28">
        <v>-147229.85347990016</v>
      </c>
      <c r="C28">
        <v>128977.3351648711</v>
      </c>
      <c r="D28">
        <v>-40827.339743599805</v>
      </c>
      <c r="E28">
        <v>5494.2362637374754</v>
      </c>
      <c r="F28">
        <v>-264.40457875463227</v>
      </c>
      <c r="G28">
        <v>0.99999999999998579</v>
      </c>
      <c r="I28" cm="1">
        <f t="array" ref="I28:P28">LINEST(M15:M18,I15:I18^{1,2,3,4,5,6,7})</f>
        <v>-169.11655660200111</v>
      </c>
      <c r="J28">
        <v>0</v>
      </c>
      <c r="K28">
        <v>0</v>
      </c>
      <c r="L28">
        <v>0</v>
      </c>
      <c r="M28">
        <v>0</v>
      </c>
      <c r="N28">
        <v>-9727.9838688110831</v>
      </c>
      <c r="O28">
        <v>11003.482117398293</v>
      </c>
      <c r="P28">
        <v>-2275.4492580959059</v>
      </c>
    </row>
    <row r="29" spans="1:16" x14ac:dyDescent="0.25">
      <c r="I29" s="2" t="s">
        <v>28</v>
      </c>
      <c r="J29" s="2"/>
      <c r="K29" s="2"/>
      <c r="L29" s="2"/>
      <c r="M29" s="2"/>
      <c r="N29" s="2"/>
      <c r="O29" s="2"/>
      <c r="P29" s="2"/>
    </row>
    <row r="30" spans="1:16" x14ac:dyDescent="0.25">
      <c r="I30" cm="1">
        <f t="array" ref="I30:P30">LINEST(N15:N18,I15:I18^{1,2,3,4,5,6,7})</f>
        <v>13.26014448228489</v>
      </c>
      <c r="J30">
        <v>0</v>
      </c>
      <c r="K30">
        <v>0</v>
      </c>
      <c r="L30">
        <v>0</v>
      </c>
      <c r="M30">
        <v>0</v>
      </c>
      <c r="N30">
        <v>1771.5902159248719</v>
      </c>
      <c r="O30">
        <v>-1867.1832873430772</v>
      </c>
      <c r="P30">
        <v>444.9434809916749</v>
      </c>
    </row>
    <row r="31" spans="1:16" x14ac:dyDescent="0.25">
      <c r="I31" s="2" t="s">
        <v>29</v>
      </c>
      <c r="J31" s="2"/>
      <c r="K31" s="2"/>
      <c r="L31" s="2"/>
      <c r="M31" s="2"/>
      <c r="N31" s="2"/>
      <c r="O31" s="2"/>
      <c r="P31" s="2"/>
    </row>
    <row r="32" spans="1:16" x14ac:dyDescent="0.25">
      <c r="I32" cm="1">
        <f t="array" ref="I32:P32">LINEST(O15:O18,I15:I18^{1,2,3,4,5,6,7})</f>
        <v>-0.16693623870122523</v>
      </c>
      <c r="J32">
        <v>0</v>
      </c>
      <c r="K32">
        <v>0</v>
      </c>
      <c r="L32">
        <v>0</v>
      </c>
      <c r="M32">
        <v>0</v>
      </c>
      <c r="N32">
        <v>-104.19266031201113</v>
      </c>
      <c r="O32">
        <v>104.8972075920244</v>
      </c>
      <c r="P32">
        <v>-36.060514136879711</v>
      </c>
    </row>
    <row r="33" spans="9:16" x14ac:dyDescent="0.25">
      <c r="I33" s="2" t="s">
        <v>8</v>
      </c>
      <c r="J33" s="2"/>
      <c r="K33" s="2"/>
      <c r="L33" s="2"/>
      <c r="M33" s="2"/>
      <c r="N33" s="2"/>
      <c r="O33" s="2"/>
      <c r="P33" s="2"/>
    </row>
    <row r="34" spans="9:16" x14ac:dyDescent="0.25">
      <c r="I34" cm="1">
        <f t="array" ref="I34:P34">LINEST(P15:P18,I15:I18^{1,2,3,4,5,6,7})</f>
        <v>-4.6909978732181463E-4</v>
      </c>
      <c r="J34">
        <v>0</v>
      </c>
      <c r="K34">
        <v>0</v>
      </c>
      <c r="L34">
        <v>0</v>
      </c>
      <c r="M34">
        <v>0</v>
      </c>
      <c r="N34">
        <v>2.6979409311647617E-2</v>
      </c>
      <c r="O34">
        <v>-2.5587016554731553E-2</v>
      </c>
      <c r="P34">
        <v>1.0033011686400506</v>
      </c>
    </row>
  </sheetData>
  <mergeCells count="15">
    <mergeCell ref="M1:O1"/>
    <mergeCell ref="I21:P21"/>
    <mergeCell ref="I23:P23"/>
    <mergeCell ref="I25:P25"/>
    <mergeCell ref="A1:C1"/>
    <mergeCell ref="E1:G1"/>
    <mergeCell ref="I1:K1"/>
    <mergeCell ref="A14:G14"/>
    <mergeCell ref="A18:G18"/>
    <mergeCell ref="A22:G22"/>
    <mergeCell ref="I27:P27"/>
    <mergeCell ref="I29:P29"/>
    <mergeCell ref="I31:P31"/>
    <mergeCell ref="I33:P33"/>
    <mergeCell ref="A26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7A7E-C63B-46E9-B034-0D89D3CA5734}">
  <dimension ref="A1:P23"/>
  <sheetViews>
    <sheetView workbookViewId="0">
      <selection activeCell="C18" sqref="C18"/>
    </sheetView>
  </sheetViews>
  <sheetFormatPr defaultRowHeight="15" x14ac:dyDescent="0.25"/>
  <cols>
    <col min="6" max="7" width="19.5703125" bestFit="1" customWidth="1"/>
    <col min="8" max="9" width="18.85546875" bestFit="1" customWidth="1"/>
    <col min="10" max="10" width="19.5703125" bestFit="1" customWidth="1"/>
    <col min="13" max="13" width="12" bestFit="1" customWidth="1"/>
  </cols>
  <sheetData>
    <row r="1" spans="1:16" x14ac:dyDescent="0.25">
      <c r="A1" s="2" t="s">
        <v>31</v>
      </c>
      <c r="B1" s="2"/>
      <c r="C1" s="2"/>
      <c r="E1" s="2" t="s">
        <v>34</v>
      </c>
      <c r="F1" s="2"/>
      <c r="G1" s="2"/>
      <c r="I1" s="2" t="s">
        <v>33</v>
      </c>
      <c r="J1" s="2"/>
      <c r="K1" s="2"/>
    </row>
    <row r="2" spans="1:16" x14ac:dyDescent="0.25">
      <c r="A2" t="s">
        <v>30</v>
      </c>
      <c r="B2" t="s">
        <v>3</v>
      </c>
      <c r="C2" t="s">
        <v>32</v>
      </c>
      <c r="E2" t="s">
        <v>30</v>
      </c>
      <c r="F2" t="s">
        <v>3</v>
      </c>
      <c r="G2" t="s">
        <v>32</v>
      </c>
      <c r="I2" t="s">
        <v>30</v>
      </c>
      <c r="J2" t="s">
        <v>3</v>
      </c>
      <c r="K2" t="s">
        <v>32</v>
      </c>
    </row>
    <row r="3" spans="1:16" x14ac:dyDescent="0.25">
      <c r="A3">
        <v>0.3</v>
      </c>
      <c r="B3">
        <v>0.5</v>
      </c>
      <c r="C3">
        <f>$A$11*B3^3+$B$11*B3^2+$C$11*B3+$D$11</f>
        <v>0.30699591440042029</v>
      </c>
      <c r="E3">
        <v>0.35</v>
      </c>
      <c r="F3">
        <v>1</v>
      </c>
      <c r="G3">
        <f>$A$14*F3^3+$B$14*F3^2+$C$14*F3+$D$14</f>
        <v>0.35000000000000003</v>
      </c>
      <c r="I3">
        <v>0.3</v>
      </c>
      <c r="J3">
        <v>1.4</v>
      </c>
      <c r="K3">
        <f>$A$17*J3^3+$B$17*J3^2+$C$17*J3+$D$17</f>
        <v>0.31325729882536452</v>
      </c>
    </row>
    <row r="4" spans="1:16" x14ac:dyDescent="0.25">
      <c r="A4">
        <v>0.5</v>
      </c>
      <c r="B4">
        <v>1.5</v>
      </c>
      <c r="C4">
        <f t="shared" ref="C4:C8" si="0">$A$11*B4^3+$B$11*B4^2+$C$11*B4+$D$11</f>
        <v>0.4869756086011271</v>
      </c>
      <c r="E4">
        <v>0.4</v>
      </c>
      <c r="F4">
        <v>1.25</v>
      </c>
      <c r="G4">
        <f t="shared" ref="G4:G6" si="1">$A$14*F4^3+$B$14*F4^2+$C$14*F4+$D$14</f>
        <v>0.40000000000000008</v>
      </c>
      <c r="I4">
        <v>0.4</v>
      </c>
      <c r="J4">
        <v>2</v>
      </c>
      <c r="K4">
        <f t="shared" ref="K4:K7" si="2">$A$17*J4^3+$B$17*J4^2+$C$17*J4+$D$17</f>
        <v>0.37819837208168861</v>
      </c>
    </row>
    <row r="5" spans="1:16" x14ac:dyDescent="0.25">
      <c r="A5">
        <v>0.65</v>
      </c>
      <c r="B5">
        <v>3</v>
      </c>
      <c r="C5">
        <f t="shared" si="0"/>
        <v>0.64615823196545907</v>
      </c>
      <c r="E5">
        <v>0.5</v>
      </c>
      <c r="F5">
        <v>2</v>
      </c>
      <c r="G5">
        <f t="shared" si="1"/>
        <v>0.5</v>
      </c>
      <c r="I5">
        <v>0.5</v>
      </c>
      <c r="J5">
        <v>4</v>
      </c>
      <c r="K5">
        <f t="shared" si="2"/>
        <v>0.51509343471267743</v>
      </c>
    </row>
    <row r="6" spans="1:16" x14ac:dyDescent="0.25">
      <c r="A6">
        <v>0.68</v>
      </c>
      <c r="B6">
        <v>4</v>
      </c>
      <c r="C6">
        <f t="shared" si="0"/>
        <v>0.69875106248972552</v>
      </c>
      <c r="E6">
        <v>0.55000000000000004</v>
      </c>
      <c r="F6">
        <v>3</v>
      </c>
      <c r="G6">
        <f t="shared" si="1"/>
        <v>0.55000000000000016</v>
      </c>
      <c r="I6">
        <v>0.57999999999999996</v>
      </c>
      <c r="J6">
        <v>6</v>
      </c>
      <c r="K6">
        <f t="shared" si="2"/>
        <v>0.57146892820587802</v>
      </c>
    </row>
    <row r="7" spans="1:16" x14ac:dyDescent="0.25">
      <c r="A7">
        <v>0.75</v>
      </c>
      <c r="B7">
        <v>6</v>
      </c>
      <c r="C7">
        <f t="shared" si="0"/>
        <v>0.73819688815166118</v>
      </c>
      <c r="I7">
        <v>0.6</v>
      </c>
      <c r="J7">
        <v>8</v>
      </c>
      <c r="K7">
        <f t="shared" si="2"/>
        <v>0.60198196617439215</v>
      </c>
    </row>
    <row r="8" spans="1:16" x14ac:dyDescent="0.25">
      <c r="A8">
        <v>0.78</v>
      </c>
      <c r="B8">
        <v>8</v>
      </c>
      <c r="C8">
        <f t="shared" si="0"/>
        <v>0.78292229439160632</v>
      </c>
    </row>
    <row r="10" spans="1:16" x14ac:dyDescent="0.25">
      <c r="A10" s="2" t="s">
        <v>35</v>
      </c>
      <c r="B10" s="2"/>
      <c r="C10" s="2"/>
      <c r="D10" s="2"/>
      <c r="E10" s="2"/>
      <c r="F10" s="2"/>
      <c r="G10" s="2"/>
      <c r="I10" s="2"/>
      <c r="J10" s="2"/>
      <c r="K10" s="2"/>
      <c r="L10" s="2" t="s">
        <v>39</v>
      </c>
      <c r="M10" s="2"/>
      <c r="N10" s="2"/>
      <c r="O10" s="2"/>
      <c r="P10" s="2"/>
    </row>
    <row r="11" spans="1:16" x14ac:dyDescent="0.25">
      <c r="A11" cm="1">
        <f t="array" ref="A11:D11">LINEST(A3:A8,B3:B8^{1,2,3})</f>
        <v>2.3233173606701562E-3</v>
      </c>
      <c r="B11">
        <v>-4.1159764919811603E-2</v>
      </c>
      <c r="C11">
        <v>0.25474844261815194</v>
      </c>
      <c r="D11">
        <v>0.18962121965121348</v>
      </c>
      <c r="E11" t="s">
        <v>38</v>
      </c>
      <c r="F11" t="s">
        <v>27</v>
      </c>
      <c r="G11" t="s">
        <v>28</v>
      </c>
      <c r="H11" t="s">
        <v>29</v>
      </c>
      <c r="I11" t="s">
        <v>8</v>
      </c>
      <c r="L11" t="s">
        <v>38</v>
      </c>
      <c r="M11" t="s">
        <v>27</v>
      </c>
      <c r="N11" t="s">
        <v>28</v>
      </c>
      <c r="O11" t="s">
        <v>29</v>
      </c>
      <c r="P11" t="s">
        <v>8</v>
      </c>
    </row>
    <row r="12" spans="1:16" x14ac:dyDescent="0.25">
      <c r="E12">
        <v>1</v>
      </c>
      <c r="F12">
        <f>A11</f>
        <v>2.3233173606701562E-3</v>
      </c>
      <c r="G12">
        <f t="shared" ref="G12:I12" si="3">B11</f>
        <v>-4.1159764919811603E-2</v>
      </c>
      <c r="H12">
        <f t="shared" si="3"/>
        <v>0.25474844261815194</v>
      </c>
      <c r="I12">
        <f t="shared" si="3"/>
        <v>0.18962121965121348</v>
      </c>
      <c r="L12">
        <v>1</v>
      </c>
      <c r="M12">
        <f>L12^4*$F$17+L12^3*$G$17+L12^2*$H$17+L12*$I$17+$J$17</f>
        <v>2.3233173606701648E-3</v>
      </c>
      <c r="N12">
        <f>L12^4*$F$19+L12^3*$G$19+L12^2*$H$19+L12*$I$19+$J$19</f>
        <v>-4.1159764919811784E-2</v>
      </c>
      <c r="O12">
        <f>L12^4*$F$21+L12^3*$G$21+L12^2*$H$21+L12*$I$21+$J$21</f>
        <v>0.25474844261815249</v>
      </c>
      <c r="P12">
        <f>L12^4*$F$23+L12^3*$G$23+L12^2*$H$23+L12*$I$23+$J$23</f>
        <v>0.18962121965121331</v>
      </c>
    </row>
    <row r="13" spans="1:16" x14ac:dyDescent="0.25">
      <c r="A13" s="2" t="s">
        <v>36</v>
      </c>
      <c r="B13" s="2"/>
      <c r="C13" s="2"/>
      <c r="D13" s="2"/>
      <c r="E13">
        <v>3</v>
      </c>
      <c r="F13">
        <f>A14</f>
        <v>9.5238095238097068E-3</v>
      </c>
      <c r="G13">
        <f t="shared" ref="G13:I13" si="4">B14</f>
        <v>-0.10714285714285818</v>
      </c>
      <c r="H13">
        <f t="shared" si="4"/>
        <v>0.4047619047619066</v>
      </c>
      <c r="I13">
        <f t="shared" si="4"/>
        <v>4.2857142857141886E-2</v>
      </c>
      <c r="L13">
        <v>3</v>
      </c>
      <c r="M13">
        <f t="shared" ref="M13:M14" si="5">L13^4*$F$17+L13^3*$G$17+L13^2*$H$17+L13*$I$17+$J$17</f>
        <v>9.5238095238096947E-3</v>
      </c>
      <c r="N13">
        <f t="shared" ref="N13:N14" si="6">L13^4*$F$19+L13^3*$G$19+L13^2*$H$19+L13*$I$19+$J$19</f>
        <v>-0.10714285714285815</v>
      </c>
      <c r="O13">
        <f t="shared" ref="O13:O14" si="7">L13^4*$F$21+L13^3*$G$21+L13^2*$H$21+L13*$I$21+$J$21</f>
        <v>0.40476190476190654</v>
      </c>
      <c r="P13">
        <f t="shared" ref="P13:P14" si="8">L13^4*$F$23+L13^3*$G$23+L13^2*$H$23+L13*$I$23+$J$23</f>
        <v>4.2857142857142039E-2</v>
      </c>
    </row>
    <row r="14" spans="1:16" x14ac:dyDescent="0.25">
      <c r="A14" cm="1">
        <f t="array" ref="A14:D14">LINEST(E3:E6,F3:F6^{1,2,3})</f>
        <v>9.5238095238097068E-3</v>
      </c>
      <c r="B14">
        <v>-0.10714285714285818</v>
      </c>
      <c r="C14">
        <v>0.4047619047619066</v>
      </c>
      <c r="D14">
        <v>4.2857142857141886E-2</v>
      </c>
      <c r="E14">
        <v>4</v>
      </c>
      <c r="F14">
        <f>A17</f>
        <v>1.1386898669396193E-3</v>
      </c>
      <c r="G14">
        <f t="shared" ref="G14:I14" si="9">B17</f>
        <v>-2.3729224545498969E-2</v>
      </c>
      <c r="H14">
        <f t="shared" si="9"/>
        <v>0.17893956231417893</v>
      </c>
      <c r="I14">
        <f t="shared" si="9"/>
        <v>0.10612662669980966</v>
      </c>
      <c r="L14">
        <v>4</v>
      </c>
      <c r="M14">
        <f t="shared" si="5"/>
        <v>1.1386898669396225E-3</v>
      </c>
      <c r="N14">
        <f t="shared" si="6"/>
        <v>-2.3729224545498917E-2</v>
      </c>
      <c r="O14">
        <f t="shared" si="7"/>
        <v>0.17893956231417885</v>
      </c>
      <c r="P14">
        <f t="shared" si="8"/>
        <v>0.10612662669980977</v>
      </c>
    </row>
    <row r="15" spans="1:16" x14ac:dyDescent="0.25">
      <c r="M15">
        <f>(((M12-F12)/F12)+((M13-F13)/F13)+((M14-F14)/F14))/3*100</f>
        <v>1.7715715198263681E-13</v>
      </c>
      <c r="N15">
        <f t="shared" ref="N15:P15" si="10">(((N12-G12)/G12)+((N13-G13)/G13)+((N14-G14)/G14))/3*100</f>
        <v>6.4366466812607108E-14</v>
      </c>
      <c r="O15">
        <f t="shared" si="10"/>
        <v>5.2552599091043939E-14</v>
      </c>
      <c r="P15">
        <f t="shared" si="10"/>
        <v>1.2432844470960695E-13</v>
      </c>
    </row>
    <row r="16" spans="1:16" x14ac:dyDescent="0.25">
      <c r="A16" s="2" t="s">
        <v>37</v>
      </c>
      <c r="B16" s="2"/>
      <c r="C16" s="2"/>
      <c r="D16" s="2"/>
      <c r="F16" s="2" t="s">
        <v>27</v>
      </c>
      <c r="G16" s="2"/>
      <c r="H16" s="2"/>
      <c r="I16" s="2"/>
    </row>
    <row r="17" spans="1:16" x14ac:dyDescent="0.25">
      <c r="A17" cm="1">
        <f t="array" ref="A17:D17">LINEST(I3:I7,J3:J7^{1,2,3})</f>
        <v>1.1386898669396193E-3</v>
      </c>
      <c r="B17">
        <v>-2.3729224545498969E-2</v>
      </c>
      <c r="C17">
        <v>0.17893956231417893</v>
      </c>
      <c r="D17">
        <v>0.10612662669980966</v>
      </c>
      <c r="F17" s="3" cm="1">
        <f t="array" ref="F17:J17">LINEST(F12:F14,E12:E14^{1,2,3,4})</f>
        <v>-3.0467378686464445E-4</v>
      </c>
      <c r="G17" s="3">
        <v>1.214399812011965E-3</v>
      </c>
      <c r="H17" s="3">
        <v>0</v>
      </c>
      <c r="I17" s="3">
        <v>0</v>
      </c>
      <c r="J17" s="3">
        <v>1.4135913355228444E-3</v>
      </c>
      <c r="M17" s="2"/>
      <c r="N17" s="2"/>
      <c r="O17" s="2"/>
      <c r="P17" s="2"/>
    </row>
    <row r="18" spans="1:16" x14ac:dyDescent="0.25">
      <c r="F18" s="4" t="s">
        <v>28</v>
      </c>
      <c r="G18" s="4"/>
      <c r="H18" s="4"/>
      <c r="I18" s="4"/>
      <c r="J18" s="3"/>
    </row>
    <row r="19" spans="1:16" x14ac:dyDescent="0.25">
      <c r="F19" s="3" cm="1">
        <f t="array" ref="F19:J19">LINEST(G12:G14,E12:E14^{1,2,3,4})</f>
        <v>2.8994521130717324E-3</v>
      </c>
      <c r="G19" s="3">
        <v>-1.1459202356491728E-2</v>
      </c>
      <c r="H19" s="3">
        <v>0</v>
      </c>
      <c r="I19" s="3">
        <v>0</v>
      </c>
      <c r="J19" s="3">
        <v>-3.2600014676391786E-2</v>
      </c>
      <c r="M19" s="2"/>
      <c r="N19" s="2"/>
      <c r="O19" s="2"/>
      <c r="P19" s="2"/>
    </row>
    <row r="20" spans="1:16" x14ac:dyDescent="0.25">
      <c r="F20" s="4" t="s">
        <v>29</v>
      </c>
      <c r="G20" s="4"/>
      <c r="H20" s="4"/>
      <c r="I20" s="4"/>
      <c r="J20" s="3"/>
    </row>
    <row r="21" spans="1:16" x14ac:dyDescent="0.25">
      <c r="F21" s="3" cm="1">
        <f t="array" ref="F21:J21">LINEST(H12:H14,E12:E14^{1,2,3,4})</f>
        <v>-7.1835716999747281E-3</v>
      </c>
      <c r="G21" s="3">
        <v>2.7873046082374318E-2</v>
      </c>
      <c r="H21" s="3">
        <v>0</v>
      </c>
      <c r="I21" s="3">
        <v>0</v>
      </c>
      <c r="J21" s="3">
        <v>0.2340589682357529</v>
      </c>
      <c r="M21" s="2"/>
      <c r="N21" s="2"/>
      <c r="O21" s="2"/>
      <c r="P21" s="2"/>
    </row>
    <row r="22" spans="1:16" x14ac:dyDescent="0.25">
      <c r="F22" s="4" t="s">
        <v>8</v>
      </c>
      <c r="G22" s="4"/>
      <c r="H22" s="4"/>
      <c r="I22" s="4"/>
      <c r="J22" s="3"/>
    </row>
    <row r="23" spans="1:16" x14ac:dyDescent="0.25">
      <c r="F23" s="3" cm="1">
        <f t="array" ref="F23:J23">LINEST(I12:I14,E12:E14^{1,2,3,4})</f>
        <v>4.4498600133899358E-3</v>
      </c>
      <c r="G23" s="3">
        <v>-1.9336649148664082E-2</v>
      </c>
      <c r="H23" s="3">
        <v>0</v>
      </c>
      <c r="I23" s="3">
        <v>0</v>
      </c>
      <c r="J23" s="3">
        <v>0.20450800878648745</v>
      </c>
      <c r="M23" s="2"/>
      <c r="N23" s="2"/>
      <c r="O23" s="2"/>
      <c r="P23" s="2"/>
    </row>
  </sheetData>
  <mergeCells count="17">
    <mergeCell ref="L10:P10"/>
    <mergeCell ref="M17:P17"/>
    <mergeCell ref="M19:P19"/>
    <mergeCell ref="M21:P21"/>
    <mergeCell ref="M23:P23"/>
    <mergeCell ref="F22:I22"/>
    <mergeCell ref="A1:C1"/>
    <mergeCell ref="E1:G1"/>
    <mergeCell ref="I1:K1"/>
    <mergeCell ref="E10:G10"/>
    <mergeCell ref="I10:K10"/>
    <mergeCell ref="A10:D10"/>
    <mergeCell ref="A13:D13"/>
    <mergeCell ref="A16:D16"/>
    <mergeCell ref="F16:I16"/>
    <mergeCell ref="F18:I18"/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and mu find alpha</vt:lpstr>
      <vt:lpstr>A and mu</vt:lpstr>
      <vt:lpstr>mu and pass full</vt:lpstr>
      <vt:lpstr>rmRn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Alex</dc:creator>
  <cp:lastModifiedBy>Campbell, Alex</cp:lastModifiedBy>
  <dcterms:created xsi:type="dcterms:W3CDTF">2025-03-12T17:52:24Z</dcterms:created>
  <dcterms:modified xsi:type="dcterms:W3CDTF">2025-03-29T02:43:34Z</dcterms:modified>
</cp:coreProperties>
</file>