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xr\OneDrive\Documents\GitHub\Ratios-Analysis-Course-Material-Guided-Project\"/>
    </mc:Choice>
  </mc:AlternateContent>
  <xr:revisionPtr revIDLastSave="0" documentId="13_ncr:1_{33F74FD3-7E70-4DBA-A5D1-C66607280A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 0.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2ch4r72oUnBpFydiOXmmg4PgRZK7kR6VlxEFzcOGQY="/>
    </ext>
  </extLst>
</workbook>
</file>

<file path=xl/calcChain.xml><?xml version="1.0" encoding="utf-8"?>
<calcChain xmlns="http://schemas.openxmlformats.org/spreadsheetml/2006/main">
  <c r="P42" i="1" l="1"/>
  <c r="Q42" i="1"/>
  <c r="S42" i="1" s="1"/>
  <c r="R42" i="1"/>
  <c r="O42" i="1"/>
  <c r="P41" i="1"/>
  <c r="Q41" i="1"/>
  <c r="R41" i="1"/>
  <c r="O41" i="1"/>
  <c r="P39" i="1"/>
  <c r="Q39" i="1"/>
  <c r="R39" i="1"/>
  <c r="O39" i="1"/>
  <c r="P38" i="1"/>
  <c r="S38" i="1" s="1"/>
  <c r="Q38" i="1"/>
  <c r="R38" i="1"/>
  <c r="O38" i="1"/>
  <c r="P34" i="1"/>
  <c r="Q34" i="1"/>
  <c r="R34" i="1"/>
  <c r="P33" i="1"/>
  <c r="Q33" i="1"/>
  <c r="R33" i="1"/>
  <c r="S33" i="1" s="1"/>
  <c r="O34" i="1"/>
  <c r="O33" i="1"/>
  <c r="P31" i="1"/>
  <c r="Q31" i="1"/>
  <c r="R31" i="1"/>
  <c r="P30" i="1"/>
  <c r="Q30" i="1"/>
  <c r="R30" i="1"/>
  <c r="O31" i="1"/>
  <c r="O30" i="1"/>
  <c r="P28" i="1"/>
  <c r="Q28" i="1"/>
  <c r="R28" i="1"/>
  <c r="S28" i="1" s="1"/>
  <c r="P27" i="1"/>
  <c r="Q27" i="1"/>
  <c r="R27" i="1"/>
  <c r="O28" i="1"/>
  <c r="O27" i="1"/>
  <c r="S30" i="1"/>
  <c r="P25" i="1"/>
  <c r="Q25" i="1"/>
  <c r="R25" i="1"/>
  <c r="O25" i="1"/>
  <c r="S25" i="1" s="1"/>
  <c r="P24" i="1"/>
  <c r="Q24" i="1"/>
  <c r="R24" i="1"/>
  <c r="O24" i="1"/>
  <c r="O19" i="1"/>
  <c r="P20" i="1"/>
  <c r="S20" i="1" s="1"/>
  <c r="Q20" i="1"/>
  <c r="R20" i="1"/>
  <c r="O20" i="1"/>
  <c r="P19" i="1"/>
  <c r="Q19" i="1"/>
  <c r="R19" i="1"/>
  <c r="S19" i="1" s="1"/>
  <c r="P17" i="1"/>
  <c r="Q17" i="1"/>
  <c r="R17" i="1"/>
  <c r="O17" i="1"/>
  <c r="P16" i="1"/>
  <c r="Q16" i="1"/>
  <c r="R16" i="1"/>
  <c r="O16" i="1"/>
  <c r="S16" i="1" s="1"/>
  <c r="K100" i="1"/>
  <c r="J100" i="1"/>
  <c r="I100" i="1"/>
  <c r="H100" i="1"/>
  <c r="E100" i="1"/>
  <c r="D100" i="1"/>
  <c r="C100" i="1"/>
  <c r="B100" i="1"/>
  <c r="K73" i="1"/>
  <c r="J73" i="1"/>
  <c r="I73" i="1"/>
  <c r="H73" i="1"/>
  <c r="E73" i="1"/>
  <c r="B73" i="1"/>
  <c r="K67" i="1"/>
  <c r="J67" i="1"/>
  <c r="I67" i="1"/>
  <c r="H67" i="1"/>
  <c r="E67" i="1"/>
  <c r="D67" i="1"/>
  <c r="C67" i="1"/>
  <c r="B67" i="1"/>
  <c r="D66" i="1"/>
  <c r="D83" i="1" s="1"/>
  <c r="K59" i="1"/>
  <c r="K66" i="1" s="1"/>
  <c r="K83" i="1" s="1"/>
  <c r="J59" i="1"/>
  <c r="J66" i="1" s="1"/>
  <c r="J83" i="1" s="1"/>
  <c r="I59" i="1"/>
  <c r="I66" i="1" s="1"/>
  <c r="I83" i="1" s="1"/>
  <c r="H59" i="1"/>
  <c r="H66" i="1" s="1"/>
  <c r="H83" i="1" s="1"/>
  <c r="E59" i="1"/>
  <c r="E66" i="1" s="1"/>
  <c r="E83" i="1" s="1"/>
  <c r="C59" i="1"/>
  <c r="C66" i="1" s="1"/>
  <c r="C83" i="1" s="1"/>
  <c r="B59" i="1"/>
  <c r="B66" i="1" s="1"/>
  <c r="B83" i="1" s="1"/>
  <c r="E50" i="1"/>
  <c r="D50" i="1"/>
  <c r="C50" i="1"/>
  <c r="B50" i="1"/>
  <c r="K40" i="1"/>
  <c r="K39" i="1" s="1"/>
  <c r="K49" i="1" s="1"/>
  <c r="J40" i="1"/>
  <c r="I40" i="1"/>
  <c r="H40" i="1"/>
  <c r="H39" i="1" s="1"/>
  <c r="H49" i="1" s="1"/>
  <c r="E40" i="1"/>
  <c r="D40" i="1"/>
  <c r="C40" i="1"/>
  <c r="B40" i="1"/>
  <c r="S39" i="1"/>
  <c r="J39" i="1"/>
  <c r="J49" i="1" s="1"/>
  <c r="I39" i="1"/>
  <c r="I49" i="1" s="1"/>
  <c r="E39" i="1"/>
  <c r="E49" i="1" s="1"/>
  <c r="D39" i="1"/>
  <c r="D49" i="1" s="1"/>
  <c r="C39" i="1"/>
  <c r="C49" i="1" s="1"/>
  <c r="B39" i="1"/>
  <c r="B49" i="1" s="1"/>
  <c r="S34" i="1"/>
  <c r="S31" i="1"/>
  <c r="S27" i="1"/>
  <c r="S24" i="1"/>
  <c r="S17" i="1"/>
  <c r="K8" i="1"/>
  <c r="J8" i="1"/>
  <c r="I8" i="1"/>
  <c r="H8" i="1"/>
  <c r="E8" i="1"/>
  <c r="D8" i="1"/>
  <c r="C8" i="1"/>
  <c r="B8" i="1"/>
  <c r="J7" i="1"/>
  <c r="J15" i="1" s="1"/>
  <c r="I7" i="1"/>
  <c r="I15" i="1" s="1"/>
  <c r="K3" i="1"/>
  <c r="K7" i="1" s="1"/>
  <c r="J3" i="1"/>
  <c r="I3" i="1"/>
  <c r="H3" i="1"/>
  <c r="H7" i="1" s="1"/>
  <c r="E3" i="1"/>
  <c r="E7" i="1" s="1"/>
  <c r="D3" i="1"/>
  <c r="D7" i="1" s="1"/>
  <c r="C3" i="1"/>
  <c r="C7" i="1" s="1"/>
  <c r="B3" i="1"/>
  <c r="B7" i="1" s="1"/>
  <c r="S41" i="1" l="1"/>
  <c r="Q11" i="1"/>
  <c r="D15" i="1"/>
  <c r="O12" i="1"/>
  <c r="S12" i="1" s="1"/>
  <c r="H15" i="1"/>
  <c r="K15" i="1"/>
  <c r="R12" i="1"/>
  <c r="B15" i="1"/>
  <c r="O11" i="1"/>
  <c r="S11" i="1" s="1"/>
  <c r="P6" i="1"/>
  <c r="P9" i="1"/>
  <c r="I19" i="1"/>
  <c r="I21" i="1" s="1"/>
  <c r="I25" i="1" s="1"/>
  <c r="I27" i="1" s="1"/>
  <c r="I29" i="1" s="1"/>
  <c r="I31" i="1" s="1"/>
  <c r="E15" i="1"/>
  <c r="R11" i="1"/>
  <c r="P11" i="1"/>
  <c r="C15" i="1"/>
  <c r="J19" i="1"/>
  <c r="J21" i="1" s="1"/>
  <c r="J25" i="1" s="1"/>
  <c r="J27" i="1" s="1"/>
  <c r="J29" i="1" s="1"/>
  <c r="J31" i="1" s="1"/>
  <c r="Q9" i="1"/>
  <c r="Q6" i="1"/>
  <c r="P12" i="1"/>
  <c r="Q12" i="1"/>
  <c r="P8" i="1" l="1"/>
  <c r="C19" i="1"/>
  <c r="C21" i="1" s="1"/>
  <c r="C25" i="1" s="1"/>
  <c r="C27" i="1" s="1"/>
  <c r="C29" i="1" s="1"/>
  <c r="C31" i="1" s="1"/>
  <c r="C33" i="1" s="1"/>
  <c r="P5" i="1"/>
  <c r="O6" i="1"/>
  <c r="H19" i="1"/>
  <c r="H21" i="1" s="1"/>
  <c r="H25" i="1" s="1"/>
  <c r="H27" i="1" s="1"/>
  <c r="H29" i="1" s="1"/>
  <c r="H31" i="1" s="1"/>
  <c r="O9" i="1"/>
  <c r="S9" i="1" s="1"/>
  <c r="D19" i="1"/>
  <c r="D21" i="1" s="1"/>
  <c r="D25" i="1" s="1"/>
  <c r="D27" i="1" s="1"/>
  <c r="D29" i="1" s="1"/>
  <c r="D31" i="1" s="1"/>
  <c r="D33" i="1" s="1"/>
  <c r="Q5" i="1"/>
  <c r="Q8" i="1"/>
  <c r="O8" i="1"/>
  <c r="B19" i="1"/>
  <c r="B21" i="1" s="1"/>
  <c r="B25" i="1" s="1"/>
  <c r="B27" i="1" s="1"/>
  <c r="B29" i="1" s="1"/>
  <c r="B31" i="1" s="1"/>
  <c r="B33" i="1" s="1"/>
  <c r="O5" i="1"/>
  <c r="R6" i="1"/>
  <c r="R9" i="1"/>
  <c r="K19" i="1"/>
  <c r="K21" i="1" s="1"/>
  <c r="K25" i="1" s="1"/>
  <c r="K27" i="1" s="1"/>
  <c r="K29" i="1" s="1"/>
  <c r="K31" i="1" s="1"/>
  <c r="R8" i="1"/>
  <c r="E19" i="1"/>
  <c r="E21" i="1" s="1"/>
  <c r="E25" i="1" s="1"/>
  <c r="E27" i="1" s="1"/>
  <c r="E29" i="1" s="1"/>
  <c r="E31" i="1" s="1"/>
  <c r="E33" i="1" s="1"/>
  <c r="R5" i="1"/>
  <c r="S5" i="1" l="1"/>
  <c r="S6" i="1"/>
  <c r="S8" i="1"/>
</calcChain>
</file>

<file path=xl/sharedStrings.xml><?xml version="1.0" encoding="utf-8"?>
<sst xmlns="http://schemas.openxmlformats.org/spreadsheetml/2006/main" count="275" uniqueCount="144">
  <si>
    <t>BMW Income Statement</t>
  </si>
  <si>
    <t>Volkswagen Income Statement</t>
  </si>
  <si>
    <t>Company Performance Ratios</t>
  </si>
  <si>
    <t>EUR, '000 000</t>
  </si>
  <si>
    <t>Average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</si>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</sst>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FF"/>
      <name val="Arial"/>
    </font>
    <font>
      <i/>
      <sz val="10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b/>
      <sz val="10"/>
      <color rgb="FF0000FF"/>
      <name val="Arial"/>
    </font>
    <font>
      <b/>
      <sz val="10"/>
      <color theme="1"/>
      <name val="Arial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8" fillId="0" borderId="0" xfId="0" applyFont="1"/>
    <xf numFmtId="10" fontId="8" fillId="3" borderId="0" xfId="0" applyNumberFormat="1" applyFont="1" applyFill="1"/>
    <xf numFmtId="0" fontId="9" fillId="4" borderId="0" xfId="0" applyFont="1" applyFill="1"/>
    <xf numFmtId="0" fontId="8" fillId="0" borderId="0" xfId="0" applyFont="1" applyAlignment="1">
      <alignment vertical="center"/>
    </xf>
    <xf numFmtId="10" fontId="8" fillId="5" borderId="0" xfId="0" applyNumberFormat="1" applyFont="1" applyFill="1"/>
    <xf numFmtId="0" fontId="10" fillId="0" borderId="0" xfId="0" applyFont="1"/>
    <xf numFmtId="0" fontId="10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5" fillId="0" borderId="0" xfId="0" applyFont="1"/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9" fillId="4" borderId="0" xfId="0" applyFont="1" applyFill="1" applyAlignment="1">
      <alignment vertical="center"/>
    </xf>
    <xf numFmtId="2" fontId="8" fillId="5" borderId="0" xfId="1" applyNumberFormat="1" applyFont="1" applyFill="1"/>
    <xf numFmtId="2" fontId="8" fillId="3" borderId="0" xfId="0" applyNumberFormat="1" applyFont="1" applyFill="1"/>
    <xf numFmtId="2" fontId="8" fillId="5" borderId="0" xfId="0" applyNumberFormat="1" applyFont="1" applyFill="1"/>
    <xf numFmtId="1" fontId="8" fillId="5" borderId="0" xfId="0" applyNumberFormat="1" applyFont="1" applyFill="1"/>
    <xf numFmtId="1" fontId="8" fillId="3" borderId="0" xfId="0" applyNumberFormat="1" applyFont="1" applyFill="1"/>
    <xf numFmtId="9" fontId="8" fillId="5" borderId="0" xfId="0" applyNumberFormat="1" applyFont="1" applyFill="1"/>
    <xf numFmtId="9" fontId="8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0.1'!$O$27:$R$27</c:f>
              <c:numCache>
                <c:formatCode>0</c:formatCode>
                <c:ptCount val="4"/>
                <c:pt idx="0">
                  <c:v>135.63411318670813</c:v>
                </c:pt>
                <c:pt idx="1">
                  <c:v>134.98188885045076</c:v>
                </c:pt>
                <c:pt idx="2">
                  <c:v>160.62939445562955</c:v>
                </c:pt>
                <c:pt idx="3">
                  <c:v>158.08377315036944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6-4C9F-A383-72494F54D7D2}"/>
            </c:ext>
          </c:extLst>
        </c:ser>
        <c:ser>
          <c:idx val="1"/>
          <c:order val="1"/>
          <c:tx>
            <c:strRef>
              <c:f>'Sheet 0.1'!$N$28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0.1'!$O$28:$R$28</c:f>
              <c:numCache>
                <c:formatCode>0</c:formatCode>
                <c:ptCount val="4"/>
                <c:pt idx="0">
                  <c:v>114.43219632986141</c:v>
                </c:pt>
                <c:pt idx="1">
                  <c:v>116.37227183620126</c:v>
                </c:pt>
                <c:pt idx="2">
                  <c:v>124.09588338301202</c:v>
                </c:pt>
                <c:pt idx="3">
                  <c:v>122.83309319484468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6-4C9F-A383-72494F54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584575"/>
        <c:axId val="867585055"/>
      </c:barChart>
      <c:catAx>
        <c:axId val="86758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5055"/>
        <c:crosses val="autoZero"/>
        <c:auto val="1"/>
        <c:lblAlgn val="ctr"/>
        <c:lblOffset val="100"/>
        <c:noMultiLvlLbl val="0"/>
      </c:catAx>
      <c:valAx>
        <c:axId val="8675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Payables</a:t>
            </a:r>
            <a:r>
              <a:rPr lang="en-US" baseline="0"/>
              <a:t>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0.1'!$N$33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0.1'!$O$33:$R$33</c:f>
              <c:numCache>
                <c:formatCode>0</c:formatCode>
                <c:ptCount val="4"/>
                <c:pt idx="0">
                  <c:v>44.636807083587392</c:v>
                </c:pt>
                <c:pt idx="1">
                  <c:v>49.412861136999062</c:v>
                </c:pt>
                <c:pt idx="2">
                  <c:v>44.970946901639977</c:v>
                </c:pt>
                <c:pt idx="3">
                  <c:v>43.140562062521042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72E-A43C-22DAA2471E0E}"/>
            </c:ext>
          </c:extLst>
        </c:ser>
        <c:ser>
          <c:idx val="1"/>
          <c:order val="1"/>
          <c:tx>
            <c:strRef>
              <c:f>'Sheet 0.1'!$N$34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0.1'!$O$34:$R$34</c:f>
              <c:numCache>
                <c:formatCode>0</c:formatCode>
                <c:ptCount val="4"/>
                <c:pt idx="0">
                  <c:v>47.56868171136815</c:v>
                </c:pt>
                <c:pt idx="1">
                  <c:v>45.514403514847196</c:v>
                </c:pt>
                <c:pt idx="2">
                  <c:v>45.751214591021323</c:v>
                </c:pt>
                <c:pt idx="3">
                  <c:v>40.964793249777948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9-472E-A43C-22DAA247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930095"/>
        <c:axId val="927932975"/>
      </c:barChart>
      <c:catAx>
        <c:axId val="92793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2975"/>
        <c:crosses val="autoZero"/>
        <c:auto val="1"/>
        <c:lblAlgn val="ctr"/>
        <c:lblOffset val="100"/>
        <c:noMultiLvlLbl val="0"/>
      </c:catAx>
      <c:valAx>
        <c:axId val="9279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Debt-To-Equity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0.1'!$O$38:$R$38</c:f>
              <c:numCache>
                <c:formatCode>0%</c:formatCode>
                <c:ptCount val="4"/>
                <c:pt idx="0">
                  <c:v>1.5589284198013076</c:v>
                </c:pt>
                <c:pt idx="1">
                  <c:v>1.3055467570941477</c:v>
                </c:pt>
                <c:pt idx="2">
                  <c:v>1.4001221640488657</c:v>
                </c:pt>
                <c:pt idx="3">
                  <c:v>1.4510990492886522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43C5-9CFC-8436491F53C1}"/>
            </c:ext>
          </c:extLst>
        </c:ser>
        <c:ser>
          <c:idx val="1"/>
          <c:order val="1"/>
          <c:tx>
            <c:strRef>
              <c:f>'Sheet 0.1'!$N$39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0.1'!$O$39:$R$39</c:f>
              <c:numCache>
                <c:formatCode>0%</c:formatCode>
                <c:ptCount val="4"/>
                <c:pt idx="0">
                  <c:v>1.5053350451509888</c:v>
                </c:pt>
                <c:pt idx="1">
                  <c:v>1.4052256357489343</c:v>
                </c:pt>
                <c:pt idx="2">
                  <c:v>1.4777615546846317</c:v>
                </c:pt>
                <c:pt idx="3">
                  <c:v>1.6288747834227013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43C5-9CFC-8436491F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995775"/>
        <c:axId val="927994815"/>
      </c:barChart>
      <c:catAx>
        <c:axId val="9279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94815"/>
        <c:crosses val="autoZero"/>
        <c:auto val="1"/>
        <c:lblAlgn val="ctr"/>
        <c:lblOffset val="100"/>
        <c:noMultiLvlLbl val="0"/>
      </c:catAx>
      <c:valAx>
        <c:axId val="9279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0.1'!$N$41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0.1'!$O$41:$R$41</c:f>
              <c:numCache>
                <c:formatCode>0.00</c:formatCode>
                <c:ptCount val="4"/>
                <c:pt idx="0">
                  <c:v>722</c:v>
                </c:pt>
                <c:pt idx="1">
                  <c:v>274.97222222222223</c:v>
                </c:pt>
                <c:pt idx="2">
                  <c:v>178.66</c:v>
                </c:pt>
                <c:pt idx="3">
                  <c:v>224.57575757575756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B8C-BC56-84B7542CE428}"/>
            </c:ext>
          </c:extLst>
        </c:ser>
        <c:ser>
          <c:idx val="1"/>
          <c:order val="1"/>
          <c:tx>
            <c:strRef>
              <c:f>'Sheet 0.1'!$N$42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0.1'!$O$42:$R$42</c:f>
              <c:numCache>
                <c:formatCode>0.00</c:formatCode>
                <c:ptCount val="4"/>
                <c:pt idx="0">
                  <c:v>4.9121715076071926</c:v>
                </c:pt>
                <c:pt idx="1">
                  <c:v>40.761061946902657</c:v>
                </c:pt>
                <c:pt idx="2">
                  <c:v>18.70967741935484</c:v>
                </c:pt>
                <c:pt idx="3">
                  <c:v>7.6811594202898554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7-4B8C-BC56-84B7542C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81375"/>
        <c:axId val="817081855"/>
      </c:barChart>
      <c:catAx>
        <c:axId val="8170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81855"/>
        <c:crosses val="autoZero"/>
        <c:auto val="1"/>
        <c:lblAlgn val="ctr"/>
        <c:lblOffset val="100"/>
        <c:noMultiLvlLbl val="0"/>
      </c:catAx>
      <c:valAx>
        <c:axId val="8170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ROCE (ROI)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'Sheet 0.1'!$M$5:$N$5</c:f>
              <c:strCache>
                <c:ptCount val="2"/>
                <c:pt idx="0">
                  <c:v>ROCE (ROI)</c:v>
                </c:pt>
                <c:pt idx="1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0.1'!$O$5:$R$5</c:f>
              <c:numCache>
                <c:formatCode>0.00%</c:formatCode>
                <c:ptCount val="4"/>
                <c:pt idx="0">
                  <c:v>7.7862392779519854E-2</c:v>
                </c:pt>
                <c:pt idx="1">
                  <c:v>7.9997737209170763E-2</c:v>
                </c:pt>
                <c:pt idx="2">
                  <c:v>6.4954518021915694E-2</c:v>
                </c:pt>
                <c:pt idx="3">
                  <c:v>5.0966583911587315E-2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4991-B97D-FBB7F4791EC9}"/>
            </c:ext>
          </c:extLst>
        </c:ser>
        <c:ser>
          <c:idx val="1"/>
          <c:order val="1"/>
          <c:tx>
            <c:strRef>
              <c:f>'Sheet 0.1'!$M$6:$N$6</c:f>
              <c:strCache>
                <c:ptCount val="2"/>
                <c:pt idx="0">
                  <c:v>ROCE (ROI)</c:v>
                </c:pt>
                <c:pt idx="1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0.1'!$O$6:$R$6</c:f>
              <c:numCache>
                <c:formatCode>0.00%</c:formatCode>
                <c:ptCount val="4"/>
                <c:pt idx="0">
                  <c:v>3.0587769198637482E-2</c:v>
                </c:pt>
                <c:pt idx="1">
                  <c:v>5.2779942246871707E-2</c:v>
                </c:pt>
                <c:pt idx="2">
                  <c:v>4.7968902918108264E-2</c:v>
                </c:pt>
                <c:pt idx="3">
                  <c:v>5.2975664304210253E-2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8-4991-B97D-FBB7F479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9249"/>
        <c:axId val="1078068098"/>
      </c:barChart>
      <c:catAx>
        <c:axId val="172259924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68098"/>
        <c:crosses val="autoZero"/>
        <c:auto val="1"/>
        <c:lblAlgn val="ctr"/>
        <c:lblOffset val="100"/>
        <c:noMultiLvlLbl val="1"/>
      </c:catAx>
      <c:valAx>
        <c:axId val="10780680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9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rgbClr val="CCCCCC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ROS</a:t>
            </a:r>
          </a:p>
        </c:rich>
      </c:tx>
      <c:layout>
        <c:manualLayout>
          <c:xMode val="edge"/>
          <c:yMode val="edge"/>
          <c:x val="0.44974929382184659"/>
          <c:y val="2.8746098554896366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'Sheet 0.1'!$N$8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0.1'!$O$8:$R$8</c:f>
              <c:numCache>
                <c:formatCode>0.00%</c:formatCode>
                <c:ptCount val="4"/>
                <c:pt idx="0">
                  <c:v>9.9678217558913804E-2</c:v>
                </c:pt>
                <c:pt idx="1">
                  <c:v>0.10072037606072322</c:v>
                </c:pt>
                <c:pt idx="2">
                  <c:v>9.2230654070517781E-2</c:v>
                </c:pt>
                <c:pt idx="3">
                  <c:v>7.1116015737453214E-2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EB-40A3-AA37-D68A4DF381A2}"/>
            </c:ext>
          </c:extLst>
        </c:ser>
        <c:ser>
          <c:idx val="1"/>
          <c:order val="1"/>
          <c:tx>
            <c:strRef>
              <c:f>'Sheet 0.1'!$N$9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0.1'!$O$9:$R$9</c:f>
              <c:numCache>
                <c:formatCode>0.00%</c:formatCode>
                <c:ptCount val="4"/>
                <c:pt idx="0">
                  <c:v>3.2692493567822084E-2</c:v>
                </c:pt>
                <c:pt idx="1">
                  <c:v>6.019603572206491E-2</c:v>
                </c:pt>
                <c:pt idx="2">
                  <c:v>5.9020814164995397E-2</c:v>
                </c:pt>
                <c:pt idx="3">
                  <c:v>6.7133221444630922E-2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EB-40A3-AA37-D68A4DF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826353"/>
        <c:axId val="1077698897"/>
      </c:barChart>
      <c:catAx>
        <c:axId val="55482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7698897"/>
        <c:crosses val="autoZero"/>
        <c:auto val="1"/>
        <c:lblAlgn val="ctr"/>
        <c:lblOffset val="100"/>
        <c:noMultiLvlLbl val="1"/>
      </c:catAx>
      <c:valAx>
        <c:axId val="1077698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55482635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CCCCCC"/>
      </a:solidFill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Gross Margin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'Sheet 0.1'!$N$11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0.1'!$O$11:$R$11</c:f>
              <c:numCache>
                <c:formatCode>0.00%</c:formatCode>
                <c:ptCount val="4"/>
                <c:pt idx="0">
                  <c:v>0.19881482110807855</c:v>
                </c:pt>
                <c:pt idx="1">
                  <c:v>0.20301784660466821</c:v>
                </c:pt>
                <c:pt idx="2">
                  <c:v>0.18974756078674307</c:v>
                </c:pt>
                <c:pt idx="3">
                  <c:v>0.17333269359946263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74-4977-9327-6BF62C677E23}"/>
            </c:ext>
          </c:extLst>
        </c:ser>
        <c:ser>
          <c:idx val="1"/>
          <c:order val="1"/>
          <c:tx>
            <c:strRef>
              <c:f>'Sheet 0.1'!$N$12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0.1'!$O$12:$R$12</c:f>
              <c:numCache>
                <c:formatCode>0.00%</c:formatCode>
                <c:ptCount val="4"/>
                <c:pt idx="0">
                  <c:v>0.19499509819714914</c:v>
                </c:pt>
                <c:pt idx="1">
                  <c:v>0.19487693313003704</c:v>
                </c:pt>
                <c:pt idx="2">
                  <c:v>0.201459408350258</c:v>
                </c:pt>
                <c:pt idx="3">
                  <c:v>0.19780550365749391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774-4977-9327-6BF62C67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57042"/>
        <c:axId val="752517139"/>
      </c:barChart>
      <c:catAx>
        <c:axId val="1364157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52517139"/>
        <c:crosses val="autoZero"/>
        <c:auto val="1"/>
        <c:lblAlgn val="ctr"/>
        <c:lblOffset val="100"/>
        <c:noMultiLvlLbl val="1"/>
      </c:catAx>
      <c:valAx>
        <c:axId val="752517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crossAx val="136415704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ln>
      <a:solidFill>
        <a:srgbClr val="CCCCCC"/>
      </a:solidFill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layout>
        <c:manualLayout>
          <c:xMode val="edge"/>
          <c:yMode val="edge"/>
          <c:x val="0.37555539202459504"/>
          <c:y val="3.1388643987069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0.1'!$N$16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0.1'!$O$16:$R$16</c:f>
              <c:numCache>
                <c:formatCode>0.00</c:formatCode>
                <c:ptCount val="4"/>
                <c:pt idx="0">
                  <c:v>0.98345320566562233</c:v>
                </c:pt>
                <c:pt idx="1">
                  <c:v>1.0247613739287953</c:v>
                </c:pt>
                <c:pt idx="2">
                  <c:v>1.1865959025920376</c:v>
                </c:pt>
                <c:pt idx="3">
                  <c:v>1.0968835098335854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2-4056-8868-B7A4BC1AFEE4}"/>
            </c:ext>
          </c:extLst>
        </c:ser>
        <c:ser>
          <c:idx val="1"/>
          <c:order val="1"/>
          <c:tx>
            <c:strRef>
              <c:f>'Sheet 0.1'!$N$17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0.1'!$O$17:$R$17</c:f>
              <c:numCache>
                <c:formatCode>0.00</c:formatCode>
                <c:ptCount val="4"/>
                <c:pt idx="0">
                  <c:v>0.87723290989493841</c:v>
                </c:pt>
                <c:pt idx="1">
                  <c:v>0.99827294889300389</c:v>
                </c:pt>
                <c:pt idx="2">
                  <c:v>1.0926843208230139</c:v>
                </c:pt>
                <c:pt idx="3">
                  <c:v>1.1163562087611063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2-4056-8868-B7A4BC1A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63519"/>
        <c:axId val="241561599"/>
      </c:barChart>
      <c:catAx>
        <c:axId val="2415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61599"/>
        <c:crosses val="autoZero"/>
        <c:auto val="1"/>
        <c:lblAlgn val="ctr"/>
        <c:lblOffset val="100"/>
        <c:noMultiLvlLbl val="0"/>
      </c:catAx>
      <c:valAx>
        <c:axId val="2415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CCCCC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0.1'!$N$19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0.1'!$O$19:$R$19</c:f>
              <c:numCache>
                <c:formatCode>0.00</c:formatCode>
                <c:ptCount val="4"/>
                <c:pt idx="0">
                  <c:v>0.80929267969818641</c:v>
                </c:pt>
                <c:pt idx="1">
                  <c:v>0.84769734550268228</c:v>
                </c:pt>
                <c:pt idx="2">
                  <c:v>0.98707482040581984</c:v>
                </c:pt>
                <c:pt idx="3">
                  <c:v>0.90455673222390309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402-9C69-1F83680A00F5}"/>
            </c:ext>
          </c:extLst>
        </c:ser>
        <c:ser>
          <c:idx val="1"/>
          <c:order val="1"/>
          <c:tx>
            <c:strRef>
              <c:f>'Sheet 0.1'!$N$20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0.1'!$O$20:$R$20</c:f>
              <c:numCache>
                <c:formatCode>0.00</c:formatCode>
                <c:ptCount val="4"/>
                <c:pt idx="0">
                  <c:v>0.65765709940005068</c:v>
                </c:pt>
                <c:pt idx="1">
                  <c:v>0.7462918279931916</c:v>
                </c:pt>
                <c:pt idx="2">
                  <c:v>0.82034077919603732</c:v>
                </c:pt>
                <c:pt idx="3">
                  <c:v>0.83800409709154144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4-4402-9C69-1F83680A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369727"/>
        <c:axId val="239364927"/>
      </c:barChart>
      <c:catAx>
        <c:axId val="239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4927"/>
        <c:crosses val="autoZero"/>
        <c:auto val="1"/>
        <c:lblAlgn val="ctr"/>
        <c:lblOffset val="100"/>
        <c:noMultiLvlLbl val="0"/>
      </c:catAx>
      <c:valAx>
        <c:axId val="2393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CCCCC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0.1'!$O$24:$R$24</c:f>
              <c:numCache>
                <c:formatCode>0.00</c:formatCode>
                <c:ptCount val="4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4126-8C72-3E6C4A519761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0.1'!$O$25:$R$25</c:f>
              <c:numCache>
                <c:formatCode>0.00</c:formatCode>
                <c:ptCount val="4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D-4126-8C72-3E6C4A51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321471"/>
        <c:axId val="813319551"/>
      </c:barChart>
      <c:catAx>
        <c:axId val="8133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19551"/>
        <c:crosses val="autoZero"/>
        <c:auto val="1"/>
        <c:lblAlgn val="ctr"/>
        <c:lblOffset val="100"/>
        <c:noMultiLvlLbl val="0"/>
      </c:catAx>
      <c:valAx>
        <c:axId val="8133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Recievable</a:t>
            </a:r>
            <a:r>
              <a:rPr lang="en-US" baseline="0"/>
              <a:t>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0.1'!$O$27:$R$27</c:f>
              <c:numCache>
                <c:formatCode>0</c:formatCode>
                <c:ptCount val="4"/>
                <c:pt idx="0">
                  <c:v>135.63411318670813</c:v>
                </c:pt>
                <c:pt idx="1">
                  <c:v>134.98188885045076</c:v>
                </c:pt>
                <c:pt idx="2">
                  <c:v>160.62939445562955</c:v>
                </c:pt>
                <c:pt idx="3">
                  <c:v>158.08377315036944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5-4AB4-B10D-685C37D0FDA9}"/>
            </c:ext>
          </c:extLst>
        </c:ser>
        <c:ser>
          <c:idx val="1"/>
          <c:order val="1"/>
          <c:tx>
            <c:strRef>
              <c:f>'Sheet 0.1'!$N$28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0.1'!$O$28:$R$28</c:f>
              <c:numCache>
                <c:formatCode>0</c:formatCode>
                <c:ptCount val="4"/>
                <c:pt idx="0">
                  <c:v>114.43219632986141</c:v>
                </c:pt>
                <c:pt idx="1">
                  <c:v>116.37227183620126</c:v>
                </c:pt>
                <c:pt idx="2">
                  <c:v>124.09588338301202</c:v>
                </c:pt>
                <c:pt idx="3">
                  <c:v>122.83309319484468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5-4AB4-B10D-685C37D0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683295"/>
        <c:axId val="813680895"/>
      </c:barChart>
      <c:catAx>
        <c:axId val="8136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80895"/>
        <c:crosses val="autoZero"/>
        <c:auto val="1"/>
        <c:lblAlgn val="ctr"/>
        <c:lblOffset val="100"/>
        <c:noMultiLvlLbl val="0"/>
      </c:catAx>
      <c:valAx>
        <c:axId val="8136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8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0.1'!$N$30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0.1'!$O$30:$R$30</c:f>
              <c:numCache>
                <c:formatCode>0</c:formatCode>
                <c:ptCount val="4"/>
                <c:pt idx="0">
                  <c:v>57.288579305956887</c:v>
                </c:pt>
                <c:pt idx="1">
                  <c:v>59.212488350419378</c:v>
                </c:pt>
                <c:pt idx="2">
                  <c:v>66.268078545306267</c:v>
                </c:pt>
                <c:pt idx="3">
                  <c:v>67.329274379839106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9-4897-AE76-8D8B89F148E0}"/>
            </c:ext>
          </c:extLst>
        </c:ser>
        <c:ser>
          <c:idx val="1"/>
          <c:order val="1"/>
          <c:tx>
            <c:strRef>
              <c:f>'Sheet 0.1'!$N$31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0.1'!$O$31:$R$31</c:f>
              <c:numCache>
                <c:formatCode>0</c:formatCode>
                <c:ptCount val="4"/>
                <c:pt idx="0">
                  <c:v>81.34298831910624</c:v>
                </c:pt>
                <c:pt idx="1">
                  <c:v>79.817088347329232</c:v>
                </c:pt>
                <c:pt idx="2">
                  <c:v>88.655454376509937</c:v>
                </c:pt>
                <c:pt idx="3">
                  <c:v>84.184496200532919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9-4897-AE76-8D8B89F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363839"/>
        <c:axId val="872363359"/>
      </c:barChart>
      <c:catAx>
        <c:axId val="8723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3359"/>
        <c:crosses val="autoZero"/>
        <c:auto val="1"/>
        <c:lblAlgn val="ctr"/>
        <c:lblOffset val="100"/>
        <c:noMultiLvlLbl val="0"/>
      </c:catAx>
      <c:valAx>
        <c:axId val="8723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F4F673-C86D-4577-87D5-47FB294970F1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DCA2C-839E-6E1A-9311-5BB11C0067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13969</xdr:colOff>
      <xdr:row>43</xdr:row>
      <xdr:rowOff>179702</xdr:rowOff>
    </xdr:from>
    <xdr:ext cx="4571998" cy="2743200"/>
    <xdr:graphicFrame macro="">
      <xdr:nvGraphicFramePr>
        <xdr:cNvPr id="2047589778" name="Chart 1" title="Chart">
          <a:extLst>
            <a:ext uri="{FF2B5EF4-FFF2-40B4-BE49-F238E27FC236}">
              <a16:creationId xmlns:a16="http://schemas.microsoft.com/office/drawing/2014/main" id="{00000000-0008-0000-0000-000092BD0B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704850</xdr:colOff>
      <xdr:row>43</xdr:row>
      <xdr:rowOff>174625</xdr:rowOff>
    </xdr:from>
    <xdr:ext cx="4572000" cy="2743200"/>
    <xdr:graphicFrame macro="">
      <xdr:nvGraphicFramePr>
        <xdr:cNvPr id="1391625158" name="Chart 2" title="Chart">
          <a:extLst>
            <a:ext uri="{FF2B5EF4-FFF2-40B4-BE49-F238E27FC236}">
              <a16:creationId xmlns:a16="http://schemas.microsoft.com/office/drawing/2014/main" id="{00000000-0008-0000-0000-0000C683F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387350</xdr:colOff>
      <xdr:row>43</xdr:row>
      <xdr:rowOff>174625</xdr:rowOff>
    </xdr:from>
    <xdr:ext cx="4572000" cy="2743200"/>
    <xdr:graphicFrame macro="">
      <xdr:nvGraphicFramePr>
        <xdr:cNvPr id="2132852759" name="Chart 3" title="Chart">
          <a:extLst>
            <a:ext uri="{FF2B5EF4-FFF2-40B4-BE49-F238E27FC236}">
              <a16:creationId xmlns:a16="http://schemas.microsoft.com/office/drawing/2014/main" id="{00000000-0008-0000-0000-000017C02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11</xdr:col>
      <xdr:colOff>975360</xdr:colOff>
      <xdr:row>57</xdr:row>
      <xdr:rowOff>74930</xdr:rowOff>
    </xdr:from>
    <xdr:to>
      <xdr:col>15</xdr:col>
      <xdr:colOff>708660</xdr:colOff>
      <xdr:row>70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2510A-EE48-5408-88CC-6D92EDA2D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704850</xdr:colOff>
      <xdr:row>57</xdr:row>
      <xdr:rowOff>76200</xdr:rowOff>
    </xdr:from>
    <xdr:to>
      <xdr:col>20</xdr:col>
      <xdr:colOff>387350</xdr:colOff>
      <xdr:row>70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B2015-4D66-91A7-890D-4DE1A9813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6350</xdr:colOff>
      <xdr:row>70</xdr:row>
      <xdr:rowOff>177800</xdr:rowOff>
    </xdr:from>
    <xdr:to>
      <xdr:col>15</xdr:col>
      <xdr:colOff>717550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8D922-FA54-47FC-E7FE-181338E601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704850</xdr:colOff>
      <xdr:row>70</xdr:row>
      <xdr:rowOff>177800</xdr:rowOff>
    </xdr:from>
    <xdr:to>
      <xdr:col>20</xdr:col>
      <xdr:colOff>387350</xdr:colOff>
      <xdr:row>84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4E519-B765-8522-8291-211EBD55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374650</xdr:colOff>
      <xdr:row>70</xdr:row>
      <xdr:rowOff>177800</xdr:rowOff>
    </xdr:from>
    <xdr:to>
      <xdr:col>25</xdr:col>
      <xdr:colOff>57150</xdr:colOff>
      <xdr:row>84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09E901-A189-8DE4-5F1A-C862EC58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44450</xdr:colOff>
      <xdr:row>70</xdr:row>
      <xdr:rowOff>177800</xdr:rowOff>
    </xdr:from>
    <xdr:to>
      <xdr:col>30</xdr:col>
      <xdr:colOff>69850</xdr:colOff>
      <xdr:row>84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50B2C4-CE63-693A-06B5-97835DEEF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6350</xdr:colOff>
      <xdr:row>84</xdr:row>
      <xdr:rowOff>76200</xdr:rowOff>
    </xdr:from>
    <xdr:to>
      <xdr:col>15</xdr:col>
      <xdr:colOff>717550</xdr:colOff>
      <xdr:row>97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E6684D-FA77-0BB7-1B10-F3D6F12FC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717550</xdr:colOff>
      <xdr:row>84</xdr:row>
      <xdr:rowOff>76200</xdr:rowOff>
    </xdr:from>
    <xdr:to>
      <xdr:col>20</xdr:col>
      <xdr:colOff>400050</xdr:colOff>
      <xdr:row>97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A925DE-1381-D88A-5026-4D28016F6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60" zoomScaleNormal="60" workbookViewId="0">
      <selection activeCell="O31" sqref="O31"/>
    </sheetView>
  </sheetViews>
  <sheetFormatPr defaultColWidth="12.6640625" defaultRowHeight="15" customHeight="1" x14ac:dyDescent="0.25"/>
  <cols>
    <col min="1" max="1" width="54.33203125" customWidth="1"/>
    <col min="2" max="4" width="10.33203125" customWidth="1"/>
    <col min="5" max="5" width="11.44140625" customWidth="1"/>
    <col min="6" max="6" width="14.33203125" customWidth="1"/>
    <col min="7" max="7" width="54.33203125" customWidth="1"/>
    <col min="8" max="11" width="10.33203125" customWidth="1"/>
    <col min="12" max="12" width="14.33203125" customWidth="1"/>
    <col min="13" max="13" width="27.77734375" customWidth="1"/>
    <col min="14" max="27" width="14.33203125" customWidth="1"/>
  </cols>
  <sheetData>
    <row r="1" spans="1:27" ht="15.75" customHeight="1" x14ac:dyDescent="0.25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ht="15.75" customHeight="1" x14ac:dyDescent="0.25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2" t="s">
        <v>4</v>
      </c>
    </row>
    <row r="3" spans="1:27" ht="15.75" customHeight="1" x14ac:dyDescent="0.25">
      <c r="A3" s="4" t="s">
        <v>5</v>
      </c>
      <c r="B3" s="5">
        <f t="shared" ref="B3:E3" si="0">SUM(B4:B5)</f>
        <v>94163</v>
      </c>
      <c r="C3" s="5">
        <f t="shared" si="0"/>
        <v>98282</v>
      </c>
      <c r="D3" s="5">
        <f t="shared" si="0"/>
        <v>96855</v>
      </c>
      <c r="E3" s="5">
        <f t="shared" si="0"/>
        <v>104210</v>
      </c>
      <c r="G3" s="4" t="s">
        <v>5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34" t="s">
        <v>6</v>
      </c>
      <c r="N3" s="31"/>
      <c r="O3" s="31"/>
      <c r="P3" s="31"/>
      <c r="Q3" s="31"/>
      <c r="R3" s="31"/>
      <c r="S3" s="31"/>
    </row>
    <row r="4" spans="1:27" ht="15.75" customHeight="1" x14ac:dyDescent="0.25">
      <c r="A4" s="6" t="s">
        <v>7</v>
      </c>
      <c r="B4" s="7">
        <v>94163</v>
      </c>
      <c r="C4" s="7">
        <v>98282</v>
      </c>
      <c r="D4" s="7">
        <v>96855</v>
      </c>
      <c r="E4" s="7">
        <v>104210</v>
      </c>
      <c r="G4" s="6" t="s">
        <v>7</v>
      </c>
      <c r="H4" s="7">
        <v>217267</v>
      </c>
      <c r="I4" s="7">
        <v>229550</v>
      </c>
      <c r="J4" s="7">
        <v>235849</v>
      </c>
      <c r="K4" s="7">
        <v>252632</v>
      </c>
    </row>
    <row r="5" spans="1:27" ht="15.75" customHeight="1" x14ac:dyDescent="0.25">
      <c r="A5" s="6" t="s">
        <v>8</v>
      </c>
      <c r="B5" s="7">
        <v>0</v>
      </c>
      <c r="C5" s="7">
        <v>0</v>
      </c>
      <c r="D5" s="7">
        <v>0</v>
      </c>
      <c r="E5" s="7">
        <v>0</v>
      </c>
      <c r="G5" s="6" t="s">
        <v>8</v>
      </c>
      <c r="H5" s="7">
        <v>0</v>
      </c>
      <c r="I5" s="7">
        <v>0</v>
      </c>
      <c r="J5" s="7">
        <v>0</v>
      </c>
      <c r="K5" s="7">
        <v>0</v>
      </c>
      <c r="M5" s="32" t="s">
        <v>9</v>
      </c>
      <c r="N5" s="8" t="s">
        <v>10</v>
      </c>
      <c r="O5" s="9">
        <f t="shared" ref="O5:R5" si="2">B15/((B66-B59)+B73)</f>
        <v>7.7862392779519854E-2</v>
      </c>
      <c r="P5" s="9">
        <f t="shared" si="2"/>
        <v>7.9997737209170763E-2</v>
      </c>
      <c r="Q5" s="9">
        <f t="shared" si="2"/>
        <v>6.4954518021915694E-2</v>
      </c>
      <c r="R5" s="9">
        <f t="shared" si="2"/>
        <v>5.0966583911587315E-2</v>
      </c>
      <c r="S5" s="9">
        <f t="shared" ref="S5:S6" si="3">AVERAGE(O5:R5)</f>
        <v>6.8445307980548403E-2</v>
      </c>
      <c r="T5" s="10"/>
      <c r="U5" s="35" t="s">
        <v>11</v>
      </c>
      <c r="V5" s="31"/>
      <c r="W5" s="31"/>
      <c r="X5" s="31"/>
      <c r="Y5" s="31"/>
      <c r="Z5" s="31"/>
      <c r="AA5" s="31"/>
    </row>
    <row r="6" spans="1:27" ht="15.75" customHeight="1" x14ac:dyDescent="0.25">
      <c r="A6" s="6" t="s">
        <v>12</v>
      </c>
      <c r="B6" s="7">
        <v>75442</v>
      </c>
      <c r="C6" s="7">
        <v>78329</v>
      </c>
      <c r="D6" s="7">
        <v>78477</v>
      </c>
      <c r="E6" s="7">
        <v>86147</v>
      </c>
      <c r="G6" s="6" t="s">
        <v>12</v>
      </c>
      <c r="H6" s="7">
        <v>174901</v>
      </c>
      <c r="I6" s="7">
        <v>184816</v>
      </c>
      <c r="J6" s="7">
        <v>188335</v>
      </c>
      <c r="K6" s="7">
        <v>202660</v>
      </c>
      <c r="M6" s="31"/>
      <c r="N6" s="8" t="s">
        <v>13</v>
      </c>
      <c r="O6" s="9">
        <f t="shared" ref="O6:R6" si="4">H15/((H66-H59)+H73)</f>
        <v>3.0587769198637482E-2</v>
      </c>
      <c r="P6" s="9">
        <f t="shared" si="4"/>
        <v>5.2779942246871707E-2</v>
      </c>
      <c r="Q6" s="9">
        <f t="shared" si="4"/>
        <v>4.7968902918108264E-2</v>
      </c>
      <c r="R6" s="9">
        <f t="shared" si="4"/>
        <v>5.2975664304210253E-2</v>
      </c>
      <c r="S6" s="9">
        <f t="shared" si="3"/>
        <v>4.6078069666956926E-2</v>
      </c>
      <c r="T6" s="10"/>
      <c r="U6" s="31"/>
      <c r="V6" s="31"/>
      <c r="W6" s="31"/>
      <c r="X6" s="31"/>
      <c r="Y6" s="31"/>
      <c r="Z6" s="31"/>
      <c r="AA6" s="31"/>
    </row>
    <row r="7" spans="1:27" ht="15.75" customHeight="1" x14ac:dyDescent="0.25">
      <c r="A7" s="4" t="s">
        <v>14</v>
      </c>
      <c r="B7" s="5">
        <f t="shared" ref="B7:E7" si="5">B3-B6</f>
        <v>18721</v>
      </c>
      <c r="C7" s="5">
        <f t="shared" si="5"/>
        <v>19953</v>
      </c>
      <c r="D7" s="5">
        <f t="shared" si="5"/>
        <v>18378</v>
      </c>
      <c r="E7" s="5">
        <f t="shared" si="5"/>
        <v>18063</v>
      </c>
      <c r="G7" s="4" t="s">
        <v>14</v>
      </c>
      <c r="H7" s="5">
        <f t="shared" ref="H7:K7" si="6">H3-H6</f>
        <v>42366</v>
      </c>
      <c r="I7" s="5">
        <f t="shared" si="6"/>
        <v>44734</v>
      </c>
      <c r="J7" s="5">
        <f t="shared" si="6"/>
        <v>47514</v>
      </c>
      <c r="K7" s="5">
        <f t="shared" si="6"/>
        <v>49972</v>
      </c>
      <c r="U7" s="11"/>
      <c r="V7" s="11"/>
      <c r="W7" s="11"/>
      <c r="X7" s="11"/>
      <c r="Y7" s="11"/>
      <c r="Z7" s="11"/>
      <c r="AA7" s="11"/>
    </row>
    <row r="8" spans="1:27" ht="15.75" customHeight="1" x14ac:dyDescent="0.25">
      <c r="A8" s="4" t="s">
        <v>15</v>
      </c>
      <c r="B8" s="5">
        <f t="shared" ref="B8:E8" si="7">B6+SUM(B9:B14)</f>
        <v>84777</v>
      </c>
      <c r="C8" s="5">
        <f t="shared" si="7"/>
        <v>88383</v>
      </c>
      <c r="D8" s="5">
        <f t="shared" si="7"/>
        <v>87922</v>
      </c>
      <c r="E8" s="5">
        <f t="shared" si="7"/>
        <v>96799</v>
      </c>
      <c r="G8" s="4" t="s">
        <v>15</v>
      </c>
      <c r="H8" s="5">
        <f t="shared" ref="H8:K8" si="8">H6+SUM(H9:H14)</f>
        <v>210164</v>
      </c>
      <c r="I8" s="5">
        <f t="shared" si="8"/>
        <v>215732</v>
      </c>
      <c r="J8" s="5">
        <f t="shared" si="8"/>
        <v>221929</v>
      </c>
      <c r="K8" s="5">
        <f t="shared" si="8"/>
        <v>235672</v>
      </c>
      <c r="M8" s="32" t="s">
        <v>16</v>
      </c>
      <c r="N8" s="8" t="s">
        <v>10</v>
      </c>
      <c r="O8" s="12">
        <f t="shared" ref="O8:R8" si="9">B15/B3</f>
        <v>9.9678217558913804E-2</v>
      </c>
      <c r="P8" s="12">
        <f t="shared" si="9"/>
        <v>0.10072037606072322</v>
      </c>
      <c r="Q8" s="12">
        <f t="shared" si="9"/>
        <v>9.2230654070517781E-2</v>
      </c>
      <c r="R8" s="12">
        <f t="shared" si="9"/>
        <v>7.1116015737453214E-2</v>
      </c>
      <c r="S8" s="9">
        <f t="shared" ref="S8:S9" si="10">AVERAGE(O8:R8)</f>
        <v>9.0936315856902011E-2</v>
      </c>
      <c r="T8" s="13"/>
      <c r="U8" s="33" t="s">
        <v>17</v>
      </c>
      <c r="V8" s="31"/>
      <c r="W8" s="31"/>
      <c r="X8" s="31"/>
      <c r="Y8" s="31"/>
      <c r="Z8" s="31"/>
      <c r="AA8" s="31"/>
    </row>
    <row r="9" spans="1:27" ht="15.75" customHeight="1" x14ac:dyDescent="0.25">
      <c r="A9" s="6" t="s">
        <v>18</v>
      </c>
      <c r="B9" s="7">
        <v>9158</v>
      </c>
      <c r="C9" s="7">
        <v>9560</v>
      </c>
      <c r="D9" s="7">
        <v>9568</v>
      </c>
      <c r="E9" s="7">
        <v>9367</v>
      </c>
      <c r="G9" s="6" t="s">
        <v>18</v>
      </c>
      <c r="H9" s="7">
        <v>30976</v>
      </c>
      <c r="I9" s="7">
        <v>29592</v>
      </c>
      <c r="J9" s="7">
        <v>29891</v>
      </c>
      <c r="K9" s="7">
        <v>29263</v>
      </c>
      <c r="M9" s="31"/>
      <c r="N9" s="8" t="s">
        <v>13</v>
      </c>
      <c r="O9" s="12">
        <f t="shared" ref="O9:R9" si="11">H15/H3</f>
        <v>3.2692493567822084E-2</v>
      </c>
      <c r="P9" s="12">
        <f t="shared" si="11"/>
        <v>6.019603572206491E-2</v>
      </c>
      <c r="Q9" s="12">
        <f t="shared" si="11"/>
        <v>5.9020814164995397E-2</v>
      </c>
      <c r="R9" s="12">
        <f t="shared" si="11"/>
        <v>6.7133221444630922E-2</v>
      </c>
      <c r="S9" s="9">
        <f t="shared" si="10"/>
        <v>5.4760641224878323E-2</v>
      </c>
      <c r="T9" s="13"/>
      <c r="U9" s="31"/>
      <c r="V9" s="31"/>
      <c r="W9" s="31"/>
      <c r="X9" s="31"/>
      <c r="Y9" s="31"/>
      <c r="Z9" s="31"/>
      <c r="AA9" s="31"/>
    </row>
    <row r="10" spans="1:27" ht="15.75" customHeight="1" x14ac:dyDescent="0.25">
      <c r="A10" s="6" t="s">
        <v>19</v>
      </c>
      <c r="B10" s="7">
        <v>0</v>
      </c>
      <c r="C10" s="7">
        <v>0</v>
      </c>
      <c r="D10" s="7">
        <v>0</v>
      </c>
      <c r="E10" s="7">
        <v>0</v>
      </c>
      <c r="G10" s="6" t="s">
        <v>19</v>
      </c>
      <c r="H10" s="7">
        <v>0</v>
      </c>
      <c r="I10" s="7">
        <v>0</v>
      </c>
      <c r="J10" s="7">
        <v>0</v>
      </c>
      <c r="K10" s="7">
        <v>0</v>
      </c>
      <c r="U10" s="11"/>
      <c r="V10" s="11"/>
      <c r="W10" s="11"/>
      <c r="X10" s="11"/>
      <c r="Y10" s="11"/>
      <c r="Z10" s="11"/>
      <c r="AA10" s="11"/>
    </row>
    <row r="11" spans="1:27" ht="15.75" customHeight="1" x14ac:dyDescent="0.25">
      <c r="A11" s="6" t="s">
        <v>20</v>
      </c>
      <c r="B11" s="7">
        <v>0</v>
      </c>
      <c r="C11" s="7">
        <v>0</v>
      </c>
      <c r="D11" s="7">
        <v>0</v>
      </c>
      <c r="E11" s="7">
        <v>0</v>
      </c>
      <c r="G11" s="6" t="s">
        <v>20</v>
      </c>
      <c r="H11" s="7">
        <v>0</v>
      </c>
      <c r="I11" s="7">
        <v>0</v>
      </c>
      <c r="J11" s="7">
        <v>0</v>
      </c>
      <c r="K11" s="7">
        <v>0</v>
      </c>
      <c r="M11" s="32" t="s">
        <v>21</v>
      </c>
      <c r="N11" s="8" t="s">
        <v>10</v>
      </c>
      <c r="O11" s="12">
        <f t="shared" ref="O11:R11" si="12">B7/B3</f>
        <v>0.19881482110807855</v>
      </c>
      <c r="P11" s="12">
        <f t="shared" si="12"/>
        <v>0.20301784660466821</v>
      </c>
      <c r="Q11" s="12">
        <f t="shared" si="12"/>
        <v>0.18974756078674307</v>
      </c>
      <c r="R11" s="12">
        <f t="shared" si="12"/>
        <v>0.17333269359946263</v>
      </c>
      <c r="S11" s="9">
        <f t="shared" ref="S11:S12" si="13">AVERAGE(O11:R11)</f>
        <v>0.19122823052473809</v>
      </c>
      <c r="T11" s="13"/>
      <c r="U11" s="33" t="s">
        <v>22</v>
      </c>
      <c r="V11" s="31"/>
      <c r="W11" s="31"/>
      <c r="X11" s="31"/>
      <c r="Y11" s="31"/>
      <c r="Z11" s="31"/>
      <c r="AA11" s="31"/>
    </row>
    <row r="12" spans="1:27" ht="15.75" customHeight="1" x14ac:dyDescent="0.25">
      <c r="A12" s="6" t="s">
        <v>23</v>
      </c>
      <c r="B12" s="7">
        <v>-13</v>
      </c>
      <c r="C12" s="7">
        <v>-36</v>
      </c>
      <c r="D12" s="7">
        <v>-50</v>
      </c>
      <c r="E12" s="7">
        <v>33</v>
      </c>
      <c r="G12" s="6" t="s">
        <v>23</v>
      </c>
      <c r="H12" s="7">
        <v>1446</v>
      </c>
      <c r="I12" s="7">
        <v>-339</v>
      </c>
      <c r="J12" s="7">
        <v>744</v>
      </c>
      <c r="K12" s="7">
        <v>-2208</v>
      </c>
      <c r="M12" s="31"/>
      <c r="N12" s="8" t="s">
        <v>13</v>
      </c>
      <c r="O12" s="12">
        <f t="shared" ref="O12:R12" si="14">H7/H3</f>
        <v>0.19499509819714914</v>
      </c>
      <c r="P12" s="12">
        <f t="shared" si="14"/>
        <v>0.19487693313003704</v>
      </c>
      <c r="Q12" s="12">
        <f t="shared" si="14"/>
        <v>0.201459408350258</v>
      </c>
      <c r="R12" s="12">
        <f t="shared" si="14"/>
        <v>0.19780550365749391</v>
      </c>
      <c r="S12" s="9">
        <f t="shared" si="13"/>
        <v>0.19728423583373453</v>
      </c>
      <c r="T12" s="13"/>
      <c r="U12" s="31"/>
      <c r="V12" s="31"/>
      <c r="W12" s="31"/>
      <c r="X12" s="31"/>
      <c r="Y12" s="31"/>
      <c r="Z12" s="31"/>
      <c r="AA12" s="31"/>
    </row>
    <row r="13" spans="1:27" ht="15.75" customHeight="1" x14ac:dyDescent="0.25">
      <c r="A13" s="6" t="s">
        <v>24</v>
      </c>
      <c r="B13" s="7">
        <v>-69</v>
      </c>
      <c r="C13" s="7">
        <v>-59</v>
      </c>
      <c r="D13" s="7">
        <v>-63</v>
      </c>
      <c r="E13" s="7">
        <v>124</v>
      </c>
      <c r="G13" s="6" t="s">
        <v>24</v>
      </c>
      <c r="H13" s="7">
        <v>1150</v>
      </c>
      <c r="I13" s="7">
        <v>1148</v>
      </c>
      <c r="J13" s="7">
        <v>936</v>
      </c>
      <c r="K13" s="7">
        <v>-233</v>
      </c>
      <c r="U13" s="11"/>
      <c r="V13" s="11"/>
      <c r="W13" s="11"/>
      <c r="X13" s="11"/>
      <c r="Y13" s="11"/>
      <c r="Z13" s="11"/>
      <c r="AA13" s="11"/>
    </row>
    <row r="14" spans="1:27" ht="15.75" customHeight="1" x14ac:dyDescent="0.25">
      <c r="A14" s="6" t="s">
        <v>25</v>
      </c>
      <c r="B14" s="7">
        <v>259</v>
      </c>
      <c r="C14" s="7">
        <v>589</v>
      </c>
      <c r="D14" s="7">
        <v>-10</v>
      </c>
      <c r="E14" s="7">
        <v>1128</v>
      </c>
      <c r="G14" s="6" t="s">
        <v>25</v>
      </c>
      <c r="H14" s="7">
        <v>1691</v>
      </c>
      <c r="I14" s="7">
        <v>515</v>
      </c>
      <c r="J14" s="7">
        <v>2023</v>
      </c>
      <c r="K14" s="7">
        <v>6190</v>
      </c>
      <c r="M14" s="34" t="s">
        <v>26</v>
      </c>
      <c r="N14" s="31"/>
      <c r="O14" s="31"/>
      <c r="P14" s="31"/>
      <c r="Q14" s="31"/>
      <c r="R14" s="31"/>
      <c r="S14" s="31"/>
      <c r="U14" s="11"/>
      <c r="V14" s="11"/>
      <c r="W14" s="11"/>
      <c r="X14" s="11"/>
      <c r="Y14" s="11"/>
      <c r="Z14" s="11"/>
      <c r="AA14" s="11"/>
    </row>
    <row r="15" spans="1:27" ht="15.75" customHeight="1" x14ac:dyDescent="0.25">
      <c r="A15" s="15" t="s">
        <v>27</v>
      </c>
      <c r="B15" s="5">
        <f t="shared" ref="B15:E15" si="15">B7-SUM(B9:B14)</f>
        <v>9386</v>
      </c>
      <c r="C15" s="5">
        <f t="shared" si="15"/>
        <v>9899</v>
      </c>
      <c r="D15" s="5">
        <f t="shared" si="15"/>
        <v>8933</v>
      </c>
      <c r="E15" s="5">
        <f t="shared" si="15"/>
        <v>7411</v>
      </c>
      <c r="G15" s="15" t="s">
        <v>27</v>
      </c>
      <c r="H15" s="5">
        <f t="shared" ref="H15:K15" si="16">H7-SUM(H9:H14)</f>
        <v>7103</v>
      </c>
      <c r="I15" s="5">
        <f t="shared" si="16"/>
        <v>13818</v>
      </c>
      <c r="J15" s="5">
        <f t="shared" si="16"/>
        <v>13920</v>
      </c>
      <c r="K15" s="5">
        <f t="shared" si="16"/>
        <v>16960</v>
      </c>
      <c r="U15" s="11"/>
      <c r="V15" s="11"/>
      <c r="W15" s="11"/>
      <c r="X15" s="11"/>
      <c r="Y15" s="11"/>
      <c r="Z15" s="11"/>
      <c r="AA15" s="11"/>
    </row>
    <row r="16" spans="1:27" ht="15.75" customHeight="1" x14ac:dyDescent="0.25">
      <c r="A16" s="16" t="s">
        <v>28</v>
      </c>
      <c r="B16" s="7">
        <v>363</v>
      </c>
      <c r="C16" s="7">
        <v>842</v>
      </c>
      <c r="D16" s="7">
        <v>785</v>
      </c>
      <c r="E16" s="7">
        <v>-67</v>
      </c>
      <c r="G16" s="16" t="s">
        <v>28</v>
      </c>
      <c r="H16" s="7">
        <v>1338</v>
      </c>
      <c r="I16" s="7">
        <v>1442</v>
      </c>
      <c r="J16" s="7">
        <v>3444</v>
      </c>
      <c r="K16" s="7">
        <v>2600</v>
      </c>
      <c r="M16" s="32" t="s">
        <v>29</v>
      </c>
      <c r="N16" s="8" t="s">
        <v>10</v>
      </c>
      <c r="O16" s="36">
        <f>B39/B59</f>
        <v>0.98345320566562233</v>
      </c>
      <c r="P16" s="36">
        <f t="shared" ref="P16:R16" si="17">C39/C59</f>
        <v>1.0247613739287953</v>
      </c>
      <c r="Q16" s="36">
        <f t="shared" si="17"/>
        <v>1.1865959025920376</v>
      </c>
      <c r="R16" s="36">
        <f t="shared" si="17"/>
        <v>1.0968835098335854</v>
      </c>
      <c r="S16" s="37">
        <f t="shared" ref="S16:S17" si="18">AVERAGE(O16:R16)</f>
        <v>1.0729234980050102</v>
      </c>
      <c r="U16" s="33" t="s">
        <v>30</v>
      </c>
      <c r="V16" s="31"/>
      <c r="W16" s="31"/>
      <c r="X16" s="31"/>
      <c r="Y16" s="31"/>
      <c r="Z16" s="31"/>
      <c r="AA16" s="31"/>
    </row>
    <row r="17" spans="1:27" ht="15.75" customHeight="1" x14ac:dyDescent="0.25">
      <c r="A17" s="16" t="s">
        <v>31</v>
      </c>
      <c r="B17" s="7">
        <v>0</v>
      </c>
      <c r="C17" s="7">
        <v>0</v>
      </c>
      <c r="D17" s="7">
        <v>0</v>
      </c>
      <c r="E17" s="7">
        <v>0</v>
      </c>
      <c r="G17" s="16" t="s">
        <v>31</v>
      </c>
      <c r="H17" s="7">
        <v>0</v>
      </c>
      <c r="I17" s="7">
        <v>0</v>
      </c>
      <c r="J17" s="7">
        <v>0</v>
      </c>
      <c r="K17" s="7">
        <v>0</v>
      </c>
      <c r="M17" s="31"/>
      <c r="N17" s="8" t="s">
        <v>13</v>
      </c>
      <c r="O17" s="36">
        <f>H39/H59</f>
        <v>0.87723290989493841</v>
      </c>
      <c r="P17" s="36">
        <f t="shared" ref="P17:R17" si="19">I39/I59</f>
        <v>0.99827294889300389</v>
      </c>
      <c r="Q17" s="36">
        <f t="shared" si="19"/>
        <v>1.0926843208230139</v>
      </c>
      <c r="R17" s="36">
        <f t="shared" si="19"/>
        <v>1.1163562087611063</v>
      </c>
      <c r="S17" s="37">
        <f t="shared" si="18"/>
        <v>1.0211365970930157</v>
      </c>
      <c r="U17" s="31"/>
      <c r="V17" s="31"/>
      <c r="W17" s="31"/>
      <c r="X17" s="31"/>
      <c r="Y17" s="31"/>
      <c r="Z17" s="31"/>
      <c r="AA17" s="31"/>
    </row>
    <row r="18" spans="1:27" ht="15.75" customHeight="1" x14ac:dyDescent="0.25">
      <c r="A18" s="16" t="s">
        <v>32</v>
      </c>
      <c r="B18" s="7">
        <v>-84</v>
      </c>
      <c r="C18" s="7">
        <v>-66</v>
      </c>
      <c r="D18" s="7">
        <v>-91</v>
      </c>
      <c r="E18" s="7">
        <v>-226</v>
      </c>
      <c r="G18" s="16" t="s">
        <v>32</v>
      </c>
      <c r="H18" s="7">
        <v>-1149</v>
      </c>
      <c r="I18" s="7">
        <v>-1587</v>
      </c>
      <c r="J18" s="7">
        <v>-1721</v>
      </c>
      <c r="K18" s="7">
        <v>-1204</v>
      </c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5" t="s">
        <v>33</v>
      </c>
      <c r="B19" s="5">
        <f t="shared" ref="B19:E19" si="20">SUM(B15:B18)</f>
        <v>9665</v>
      </c>
      <c r="C19" s="5">
        <f t="shared" si="20"/>
        <v>10675</v>
      </c>
      <c r="D19" s="5">
        <f t="shared" si="20"/>
        <v>9627</v>
      </c>
      <c r="E19" s="5">
        <f t="shared" si="20"/>
        <v>7118</v>
      </c>
      <c r="G19" s="15" t="s">
        <v>33</v>
      </c>
      <c r="H19" s="5">
        <f t="shared" ref="H19:K19" si="21">SUM(H15:H18)</f>
        <v>7292</v>
      </c>
      <c r="I19" s="5">
        <f t="shared" si="21"/>
        <v>13673</v>
      </c>
      <c r="J19" s="5">
        <f t="shared" si="21"/>
        <v>15643</v>
      </c>
      <c r="K19" s="5">
        <f t="shared" si="21"/>
        <v>18356</v>
      </c>
      <c r="M19" s="32" t="s">
        <v>34</v>
      </c>
      <c r="N19" s="8" t="s">
        <v>10</v>
      </c>
      <c r="O19" s="38">
        <f>O16-(B46/B59)</f>
        <v>0.80929267969818641</v>
      </c>
      <c r="P19" s="38">
        <f t="shared" ref="P19:R19" si="22">P16-(C46/C59)</f>
        <v>0.84769734550268228</v>
      </c>
      <c r="Q19" s="38">
        <f t="shared" si="22"/>
        <v>0.98707482040581984</v>
      </c>
      <c r="R19" s="38">
        <f t="shared" si="22"/>
        <v>0.90455673222390309</v>
      </c>
      <c r="S19" s="37">
        <f t="shared" ref="S19:S20" si="23">AVERAGE(O19:R19)</f>
        <v>0.88715539445764791</v>
      </c>
      <c r="U19" s="33" t="s">
        <v>35</v>
      </c>
      <c r="V19" s="31"/>
      <c r="W19" s="31"/>
      <c r="X19" s="31"/>
      <c r="Y19" s="31"/>
      <c r="Z19" s="31"/>
      <c r="AA19" s="31"/>
    </row>
    <row r="20" spans="1:27" ht="15.75" customHeight="1" x14ac:dyDescent="0.25">
      <c r="A20" s="16" t="s">
        <v>36</v>
      </c>
      <c r="B20" s="7">
        <v>2755</v>
      </c>
      <c r="C20" s="7">
        <v>2000</v>
      </c>
      <c r="D20" s="7">
        <v>2530</v>
      </c>
      <c r="E20" s="7">
        <v>2140</v>
      </c>
      <c r="G20" s="16" t="s">
        <v>36</v>
      </c>
      <c r="H20" s="7">
        <v>1912</v>
      </c>
      <c r="I20" s="7">
        <v>2210</v>
      </c>
      <c r="J20" s="7">
        <v>3489</v>
      </c>
      <c r="K20" s="7">
        <v>4326</v>
      </c>
      <c r="M20" s="31"/>
      <c r="N20" s="8" t="s">
        <v>13</v>
      </c>
      <c r="O20" s="38">
        <f>O17-(H46/H59)</f>
        <v>0.65765709940005068</v>
      </c>
      <c r="P20" s="38">
        <f t="shared" ref="P20:R20" si="24">P17-(I46/I59)</f>
        <v>0.7462918279931916</v>
      </c>
      <c r="Q20" s="38">
        <f t="shared" si="24"/>
        <v>0.82034077919603732</v>
      </c>
      <c r="R20" s="38">
        <f t="shared" si="24"/>
        <v>0.83800409709154144</v>
      </c>
      <c r="S20" s="37">
        <f t="shared" si="23"/>
        <v>0.76557345092020523</v>
      </c>
      <c r="U20" s="31"/>
      <c r="V20" s="31"/>
      <c r="W20" s="31"/>
      <c r="X20" s="31"/>
      <c r="Y20" s="31"/>
      <c r="Z20" s="31"/>
      <c r="AA20" s="31"/>
    </row>
    <row r="21" spans="1:27" ht="15.75" customHeight="1" x14ac:dyDescent="0.25">
      <c r="A21" s="15" t="s">
        <v>37</v>
      </c>
      <c r="B21" s="5">
        <f t="shared" ref="B21:E21" si="25">B19-B20</f>
        <v>6910</v>
      </c>
      <c r="C21" s="5">
        <f t="shared" si="25"/>
        <v>8675</v>
      </c>
      <c r="D21" s="5">
        <f t="shared" si="25"/>
        <v>7097</v>
      </c>
      <c r="E21" s="5">
        <f t="shared" si="25"/>
        <v>4978</v>
      </c>
      <c r="G21" s="15" t="s">
        <v>37</v>
      </c>
      <c r="H21" s="5">
        <f t="shared" ref="H21:K21" si="26">H19-H20</f>
        <v>5380</v>
      </c>
      <c r="I21" s="5">
        <f t="shared" si="26"/>
        <v>11463</v>
      </c>
      <c r="J21" s="5">
        <f t="shared" si="26"/>
        <v>12154</v>
      </c>
      <c r="K21" s="5">
        <f t="shared" si="26"/>
        <v>14030</v>
      </c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6" t="s">
        <v>38</v>
      </c>
      <c r="B22" s="7">
        <v>-47</v>
      </c>
      <c r="C22" s="7">
        <v>-86</v>
      </c>
      <c r="D22" s="7">
        <v>-90</v>
      </c>
      <c r="E22" s="7">
        <v>-107</v>
      </c>
      <c r="G22" s="16" t="s">
        <v>38</v>
      </c>
      <c r="H22" s="7">
        <v>-10</v>
      </c>
      <c r="I22" s="7">
        <v>-10</v>
      </c>
      <c r="J22" s="7">
        <v>-17</v>
      </c>
      <c r="K22" s="7">
        <v>-143</v>
      </c>
      <c r="M22" s="34" t="s">
        <v>39</v>
      </c>
      <c r="N22" s="31"/>
      <c r="O22" s="31"/>
      <c r="P22" s="31"/>
      <c r="Q22" s="31"/>
      <c r="R22" s="31"/>
      <c r="S22" s="3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6" t="s">
        <v>40</v>
      </c>
      <c r="B23" s="7">
        <v>0</v>
      </c>
      <c r="C23" s="7">
        <v>0</v>
      </c>
      <c r="D23" s="7">
        <v>0</v>
      </c>
      <c r="E23" s="7">
        <v>0</v>
      </c>
      <c r="G23" s="16" t="s">
        <v>40</v>
      </c>
      <c r="H23" s="7">
        <v>0</v>
      </c>
      <c r="I23" s="7">
        <v>0</v>
      </c>
      <c r="J23" s="7">
        <v>0</v>
      </c>
      <c r="K23" s="7">
        <v>0</v>
      </c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6" t="s">
        <v>41</v>
      </c>
      <c r="B24" s="7">
        <v>0</v>
      </c>
      <c r="C24" s="7">
        <v>0</v>
      </c>
      <c r="D24" s="7">
        <v>0</v>
      </c>
      <c r="E24" s="7">
        <v>0</v>
      </c>
      <c r="G24" s="16" t="s">
        <v>41</v>
      </c>
      <c r="H24" s="7">
        <v>0</v>
      </c>
      <c r="I24" s="7">
        <v>0</v>
      </c>
      <c r="J24" s="7">
        <v>0</v>
      </c>
      <c r="K24" s="7">
        <v>0</v>
      </c>
      <c r="M24" s="32" t="s">
        <v>42</v>
      </c>
      <c r="N24" s="8" t="s">
        <v>10</v>
      </c>
      <c r="O24" s="38">
        <f>B3/((B66-B59)+B73)</f>
        <v>0.78113749108224251</v>
      </c>
      <c r="P24" s="38">
        <f t="shared" ref="P24:R24" si="27">C3/((C66-C59)+C73)</f>
        <v>0.79425574385207809</v>
      </c>
      <c r="Q24" s="38">
        <f t="shared" si="27"/>
        <v>0.70426170860994564</v>
      </c>
      <c r="R24" s="38">
        <f t="shared" si="27"/>
        <v>0.71666815671657191</v>
      </c>
      <c r="S24" s="37">
        <f t="shared" ref="S24:S25" si="28">AVERAGE(O24:R24)</f>
        <v>0.74908077506520954</v>
      </c>
      <c r="U24" s="33" t="s">
        <v>43</v>
      </c>
      <c r="V24" s="31"/>
      <c r="W24" s="31"/>
      <c r="X24" s="31"/>
      <c r="Y24" s="31"/>
      <c r="Z24" s="31"/>
      <c r="AA24" s="31"/>
    </row>
    <row r="25" spans="1:27" ht="15.75" customHeight="1" x14ac:dyDescent="0.25">
      <c r="A25" s="15" t="s">
        <v>44</v>
      </c>
      <c r="B25" s="5">
        <f t="shared" ref="B25:E25" si="29">SUM(B21:B24)</f>
        <v>6863</v>
      </c>
      <c r="C25" s="5">
        <f t="shared" si="29"/>
        <v>8589</v>
      </c>
      <c r="D25" s="5">
        <f t="shared" si="29"/>
        <v>7007</v>
      </c>
      <c r="E25" s="5">
        <f t="shared" si="29"/>
        <v>4871</v>
      </c>
      <c r="G25" s="15" t="s">
        <v>44</v>
      </c>
      <c r="H25" s="5">
        <f t="shared" ref="H25:K25" si="30">SUM(H21:H24)</f>
        <v>5370</v>
      </c>
      <c r="I25" s="5">
        <f t="shared" si="30"/>
        <v>11453</v>
      </c>
      <c r="J25" s="5">
        <f t="shared" si="30"/>
        <v>12137</v>
      </c>
      <c r="K25" s="5">
        <f t="shared" si="30"/>
        <v>13887</v>
      </c>
      <c r="M25" s="31"/>
      <c r="N25" s="8" t="s">
        <v>13</v>
      </c>
      <c r="O25" s="38">
        <f>H3/((H66-H59)+H73)</f>
        <v>0.93562056180210751</v>
      </c>
      <c r="P25" s="38">
        <f t="shared" ref="P25:R25" si="31">I3/((I66-I59)+I73)</f>
        <v>0.87680096560785936</v>
      </c>
      <c r="Q25" s="38">
        <f t="shared" si="31"/>
        <v>0.81274553048368647</v>
      </c>
      <c r="R25" s="38">
        <f t="shared" si="31"/>
        <v>0.78911250144464884</v>
      </c>
      <c r="S25" s="37">
        <f t="shared" si="28"/>
        <v>0.85356988983457549</v>
      </c>
      <c r="U25" s="31"/>
      <c r="V25" s="31"/>
      <c r="W25" s="31"/>
      <c r="X25" s="31"/>
      <c r="Y25" s="31"/>
      <c r="Z25" s="31"/>
      <c r="AA25" s="31"/>
    </row>
    <row r="26" spans="1:27" ht="15.75" customHeight="1" x14ac:dyDescent="0.25">
      <c r="A26" s="16" t="s">
        <v>45</v>
      </c>
      <c r="B26" s="7">
        <v>0</v>
      </c>
      <c r="C26" s="7">
        <v>0</v>
      </c>
      <c r="D26" s="7">
        <v>-33</v>
      </c>
      <c r="E26" s="7">
        <v>44</v>
      </c>
      <c r="G26" s="16" t="s">
        <v>45</v>
      </c>
      <c r="H26" s="7">
        <v>0</v>
      </c>
      <c r="I26" s="7">
        <v>0</v>
      </c>
      <c r="J26" s="7">
        <v>0</v>
      </c>
      <c r="K26" s="7">
        <v>0</v>
      </c>
      <c r="U26" s="14"/>
      <c r="V26" s="11"/>
      <c r="W26" s="11"/>
      <c r="X26" s="11"/>
      <c r="Y26" s="11"/>
      <c r="Z26" s="11"/>
      <c r="AA26" s="11"/>
    </row>
    <row r="27" spans="1:27" ht="15.75" customHeight="1" x14ac:dyDescent="0.25">
      <c r="A27" s="15" t="s">
        <v>46</v>
      </c>
      <c r="B27" s="5">
        <f t="shared" ref="B27:E27" si="32">SUM(B25:B26)</f>
        <v>6863</v>
      </c>
      <c r="C27" s="5">
        <f t="shared" si="32"/>
        <v>8589</v>
      </c>
      <c r="D27" s="5">
        <f t="shared" si="32"/>
        <v>6974</v>
      </c>
      <c r="E27" s="5">
        <f t="shared" si="32"/>
        <v>4915</v>
      </c>
      <c r="G27" s="15" t="s">
        <v>46</v>
      </c>
      <c r="H27" s="5">
        <f t="shared" ref="H27:K27" si="33">SUM(H25:H26)</f>
        <v>5370</v>
      </c>
      <c r="I27" s="5">
        <f t="shared" si="33"/>
        <v>11453</v>
      </c>
      <c r="J27" s="5">
        <f t="shared" si="33"/>
        <v>12137</v>
      </c>
      <c r="K27" s="5">
        <f t="shared" si="33"/>
        <v>13887</v>
      </c>
      <c r="M27" s="32" t="s">
        <v>47</v>
      </c>
      <c r="N27" s="8" t="s">
        <v>10</v>
      </c>
      <c r="O27" s="39">
        <f>B44/B3*365</f>
        <v>135.63411318670813</v>
      </c>
      <c r="P27" s="39">
        <f t="shared" ref="P27:R27" si="34">C44/C3*365</f>
        <v>134.98188885045076</v>
      </c>
      <c r="Q27" s="39">
        <f t="shared" si="34"/>
        <v>160.62939445562955</v>
      </c>
      <c r="R27" s="39">
        <f t="shared" si="34"/>
        <v>158.08377315036944</v>
      </c>
      <c r="S27" s="40">
        <f t="shared" ref="S27:S28" si="35">AVERAGE(O27:R27)</f>
        <v>147.33229241078948</v>
      </c>
      <c r="U27" s="33" t="s">
        <v>48</v>
      </c>
      <c r="V27" s="31"/>
      <c r="W27" s="31"/>
      <c r="X27" s="31"/>
      <c r="Y27" s="31"/>
      <c r="Z27" s="31"/>
      <c r="AA27" s="31"/>
    </row>
    <row r="28" spans="1:27" ht="15.75" customHeight="1" x14ac:dyDescent="0.25">
      <c r="A28" s="16" t="s">
        <v>49</v>
      </c>
      <c r="B28" s="7">
        <v>0</v>
      </c>
      <c r="C28" s="7">
        <v>0</v>
      </c>
      <c r="D28" s="7">
        <v>0</v>
      </c>
      <c r="E28" s="7">
        <v>0</v>
      </c>
      <c r="G28" s="16" t="s">
        <v>49</v>
      </c>
      <c r="H28" s="7">
        <v>-226</v>
      </c>
      <c r="I28" s="7">
        <v>-274</v>
      </c>
      <c r="J28" s="7">
        <v>-310</v>
      </c>
      <c r="K28" s="7">
        <v>-541</v>
      </c>
      <c r="M28" s="31"/>
      <c r="N28" s="8" t="s">
        <v>13</v>
      </c>
      <c r="O28" s="39">
        <f>H44/H3*365</f>
        <v>114.43219632986141</v>
      </c>
      <c r="P28" s="39">
        <f t="shared" ref="P28:R28" si="36">I44/I3*365</f>
        <v>116.37227183620126</v>
      </c>
      <c r="Q28" s="39">
        <f t="shared" si="36"/>
        <v>124.09588338301202</v>
      </c>
      <c r="R28" s="39">
        <f t="shared" si="36"/>
        <v>122.83309319484468</v>
      </c>
      <c r="S28" s="40">
        <f t="shared" si="35"/>
        <v>119.43336118597983</v>
      </c>
      <c r="U28" s="31"/>
      <c r="V28" s="31"/>
      <c r="W28" s="31"/>
      <c r="X28" s="31"/>
      <c r="Y28" s="31"/>
      <c r="Z28" s="31"/>
      <c r="AA28" s="31"/>
    </row>
    <row r="29" spans="1:27" ht="15.75" customHeight="1" x14ac:dyDescent="0.25">
      <c r="A29" s="15" t="s">
        <v>50</v>
      </c>
      <c r="B29" s="5">
        <f t="shared" ref="B29:E29" si="37">SUM(B27:B28)</f>
        <v>6863</v>
      </c>
      <c r="C29" s="5">
        <f t="shared" si="37"/>
        <v>8589</v>
      </c>
      <c r="D29" s="5">
        <f t="shared" si="37"/>
        <v>6974</v>
      </c>
      <c r="E29" s="5">
        <f t="shared" si="37"/>
        <v>4915</v>
      </c>
      <c r="G29" s="15" t="s">
        <v>50</v>
      </c>
      <c r="H29" s="5">
        <f t="shared" ref="H29:K29" si="38">SUM(H27:H28)</f>
        <v>5144</v>
      </c>
      <c r="I29" s="5">
        <f t="shared" si="38"/>
        <v>11179</v>
      </c>
      <c r="J29" s="5">
        <f t="shared" si="38"/>
        <v>11827</v>
      </c>
      <c r="K29" s="5">
        <f t="shared" si="38"/>
        <v>13346</v>
      </c>
      <c r="U29" s="14"/>
      <c r="V29" s="11"/>
      <c r="W29" s="11"/>
      <c r="X29" s="11"/>
      <c r="Y29" s="11"/>
      <c r="Z29" s="11"/>
      <c r="AA29" s="11"/>
    </row>
    <row r="30" spans="1:27" ht="15.75" customHeight="1" x14ac:dyDescent="0.25">
      <c r="A30" s="16" t="s">
        <v>51</v>
      </c>
      <c r="B30" s="7">
        <v>0</v>
      </c>
      <c r="C30" s="7">
        <v>0</v>
      </c>
      <c r="D30" s="7">
        <v>0</v>
      </c>
      <c r="E30" s="7">
        <v>0</v>
      </c>
      <c r="G30" s="16" t="s">
        <v>51</v>
      </c>
      <c r="H30" s="7">
        <v>0</v>
      </c>
      <c r="I30" s="7">
        <v>0</v>
      </c>
      <c r="J30" s="7">
        <v>0</v>
      </c>
      <c r="K30" s="7">
        <v>0</v>
      </c>
      <c r="M30" s="32" t="s">
        <v>52</v>
      </c>
      <c r="N30" s="8" t="s">
        <v>10</v>
      </c>
      <c r="O30" s="39">
        <f>B46/B6*365</f>
        <v>57.288579305956887</v>
      </c>
      <c r="P30" s="39">
        <f t="shared" ref="P30:R30" si="39">C46/C6*365</f>
        <v>59.212488350419378</v>
      </c>
      <c r="Q30" s="39">
        <f t="shared" si="39"/>
        <v>66.268078545306267</v>
      </c>
      <c r="R30" s="39">
        <f t="shared" si="39"/>
        <v>67.329274379839106</v>
      </c>
      <c r="S30" s="40">
        <f t="shared" ref="S30:S31" si="40">AVERAGE(O30:R30)</f>
        <v>62.524605145380406</v>
      </c>
      <c r="U30" s="33" t="s">
        <v>53</v>
      </c>
      <c r="V30" s="31"/>
      <c r="W30" s="31"/>
      <c r="X30" s="31"/>
      <c r="Y30" s="31"/>
      <c r="Z30" s="31"/>
      <c r="AA30" s="31"/>
    </row>
    <row r="31" spans="1:27" ht="15.75" customHeight="1" x14ac:dyDescent="0.25">
      <c r="A31" s="16" t="s">
        <v>54</v>
      </c>
      <c r="B31" s="17">
        <f t="shared" ref="B31:E31" si="41">SUM(B29:B30)</f>
        <v>6863</v>
      </c>
      <c r="C31" s="17">
        <f t="shared" si="41"/>
        <v>8589</v>
      </c>
      <c r="D31" s="17">
        <f t="shared" si="41"/>
        <v>6974</v>
      </c>
      <c r="E31" s="17">
        <f t="shared" si="41"/>
        <v>4915</v>
      </c>
      <c r="G31" s="16" t="s">
        <v>54</v>
      </c>
      <c r="H31" s="17">
        <f t="shared" ref="H31:K31" si="42">SUM(H29:H30)</f>
        <v>5144</v>
      </c>
      <c r="I31" s="17">
        <f t="shared" si="42"/>
        <v>11179</v>
      </c>
      <c r="J31" s="17">
        <f t="shared" si="42"/>
        <v>11827</v>
      </c>
      <c r="K31" s="17">
        <f t="shared" si="42"/>
        <v>13346</v>
      </c>
      <c r="M31" s="31"/>
      <c r="N31" s="8" t="s">
        <v>13</v>
      </c>
      <c r="O31" s="39">
        <f>H46/H6*365</f>
        <v>81.34298831910624</v>
      </c>
      <c r="P31" s="39">
        <f t="shared" ref="P31:R31" si="43">I46/I6*365</f>
        <v>79.817088347329232</v>
      </c>
      <c r="Q31" s="39">
        <f t="shared" si="43"/>
        <v>88.655454376509937</v>
      </c>
      <c r="R31" s="39">
        <f t="shared" si="43"/>
        <v>84.184496200532919</v>
      </c>
      <c r="S31" s="40">
        <f t="shared" si="40"/>
        <v>83.500006810869593</v>
      </c>
      <c r="U31" s="31"/>
      <c r="V31" s="31"/>
      <c r="W31" s="31"/>
      <c r="X31" s="31"/>
      <c r="Y31" s="31"/>
      <c r="Z31" s="31"/>
      <c r="AA31" s="31"/>
    </row>
    <row r="32" spans="1:27" ht="15.75" customHeight="1" x14ac:dyDescent="0.25">
      <c r="A32" s="16" t="s">
        <v>55</v>
      </c>
      <c r="B32" s="7">
        <v>656.8</v>
      </c>
      <c r="C32" s="7">
        <v>657.11</v>
      </c>
      <c r="D32" s="7">
        <v>657.6</v>
      </c>
      <c r="E32" s="7">
        <v>658.12</v>
      </c>
      <c r="G32" s="16" t="s">
        <v>55</v>
      </c>
      <c r="H32" s="7">
        <v>501.3</v>
      </c>
      <c r="I32" s="7">
        <v>501.3</v>
      </c>
      <c r="J32" s="7">
        <v>501.3</v>
      </c>
      <c r="K32" s="7">
        <v>501.3</v>
      </c>
      <c r="U32" s="14"/>
      <c r="V32" s="11"/>
      <c r="W32" s="11"/>
      <c r="X32" s="11"/>
      <c r="Y32" s="11"/>
      <c r="Z32" s="11"/>
      <c r="AA32" s="11"/>
    </row>
    <row r="33" spans="1:27" ht="15.75" customHeight="1" x14ac:dyDescent="0.25">
      <c r="A33" s="4" t="s">
        <v>56</v>
      </c>
      <c r="B33" s="18">
        <f t="shared" ref="B33:E33" si="44">B31/B32</f>
        <v>10.449147381242389</v>
      </c>
      <c r="C33" s="18">
        <f t="shared" si="44"/>
        <v>13.07087093485109</v>
      </c>
      <c r="D33" s="18">
        <f t="shared" si="44"/>
        <v>10.605231143552311</v>
      </c>
      <c r="E33" s="18">
        <f t="shared" si="44"/>
        <v>7.4682428736400652</v>
      </c>
      <c r="G33" s="4" t="s">
        <v>56</v>
      </c>
      <c r="H33" s="18">
        <v>10.26</v>
      </c>
      <c r="I33" s="18">
        <v>22.3</v>
      </c>
      <c r="J33" s="18">
        <v>23.59</v>
      </c>
      <c r="K33" s="18">
        <v>26.62</v>
      </c>
      <c r="M33" s="32" t="s">
        <v>57</v>
      </c>
      <c r="N33" s="8" t="s">
        <v>10</v>
      </c>
      <c r="O33" s="39">
        <f>B60/B6*365</f>
        <v>44.636807083587392</v>
      </c>
      <c r="P33" s="39">
        <f t="shared" ref="P33:R33" si="45">C60/C6*365</f>
        <v>49.412861136999062</v>
      </c>
      <c r="Q33" s="39">
        <f t="shared" si="45"/>
        <v>44.970946901639977</v>
      </c>
      <c r="R33" s="39">
        <f t="shared" si="45"/>
        <v>43.140562062521042</v>
      </c>
      <c r="S33" s="40">
        <f t="shared" ref="S33:S34" si="46">AVERAGE(O33:R33)</f>
        <v>45.540294296186872</v>
      </c>
      <c r="U33" s="33" t="s">
        <v>58</v>
      </c>
      <c r="V33" s="31"/>
      <c r="W33" s="31"/>
      <c r="X33" s="31"/>
      <c r="Y33" s="31"/>
      <c r="Z33" s="31"/>
      <c r="AA33" s="31"/>
    </row>
    <row r="34" spans="1:27" ht="15.75" customHeight="1" x14ac:dyDescent="0.25">
      <c r="A34" s="16" t="s">
        <v>59</v>
      </c>
      <c r="B34" s="7">
        <v>3.5</v>
      </c>
      <c r="C34" s="7">
        <v>4</v>
      </c>
      <c r="D34" s="7">
        <v>3.5</v>
      </c>
      <c r="E34" s="7">
        <v>2.5</v>
      </c>
      <c r="G34" s="16" t="s">
        <v>59</v>
      </c>
      <c r="H34" s="7">
        <v>2.06</v>
      </c>
      <c r="I34" s="7">
        <v>3.96</v>
      </c>
      <c r="J34" s="7">
        <v>4.8600000000000003</v>
      </c>
      <c r="K34" s="7">
        <v>6.56</v>
      </c>
      <c r="M34" s="31"/>
      <c r="N34" s="8" t="s">
        <v>13</v>
      </c>
      <c r="O34" s="39">
        <f>H60/H6*365</f>
        <v>47.56868171136815</v>
      </c>
      <c r="P34" s="39">
        <f t="shared" ref="P34:R34" si="47">I60/I6*365</f>
        <v>45.514403514847196</v>
      </c>
      <c r="Q34" s="39">
        <f t="shared" si="47"/>
        <v>45.751214591021323</v>
      </c>
      <c r="R34" s="39">
        <f t="shared" si="47"/>
        <v>40.964793249777948</v>
      </c>
      <c r="S34" s="40">
        <f t="shared" si="46"/>
        <v>44.94977326675366</v>
      </c>
      <c r="U34" s="31"/>
      <c r="V34" s="31"/>
      <c r="W34" s="31"/>
      <c r="X34" s="31"/>
      <c r="Y34" s="31"/>
      <c r="Z34" s="31"/>
      <c r="AA34" s="31"/>
    </row>
    <row r="35" spans="1:27" ht="15.75" customHeight="1" x14ac:dyDescent="0.25">
      <c r="A35" s="16" t="s">
        <v>60</v>
      </c>
      <c r="B35" s="7">
        <v>10.37</v>
      </c>
      <c r="C35" s="7">
        <v>13</v>
      </c>
      <c r="D35" s="7">
        <v>10.58</v>
      </c>
      <c r="E35" s="7">
        <v>7.53</v>
      </c>
      <c r="G35" s="16" t="s">
        <v>60</v>
      </c>
      <c r="H35" s="7">
        <v>25.88</v>
      </c>
      <c r="I35" s="7">
        <v>34.22</v>
      </c>
      <c r="J35" s="7">
        <v>31.77</v>
      </c>
      <c r="K35" s="7">
        <v>31.02</v>
      </c>
      <c r="U35" s="14"/>
      <c r="V35" s="11"/>
      <c r="W35" s="11"/>
      <c r="X35" s="11"/>
      <c r="Y35" s="11"/>
      <c r="Z35" s="11"/>
      <c r="AA35" s="11"/>
    </row>
    <row r="36" spans="1:27" ht="15.75" customHeight="1" x14ac:dyDescent="0.25">
      <c r="A36" s="19"/>
      <c r="B36" s="20"/>
      <c r="C36" s="20"/>
      <c r="D36" s="20"/>
      <c r="E36" s="20"/>
      <c r="M36" s="34" t="s">
        <v>61</v>
      </c>
      <c r="N36" s="31"/>
      <c r="O36" s="31"/>
      <c r="P36" s="31"/>
      <c r="Q36" s="31"/>
      <c r="R36" s="31"/>
      <c r="S36" s="31"/>
      <c r="U36" s="14"/>
      <c r="V36" s="11"/>
      <c r="W36" s="11"/>
      <c r="X36" s="11"/>
      <c r="Y36" s="11"/>
      <c r="Z36" s="11"/>
      <c r="AA36" s="11"/>
    </row>
    <row r="37" spans="1:27" ht="15.75" customHeight="1" x14ac:dyDescent="0.25">
      <c r="A37" s="1" t="s">
        <v>62</v>
      </c>
      <c r="B37" s="1"/>
      <c r="C37" s="1"/>
      <c r="D37" s="1"/>
      <c r="E37" s="1"/>
      <c r="G37" s="1" t="s">
        <v>63</v>
      </c>
      <c r="H37" s="1"/>
      <c r="I37" s="1"/>
      <c r="J37" s="1"/>
      <c r="K37" s="1"/>
      <c r="U37" s="14"/>
      <c r="V37" s="11"/>
      <c r="W37" s="11"/>
      <c r="X37" s="11"/>
      <c r="Y37" s="11"/>
      <c r="Z37" s="11"/>
      <c r="AA37" s="11"/>
    </row>
    <row r="38" spans="1:27" ht="15.75" customHeight="1" x14ac:dyDescent="0.25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32" t="s">
        <v>64</v>
      </c>
      <c r="N38" s="8" t="s">
        <v>10</v>
      </c>
      <c r="O38" s="41">
        <f>(B66-B59)/B73</f>
        <v>1.5589284198013076</v>
      </c>
      <c r="P38" s="41">
        <f t="shared" ref="P38:R38" si="48">(C66-C59)/C73</f>
        <v>1.3055467570941477</v>
      </c>
      <c r="Q38" s="41">
        <f t="shared" si="48"/>
        <v>1.4001221640488657</v>
      </c>
      <c r="R38" s="41">
        <f t="shared" si="48"/>
        <v>1.4510990492886522</v>
      </c>
      <c r="S38" s="42">
        <f t="shared" ref="S38:S39" si="49">AVERAGE(O38:R38)</f>
        <v>1.4289240975582433</v>
      </c>
      <c r="U38" s="33" t="s">
        <v>65</v>
      </c>
      <c r="V38" s="31"/>
      <c r="W38" s="31"/>
      <c r="X38" s="31"/>
      <c r="Y38" s="31"/>
      <c r="Z38" s="31"/>
      <c r="AA38" s="31"/>
    </row>
    <row r="39" spans="1:27" ht="15.75" customHeight="1" x14ac:dyDescent="0.25">
      <c r="A39" s="15" t="s">
        <v>66</v>
      </c>
      <c r="B39" s="21">
        <f t="shared" ref="B39:E39" si="50">B40+B44+B46+B47+B48</f>
        <v>66864</v>
      </c>
      <c r="C39" s="21">
        <f t="shared" si="50"/>
        <v>73542</v>
      </c>
      <c r="D39" s="21">
        <f t="shared" si="50"/>
        <v>84736</v>
      </c>
      <c r="E39" s="21">
        <f t="shared" si="50"/>
        <v>90630</v>
      </c>
      <c r="G39" s="15" t="s">
        <v>66</v>
      </c>
      <c r="H39" s="21">
        <f t="shared" ref="H39:K39" si="51">H40+H44+H46+H47+H48</f>
        <v>155722</v>
      </c>
      <c r="I39" s="21">
        <f t="shared" si="51"/>
        <v>160112</v>
      </c>
      <c r="J39" s="21">
        <f t="shared" si="51"/>
        <v>183536</v>
      </c>
      <c r="K39" s="21">
        <f t="shared" si="51"/>
        <v>187463</v>
      </c>
      <c r="M39" s="31"/>
      <c r="N39" s="8" t="s">
        <v>13</v>
      </c>
      <c r="O39" s="41">
        <f>(H66-H59)/H73</f>
        <v>1.5053350451509888</v>
      </c>
      <c r="P39" s="41">
        <f t="shared" ref="P39:R39" si="52">(I66-I59)/I73</f>
        <v>1.4052256357489343</v>
      </c>
      <c r="Q39" s="41">
        <f t="shared" si="52"/>
        <v>1.4777615546846317</v>
      </c>
      <c r="R39" s="41">
        <f t="shared" si="52"/>
        <v>1.6288747834227013</v>
      </c>
      <c r="S39" s="42">
        <f t="shared" si="49"/>
        <v>1.5042992547518141</v>
      </c>
      <c r="U39" s="31"/>
      <c r="V39" s="31"/>
      <c r="W39" s="31"/>
      <c r="X39" s="31"/>
      <c r="Y39" s="31"/>
      <c r="Z39" s="31"/>
      <c r="AA39" s="31"/>
    </row>
    <row r="40" spans="1:27" ht="15.75" customHeight="1" x14ac:dyDescent="0.25">
      <c r="A40" s="16" t="s">
        <v>67</v>
      </c>
      <c r="B40" s="22">
        <f t="shared" ref="B40:E40" si="53">SUM(B41:B43)</f>
        <v>14945</v>
      </c>
      <c r="C40" s="22">
        <f t="shared" si="53"/>
        <v>17004</v>
      </c>
      <c r="D40" s="22">
        <f t="shared" si="53"/>
        <v>17654</v>
      </c>
      <c r="E40" s="22">
        <f t="shared" si="53"/>
        <v>17991</v>
      </c>
      <c r="G40" s="16" t="s">
        <v>67</v>
      </c>
      <c r="H40" s="22">
        <f t="shared" ref="H40:K40" si="54">SUM(H41:H43)</f>
        <v>48629</v>
      </c>
      <c r="I40" s="22">
        <f t="shared" si="54"/>
        <v>46394</v>
      </c>
      <c r="J40" s="22">
        <f t="shared" si="54"/>
        <v>57604</v>
      </c>
      <c r="K40" s="22">
        <f t="shared" si="54"/>
        <v>54908</v>
      </c>
      <c r="U40" s="14"/>
      <c r="V40" s="11"/>
      <c r="W40" s="11"/>
      <c r="X40" s="11"/>
      <c r="Y40" s="11"/>
      <c r="Z40" s="11"/>
      <c r="AA40" s="11"/>
    </row>
    <row r="41" spans="1:27" ht="15.75" customHeight="1" x14ac:dyDescent="0.25">
      <c r="A41" s="16" t="s">
        <v>68</v>
      </c>
      <c r="B41" s="23">
        <v>0</v>
      </c>
      <c r="C41" s="23">
        <v>0</v>
      </c>
      <c r="D41" s="23">
        <v>0</v>
      </c>
      <c r="E41" s="23">
        <v>0</v>
      </c>
      <c r="G41" s="16" t="s">
        <v>68</v>
      </c>
      <c r="H41" s="23">
        <v>0</v>
      </c>
      <c r="I41" s="23">
        <v>0</v>
      </c>
      <c r="J41" s="23">
        <v>0</v>
      </c>
      <c r="K41" s="23">
        <v>0</v>
      </c>
      <c r="M41" s="32" t="s">
        <v>69</v>
      </c>
      <c r="N41" s="8" t="s">
        <v>10</v>
      </c>
      <c r="O41" s="38">
        <f>ABS(B15/B12)</f>
        <v>722</v>
      </c>
      <c r="P41" s="38">
        <f t="shared" ref="P41:R41" si="55">ABS(C15/C12)</f>
        <v>274.97222222222223</v>
      </c>
      <c r="Q41" s="38">
        <f t="shared" si="55"/>
        <v>178.66</v>
      </c>
      <c r="R41" s="38">
        <f t="shared" si="55"/>
        <v>224.57575757575756</v>
      </c>
      <c r="S41" s="37">
        <f t="shared" ref="S41:S42" si="56">AVERAGE(O41:R41)</f>
        <v>350.05199494949494</v>
      </c>
      <c r="U41" s="33" t="s">
        <v>70</v>
      </c>
      <c r="V41" s="31"/>
      <c r="W41" s="31"/>
      <c r="X41" s="31"/>
      <c r="Y41" s="31"/>
      <c r="Z41" s="31"/>
      <c r="AA41" s="31"/>
    </row>
    <row r="42" spans="1:27" ht="15.75" customHeight="1" x14ac:dyDescent="0.25">
      <c r="A42" s="16" t="s">
        <v>71</v>
      </c>
      <c r="B42" s="23">
        <v>7880</v>
      </c>
      <c r="C42" s="23">
        <v>9039</v>
      </c>
      <c r="D42" s="23">
        <v>10979</v>
      </c>
      <c r="E42" s="23">
        <v>12036</v>
      </c>
      <c r="G42" s="16" t="s">
        <v>71</v>
      </c>
      <c r="H42" s="23">
        <v>19265</v>
      </c>
      <c r="I42" s="23">
        <v>18457</v>
      </c>
      <c r="J42" s="23">
        <v>28938</v>
      </c>
      <c r="K42" s="23">
        <v>25923</v>
      </c>
      <c r="M42" s="31"/>
      <c r="N42" s="8" t="s">
        <v>13</v>
      </c>
      <c r="O42" s="38">
        <f>ABS(H15/H12)</f>
        <v>4.9121715076071926</v>
      </c>
      <c r="P42" s="38">
        <f t="shared" ref="P42:R42" si="57">ABS(I15/I12)</f>
        <v>40.761061946902657</v>
      </c>
      <c r="Q42" s="38">
        <f t="shared" si="57"/>
        <v>18.70967741935484</v>
      </c>
      <c r="R42" s="38">
        <f t="shared" si="57"/>
        <v>7.6811594202898554</v>
      </c>
      <c r="S42" s="37">
        <f t="shared" si="56"/>
        <v>18.016017573538637</v>
      </c>
      <c r="U42" s="31"/>
      <c r="V42" s="31"/>
      <c r="W42" s="31"/>
      <c r="X42" s="31"/>
      <c r="Y42" s="31"/>
      <c r="Z42" s="31"/>
      <c r="AA42" s="31"/>
    </row>
    <row r="43" spans="1:27" ht="15.75" customHeight="1" x14ac:dyDescent="0.25">
      <c r="A43" s="16" t="s">
        <v>72</v>
      </c>
      <c r="B43" s="23">
        <v>7065</v>
      </c>
      <c r="C43" s="23">
        <v>7965</v>
      </c>
      <c r="D43" s="23">
        <v>6675</v>
      </c>
      <c r="E43" s="23">
        <v>5955</v>
      </c>
      <c r="G43" s="16" t="s">
        <v>72</v>
      </c>
      <c r="H43" s="23">
        <v>29364</v>
      </c>
      <c r="I43" s="23">
        <v>27937</v>
      </c>
      <c r="J43" s="23">
        <v>28666</v>
      </c>
      <c r="K43" s="23">
        <v>28985</v>
      </c>
    </row>
    <row r="44" spans="1:27" ht="15.75" customHeight="1" x14ac:dyDescent="0.25">
      <c r="A44" s="16" t="s">
        <v>73</v>
      </c>
      <c r="B44" s="23">
        <v>34991</v>
      </c>
      <c r="C44" s="23">
        <v>36346</v>
      </c>
      <c r="D44" s="23">
        <v>42624</v>
      </c>
      <c r="E44" s="23">
        <v>45134</v>
      </c>
      <c r="G44" s="16" t="s">
        <v>73</v>
      </c>
      <c r="H44" s="23">
        <v>68116</v>
      </c>
      <c r="I44" s="23">
        <v>73187</v>
      </c>
      <c r="J44" s="23">
        <v>80186</v>
      </c>
      <c r="K44" s="23">
        <v>85018</v>
      </c>
    </row>
    <row r="45" spans="1:27" ht="15.75" customHeight="1" x14ac:dyDescent="0.25">
      <c r="A45" s="16" t="s">
        <v>74</v>
      </c>
      <c r="B45" s="23">
        <v>33053</v>
      </c>
      <c r="C45" s="23">
        <v>34780</v>
      </c>
      <c r="D45" s="23">
        <v>41246</v>
      </c>
      <c r="E45" s="23">
        <v>43925</v>
      </c>
      <c r="G45" s="16" t="s">
        <v>74</v>
      </c>
      <c r="H45" s="23">
        <v>12187</v>
      </c>
      <c r="I45" s="23">
        <v>13357</v>
      </c>
      <c r="J45" s="23">
        <v>17888</v>
      </c>
      <c r="K45" s="23">
        <v>17941</v>
      </c>
    </row>
    <row r="46" spans="1:27" ht="15.75" customHeight="1" x14ac:dyDescent="0.25">
      <c r="A46" s="16" t="s">
        <v>75</v>
      </c>
      <c r="B46" s="23">
        <v>11841</v>
      </c>
      <c r="C46" s="23">
        <v>12707</v>
      </c>
      <c r="D46" s="23">
        <v>14248</v>
      </c>
      <c r="E46" s="23">
        <v>15891</v>
      </c>
      <c r="G46" s="16" t="s">
        <v>75</v>
      </c>
      <c r="H46" s="23">
        <v>38978</v>
      </c>
      <c r="I46" s="23">
        <v>40415</v>
      </c>
      <c r="J46" s="23">
        <v>45745</v>
      </c>
      <c r="K46" s="23">
        <v>46742</v>
      </c>
    </row>
    <row r="47" spans="1:27" ht="15.75" customHeight="1" x14ac:dyDescent="0.25">
      <c r="A47" s="16" t="s">
        <v>76</v>
      </c>
      <c r="B47" s="23">
        <v>0</v>
      </c>
      <c r="C47" s="23">
        <v>0</v>
      </c>
      <c r="D47" s="23">
        <v>0</v>
      </c>
      <c r="E47" s="23">
        <v>0</v>
      </c>
      <c r="G47" s="16" t="s">
        <v>76</v>
      </c>
      <c r="H47" s="23">
        <v>0</v>
      </c>
      <c r="I47" s="23">
        <v>0</v>
      </c>
      <c r="J47" s="23">
        <v>0</v>
      </c>
      <c r="K47" s="23">
        <v>0</v>
      </c>
    </row>
    <row r="48" spans="1:27" ht="15.75" customHeight="1" x14ac:dyDescent="0.25">
      <c r="A48" s="16" t="s">
        <v>77</v>
      </c>
      <c r="B48" s="23">
        <v>5087</v>
      </c>
      <c r="C48" s="23">
        <v>7485</v>
      </c>
      <c r="D48" s="23">
        <v>10210</v>
      </c>
      <c r="E48" s="23">
        <v>11614</v>
      </c>
      <c r="G48" s="16" t="s">
        <v>77</v>
      </c>
      <c r="H48" s="23">
        <v>-1</v>
      </c>
      <c r="I48" s="23">
        <v>116</v>
      </c>
      <c r="J48" s="23">
        <v>1</v>
      </c>
      <c r="K48" s="23">
        <v>795</v>
      </c>
    </row>
    <row r="49" spans="1:11" ht="15.75" customHeight="1" x14ac:dyDescent="0.25">
      <c r="A49" s="15" t="s">
        <v>78</v>
      </c>
      <c r="B49" s="21">
        <f t="shared" ref="B49:E49" si="58">B50+SUM(B53:B58)+B39</f>
        <v>188535</v>
      </c>
      <c r="C49" s="21">
        <f t="shared" si="58"/>
        <v>195506</v>
      </c>
      <c r="D49" s="21">
        <f t="shared" si="58"/>
        <v>208938</v>
      </c>
      <c r="E49" s="21">
        <f t="shared" si="58"/>
        <v>228034</v>
      </c>
      <c r="G49" s="15" t="s">
        <v>78</v>
      </c>
      <c r="H49" s="21">
        <f t="shared" ref="H49:K49" si="59">H50+SUM(H53:H58)+H39</f>
        <v>409732</v>
      </c>
      <c r="I49" s="21">
        <f t="shared" si="59"/>
        <v>422193</v>
      </c>
      <c r="J49" s="21">
        <f t="shared" si="59"/>
        <v>458156</v>
      </c>
      <c r="K49" s="21">
        <f t="shared" si="59"/>
        <v>488071</v>
      </c>
    </row>
    <row r="50" spans="1:11" ht="15.75" customHeight="1" x14ac:dyDescent="0.25">
      <c r="A50" s="16" t="s">
        <v>79</v>
      </c>
      <c r="B50" s="22">
        <f t="shared" ref="B50:E50" si="60">SUM(B51:B52)</f>
        <v>55749</v>
      </c>
      <c r="C50" s="22">
        <f t="shared" si="60"/>
        <v>54728</v>
      </c>
      <c r="D50" s="22">
        <f t="shared" si="60"/>
        <v>58060</v>
      </c>
      <c r="E50" s="22">
        <f t="shared" si="60"/>
        <v>65854</v>
      </c>
      <c r="G50" s="16" t="s">
        <v>79</v>
      </c>
      <c r="H50" s="23">
        <v>92472</v>
      </c>
      <c r="I50" s="23">
        <v>94497</v>
      </c>
      <c r="J50" s="23">
        <v>101175</v>
      </c>
      <c r="K50" s="22">
        <v>115090</v>
      </c>
    </row>
    <row r="51" spans="1:11" ht="15.75" customHeight="1" x14ac:dyDescent="0.25">
      <c r="A51" s="16" t="s">
        <v>80</v>
      </c>
      <c r="B51" s="23">
        <v>97377</v>
      </c>
      <c r="C51" s="23">
        <v>97388</v>
      </c>
      <c r="D51" s="23">
        <v>101155</v>
      </c>
      <c r="E51" s="23">
        <v>110615</v>
      </c>
      <c r="G51" s="16" t="s">
        <v>80</v>
      </c>
      <c r="H51" s="23">
        <v>148490</v>
      </c>
      <c r="I51" s="23">
        <v>155570</v>
      </c>
      <c r="J51" s="23">
        <v>165306</v>
      </c>
      <c r="K51" s="23">
        <v>247528</v>
      </c>
    </row>
    <row r="52" spans="1:11" ht="15.75" customHeight="1" x14ac:dyDescent="0.25">
      <c r="A52" s="16" t="s">
        <v>81</v>
      </c>
      <c r="B52" s="23">
        <v>-41628</v>
      </c>
      <c r="C52" s="23">
        <v>-42660</v>
      </c>
      <c r="D52" s="23">
        <v>-43095</v>
      </c>
      <c r="E52" s="23">
        <v>-44761</v>
      </c>
      <c r="G52" s="16" t="s">
        <v>81</v>
      </c>
      <c r="H52" s="23">
        <v>-94456</v>
      </c>
      <c r="I52" s="23">
        <v>-100328</v>
      </c>
      <c r="J52" s="23">
        <v>-107675</v>
      </c>
      <c r="K52" s="23">
        <v>-132437</v>
      </c>
    </row>
    <row r="53" spans="1:11" ht="15.75" customHeight="1" x14ac:dyDescent="0.25">
      <c r="A53" s="16" t="s">
        <v>82</v>
      </c>
      <c r="B53" s="23">
        <v>364</v>
      </c>
      <c r="C53" s="23">
        <v>380</v>
      </c>
      <c r="D53" s="23">
        <v>380</v>
      </c>
      <c r="E53" s="23">
        <v>380</v>
      </c>
      <c r="G53" s="16" t="s">
        <v>82</v>
      </c>
      <c r="H53" s="23">
        <v>23558</v>
      </c>
      <c r="I53" s="23">
        <v>23442</v>
      </c>
      <c r="J53" s="23">
        <v>23317</v>
      </c>
      <c r="K53" s="23">
        <v>23247</v>
      </c>
    </row>
    <row r="54" spans="1:11" ht="15.75" customHeight="1" x14ac:dyDescent="0.25">
      <c r="A54" s="16" t="s">
        <v>83</v>
      </c>
      <c r="B54" s="23">
        <v>7793</v>
      </c>
      <c r="C54" s="23">
        <v>9084</v>
      </c>
      <c r="D54" s="23">
        <v>10591</v>
      </c>
      <c r="E54" s="23">
        <v>11349</v>
      </c>
      <c r="G54" s="16" t="s">
        <v>83</v>
      </c>
      <c r="H54" s="23">
        <v>39041</v>
      </c>
      <c r="I54" s="23">
        <v>39977</v>
      </c>
      <c r="J54" s="23">
        <v>41296</v>
      </c>
      <c r="K54" s="23">
        <v>42967</v>
      </c>
    </row>
    <row r="55" spans="1:11" ht="15.75" customHeight="1" x14ac:dyDescent="0.25">
      <c r="A55" s="16" t="s">
        <v>84</v>
      </c>
      <c r="B55" s="23">
        <v>5811</v>
      </c>
      <c r="C55" s="23">
        <v>5828</v>
      </c>
      <c r="D55" s="23">
        <v>4373</v>
      </c>
      <c r="E55" s="23">
        <v>5272</v>
      </c>
      <c r="G55" s="16" t="s">
        <v>84</v>
      </c>
      <c r="H55" s="23">
        <v>18380</v>
      </c>
      <c r="I55" s="23">
        <v>18446</v>
      </c>
      <c r="J55" s="23">
        <v>16925</v>
      </c>
      <c r="K55" s="23">
        <v>16162</v>
      </c>
    </row>
    <row r="56" spans="1:11" ht="15.75" customHeight="1" x14ac:dyDescent="0.25">
      <c r="A56" s="16" t="s">
        <v>85</v>
      </c>
      <c r="B56" s="23">
        <v>48032</v>
      </c>
      <c r="C56" s="23">
        <v>48321</v>
      </c>
      <c r="D56" s="23">
        <v>48313</v>
      </c>
      <c r="E56" s="23">
        <v>51030</v>
      </c>
      <c r="G56" s="16" t="s">
        <v>85</v>
      </c>
      <c r="H56" s="23">
        <v>70803</v>
      </c>
      <c r="I56" s="23">
        <v>75908</v>
      </c>
      <c r="J56" s="23">
        <v>81776</v>
      </c>
      <c r="K56" s="23">
        <v>90036</v>
      </c>
    </row>
    <row r="57" spans="1:11" ht="15.75" customHeight="1" x14ac:dyDescent="0.25">
      <c r="A57" s="16" t="s">
        <v>86</v>
      </c>
      <c r="B57" s="23">
        <v>3922</v>
      </c>
      <c r="C57" s="23">
        <v>3623</v>
      </c>
      <c r="D57" s="23">
        <v>2485</v>
      </c>
      <c r="E57" s="23">
        <v>3519</v>
      </c>
      <c r="G57" s="16" t="s">
        <v>86</v>
      </c>
      <c r="H57" s="23">
        <v>9756</v>
      </c>
      <c r="I57" s="23">
        <v>9811</v>
      </c>
      <c r="J57" s="23">
        <v>10131</v>
      </c>
      <c r="K57" s="23">
        <v>13106</v>
      </c>
    </row>
    <row r="58" spans="1:11" ht="15.75" customHeight="1" x14ac:dyDescent="0.25">
      <c r="A58" s="16" t="s">
        <v>87</v>
      </c>
      <c r="B58" s="23">
        <v>0</v>
      </c>
      <c r="C58" s="23">
        <v>0</v>
      </c>
      <c r="D58" s="23">
        <v>0</v>
      </c>
      <c r="E58" s="23">
        <v>0</v>
      </c>
      <c r="G58" s="16" t="s">
        <v>87</v>
      </c>
      <c r="H58" s="23">
        <v>0</v>
      </c>
      <c r="I58" s="23">
        <v>0</v>
      </c>
      <c r="J58" s="23">
        <v>0</v>
      </c>
      <c r="K58" s="23">
        <v>0</v>
      </c>
    </row>
    <row r="59" spans="1:11" ht="15.75" customHeight="1" x14ac:dyDescent="0.25">
      <c r="A59" s="15" t="s">
        <v>88</v>
      </c>
      <c r="B59" s="21">
        <f t="shared" ref="B59:C59" si="61">SUM(B60:B65)</f>
        <v>67989</v>
      </c>
      <c r="C59" s="21">
        <f t="shared" si="61"/>
        <v>71765</v>
      </c>
      <c r="D59" s="24">
        <v>71411</v>
      </c>
      <c r="E59" s="21">
        <f>SUM(E60:E65)</f>
        <v>82625</v>
      </c>
      <c r="G59" s="15" t="s">
        <v>88</v>
      </c>
      <c r="H59" s="21">
        <f t="shared" ref="H59:K59" si="62">SUM(H60:H65)</f>
        <v>177515</v>
      </c>
      <c r="I59" s="21">
        <f t="shared" si="62"/>
        <v>160389</v>
      </c>
      <c r="J59" s="21">
        <f t="shared" si="62"/>
        <v>167968</v>
      </c>
      <c r="K59" s="21">
        <f t="shared" si="62"/>
        <v>167924</v>
      </c>
    </row>
    <row r="60" spans="1:11" ht="15.75" customHeight="1" x14ac:dyDescent="0.25">
      <c r="A60" s="16" t="s">
        <v>89</v>
      </c>
      <c r="B60" s="23">
        <v>9226</v>
      </c>
      <c r="C60" s="23">
        <v>10604</v>
      </c>
      <c r="D60" s="23">
        <v>9669</v>
      </c>
      <c r="E60" s="23">
        <v>10182</v>
      </c>
      <c r="G60" s="16" t="s">
        <v>89</v>
      </c>
      <c r="H60" s="23">
        <v>22794</v>
      </c>
      <c r="I60" s="23">
        <v>23046</v>
      </c>
      <c r="J60" s="23">
        <v>23607</v>
      </c>
      <c r="K60" s="23">
        <v>22745</v>
      </c>
    </row>
    <row r="61" spans="1:11" ht="15.75" customHeight="1" x14ac:dyDescent="0.25">
      <c r="A61" s="16" t="s">
        <v>90</v>
      </c>
      <c r="B61" s="23">
        <v>0</v>
      </c>
      <c r="C61" s="23">
        <v>0</v>
      </c>
      <c r="D61" s="23">
        <v>0</v>
      </c>
      <c r="E61" s="23">
        <v>0</v>
      </c>
      <c r="G61" s="16" t="s">
        <v>90</v>
      </c>
      <c r="H61" s="23">
        <v>0</v>
      </c>
      <c r="I61" s="23">
        <v>0</v>
      </c>
      <c r="J61" s="23">
        <v>0</v>
      </c>
      <c r="K61" s="23">
        <v>0</v>
      </c>
    </row>
    <row r="62" spans="1:11" ht="15.75" customHeight="1" x14ac:dyDescent="0.25">
      <c r="A62" s="16" t="s">
        <v>91</v>
      </c>
      <c r="B62" s="23">
        <v>4331</v>
      </c>
      <c r="C62" s="23">
        <v>2359</v>
      </c>
      <c r="D62" s="23">
        <v>4214</v>
      </c>
      <c r="E62" s="23">
        <v>0</v>
      </c>
      <c r="G62" s="16" t="s">
        <v>91</v>
      </c>
      <c r="H62" s="23">
        <v>581</v>
      </c>
      <c r="I62" s="23">
        <v>570</v>
      </c>
      <c r="J62" s="23">
        <v>661</v>
      </c>
      <c r="K62" s="23">
        <v>691</v>
      </c>
    </row>
    <row r="63" spans="1:11" ht="15.75" customHeight="1" x14ac:dyDescent="0.25">
      <c r="A63" s="16" t="s">
        <v>92</v>
      </c>
      <c r="B63" s="23">
        <v>3852</v>
      </c>
      <c r="C63" s="23">
        <v>4461</v>
      </c>
      <c r="D63" s="23">
        <v>2480</v>
      </c>
      <c r="E63" s="23">
        <v>2615</v>
      </c>
      <c r="G63" s="16" t="s">
        <v>92</v>
      </c>
      <c r="H63" s="23">
        <v>0</v>
      </c>
      <c r="I63" s="23">
        <v>0</v>
      </c>
      <c r="J63" s="23">
        <v>0</v>
      </c>
      <c r="K63" s="23">
        <v>0</v>
      </c>
    </row>
    <row r="64" spans="1:11" ht="15.75" customHeight="1" x14ac:dyDescent="0.25">
      <c r="A64" s="16" t="s">
        <v>93</v>
      </c>
      <c r="B64" s="23">
        <v>36818</v>
      </c>
      <c r="C64" s="23">
        <v>36266</v>
      </c>
      <c r="D64" s="23">
        <v>35699</v>
      </c>
      <c r="E64" s="23">
        <v>42329</v>
      </c>
      <c r="G64" s="16" t="s">
        <v>93</v>
      </c>
      <c r="H64" s="23">
        <v>88461</v>
      </c>
      <c r="I64" s="23">
        <v>81844</v>
      </c>
      <c r="J64" s="23">
        <v>89757</v>
      </c>
      <c r="K64" s="23">
        <v>86483</v>
      </c>
    </row>
    <row r="65" spans="1:11" ht="15.75" customHeight="1" x14ac:dyDescent="0.25">
      <c r="A65" s="16" t="s">
        <v>94</v>
      </c>
      <c r="B65" s="23">
        <v>13762</v>
      </c>
      <c r="C65" s="23">
        <v>18075</v>
      </c>
      <c r="D65" s="23">
        <v>23563</v>
      </c>
      <c r="E65" s="23">
        <v>27499</v>
      </c>
      <c r="G65" s="16" t="s">
        <v>94</v>
      </c>
      <c r="H65" s="23">
        <v>65679</v>
      </c>
      <c r="I65" s="23">
        <v>54929</v>
      </c>
      <c r="J65" s="23">
        <v>53943</v>
      </c>
      <c r="K65" s="23">
        <v>58005</v>
      </c>
    </row>
    <row r="66" spans="1:11" ht="15.75" customHeight="1" x14ac:dyDescent="0.25">
      <c r="A66" s="15" t="s">
        <v>95</v>
      </c>
      <c r="B66" s="21">
        <f t="shared" ref="B66:E66" si="63">B67+B70+B71+B72+B59</f>
        <v>141427</v>
      </c>
      <c r="C66" s="21">
        <f t="shared" si="63"/>
        <v>141835</v>
      </c>
      <c r="D66" s="21">
        <f t="shared" si="63"/>
        <v>151638</v>
      </c>
      <c r="E66" s="21">
        <f t="shared" si="63"/>
        <v>168710</v>
      </c>
      <c r="G66" s="15" t="s">
        <v>95</v>
      </c>
      <c r="H66" s="21">
        <f t="shared" ref="H66:K66" si="64">H67+H70+H71+H72+H59</f>
        <v>317043</v>
      </c>
      <c r="I66" s="21">
        <f t="shared" si="64"/>
        <v>313345</v>
      </c>
      <c r="J66" s="21">
        <f t="shared" si="64"/>
        <v>341039</v>
      </c>
      <c r="K66" s="21">
        <f t="shared" si="64"/>
        <v>366290</v>
      </c>
    </row>
    <row r="67" spans="1:11" ht="15.75" customHeight="1" x14ac:dyDescent="0.25">
      <c r="A67" s="16" t="s">
        <v>96</v>
      </c>
      <c r="B67" s="22">
        <f t="shared" ref="B67:E67" si="65">SUM(B68:B69)</f>
        <v>53730</v>
      </c>
      <c r="C67" s="22">
        <f t="shared" si="65"/>
        <v>52831</v>
      </c>
      <c r="D67" s="22">
        <f t="shared" si="65"/>
        <v>63743</v>
      </c>
      <c r="E67" s="22">
        <f t="shared" si="65"/>
        <v>69700</v>
      </c>
      <c r="G67" s="16" t="s">
        <v>96</v>
      </c>
      <c r="H67" s="22">
        <f t="shared" ref="H67:K67" si="66">SUM(H68:H69)</f>
        <v>66358</v>
      </c>
      <c r="I67" s="22">
        <f t="shared" si="66"/>
        <v>81628</v>
      </c>
      <c r="J67" s="22">
        <f t="shared" si="66"/>
        <v>101126</v>
      </c>
      <c r="K67" s="22">
        <f t="shared" si="66"/>
        <v>109532</v>
      </c>
    </row>
    <row r="68" spans="1:11" ht="15.75" customHeight="1" x14ac:dyDescent="0.25">
      <c r="A68" s="16" t="s">
        <v>97</v>
      </c>
      <c r="B68" s="23">
        <v>53730</v>
      </c>
      <c r="C68" s="23">
        <v>52831</v>
      </c>
      <c r="D68" s="23">
        <v>63734</v>
      </c>
      <c r="E68" s="23">
        <v>69156</v>
      </c>
      <c r="G68" s="16" t="s">
        <v>97</v>
      </c>
      <c r="H68" s="23">
        <v>65872</v>
      </c>
      <c r="I68" s="23">
        <v>81200</v>
      </c>
      <c r="J68" s="23">
        <v>100727</v>
      </c>
      <c r="K68" s="23">
        <v>104324</v>
      </c>
    </row>
    <row r="69" spans="1:11" ht="15.75" customHeight="1" x14ac:dyDescent="0.25">
      <c r="A69" s="16" t="s">
        <v>98</v>
      </c>
      <c r="B69" s="23">
        <v>0</v>
      </c>
      <c r="C69" s="23">
        <v>0</v>
      </c>
      <c r="D69" s="23">
        <v>9</v>
      </c>
      <c r="E69" s="23">
        <v>544</v>
      </c>
      <c r="G69" s="16" t="s">
        <v>98</v>
      </c>
      <c r="H69" s="23">
        <v>486</v>
      </c>
      <c r="I69" s="23">
        <v>428</v>
      </c>
      <c r="J69" s="23">
        <v>399</v>
      </c>
      <c r="K69" s="23">
        <v>5208</v>
      </c>
    </row>
    <row r="70" spans="1:11" ht="15.75" customHeight="1" x14ac:dyDescent="0.25">
      <c r="A70" s="16" t="s">
        <v>99</v>
      </c>
      <c r="B70" s="23">
        <v>2795</v>
      </c>
      <c r="C70" s="23">
        <v>2157</v>
      </c>
      <c r="D70" s="23">
        <v>1773</v>
      </c>
      <c r="E70" s="23">
        <v>632</v>
      </c>
      <c r="G70" s="16" t="s">
        <v>99</v>
      </c>
      <c r="H70" s="23">
        <v>4745</v>
      </c>
      <c r="I70" s="23">
        <v>5636</v>
      </c>
      <c r="J70" s="23">
        <v>5030</v>
      </c>
      <c r="K70" s="23">
        <v>5007</v>
      </c>
    </row>
    <row r="71" spans="1:11" ht="15.75" customHeight="1" x14ac:dyDescent="0.25">
      <c r="A71" s="16" t="s">
        <v>100</v>
      </c>
      <c r="B71" s="23">
        <v>255</v>
      </c>
      <c r="C71" s="23">
        <v>436</v>
      </c>
      <c r="D71" s="23">
        <v>529</v>
      </c>
      <c r="E71" s="23">
        <v>583</v>
      </c>
      <c r="G71" s="16" t="s">
        <v>100</v>
      </c>
      <c r="H71" s="23">
        <v>221</v>
      </c>
      <c r="I71" s="23">
        <v>229</v>
      </c>
      <c r="J71" s="23">
        <v>225</v>
      </c>
      <c r="K71" s="23">
        <v>1870</v>
      </c>
    </row>
    <row r="72" spans="1:11" ht="15.75" customHeight="1" x14ac:dyDescent="0.25">
      <c r="A72" s="16" t="s">
        <v>101</v>
      </c>
      <c r="B72" s="23">
        <v>16658</v>
      </c>
      <c r="C72" s="23">
        <v>14646</v>
      </c>
      <c r="D72" s="23">
        <v>14182</v>
      </c>
      <c r="E72" s="23">
        <v>15170</v>
      </c>
      <c r="G72" s="16" t="s">
        <v>101</v>
      </c>
      <c r="H72" s="23">
        <v>68204</v>
      </c>
      <c r="I72" s="23">
        <v>65463</v>
      </c>
      <c r="J72" s="23">
        <v>66690</v>
      </c>
      <c r="K72" s="23">
        <v>81957</v>
      </c>
    </row>
    <row r="73" spans="1:11" ht="15.75" customHeight="1" x14ac:dyDescent="0.25">
      <c r="A73" s="15" t="s">
        <v>102</v>
      </c>
      <c r="B73" s="21">
        <f>SUM(B74:B82)</f>
        <v>47108</v>
      </c>
      <c r="C73" s="24">
        <v>53671</v>
      </c>
      <c r="D73" s="24">
        <v>57300</v>
      </c>
      <c r="E73" s="25">
        <f>SUM(E74:E82)</f>
        <v>59324</v>
      </c>
      <c r="G73" s="15" t="s">
        <v>102</v>
      </c>
      <c r="H73" s="21">
        <f t="shared" ref="H73:K73" si="67">SUM(H74:H82)</f>
        <v>92689</v>
      </c>
      <c r="I73" s="21">
        <f t="shared" si="67"/>
        <v>108848</v>
      </c>
      <c r="J73" s="21">
        <f t="shared" si="67"/>
        <v>117117</v>
      </c>
      <c r="K73" s="21">
        <f t="shared" si="67"/>
        <v>121781</v>
      </c>
    </row>
    <row r="74" spans="1:11" ht="15.75" customHeight="1" x14ac:dyDescent="0.25">
      <c r="A74" s="16" t="s">
        <v>103</v>
      </c>
      <c r="B74" s="23">
        <v>0</v>
      </c>
      <c r="C74" s="23">
        <v>0</v>
      </c>
      <c r="D74" s="23">
        <v>0</v>
      </c>
      <c r="E74" s="23">
        <v>0</v>
      </c>
      <c r="G74" s="16" t="s">
        <v>103</v>
      </c>
      <c r="H74" s="23">
        <v>0</v>
      </c>
      <c r="I74" s="23">
        <v>0</v>
      </c>
      <c r="J74" s="23">
        <v>0</v>
      </c>
      <c r="K74" s="23">
        <v>0</v>
      </c>
    </row>
    <row r="75" spans="1:11" ht="15.75" customHeight="1" x14ac:dyDescent="0.25">
      <c r="A75" s="16" t="s">
        <v>104</v>
      </c>
      <c r="B75" s="23">
        <v>0</v>
      </c>
      <c r="C75" s="23">
        <v>0</v>
      </c>
      <c r="D75" s="23">
        <v>0</v>
      </c>
      <c r="E75" s="23">
        <v>0</v>
      </c>
      <c r="G75" s="16" t="s">
        <v>104</v>
      </c>
      <c r="H75" s="23">
        <v>0</v>
      </c>
      <c r="I75" s="23">
        <v>0</v>
      </c>
      <c r="J75" s="23">
        <v>0</v>
      </c>
      <c r="K75" s="23">
        <v>0</v>
      </c>
    </row>
    <row r="76" spans="1:11" ht="15.75" customHeight="1" x14ac:dyDescent="0.25">
      <c r="A76" s="16" t="s">
        <v>105</v>
      </c>
      <c r="B76" s="23">
        <v>657</v>
      </c>
      <c r="C76" s="23">
        <v>658</v>
      </c>
      <c r="D76" s="23">
        <v>658</v>
      </c>
      <c r="E76" s="23">
        <v>659</v>
      </c>
      <c r="G76" s="16" t="s">
        <v>105</v>
      </c>
      <c r="H76" s="23">
        <v>1283</v>
      </c>
      <c r="I76" s="23">
        <v>1283</v>
      </c>
      <c r="J76" s="23">
        <v>1283</v>
      </c>
      <c r="K76" s="23">
        <v>1283</v>
      </c>
    </row>
    <row r="77" spans="1:11" ht="15.75" customHeight="1" x14ac:dyDescent="0.25">
      <c r="A77" s="16" t="s">
        <v>106</v>
      </c>
      <c r="B77" s="23">
        <v>2047</v>
      </c>
      <c r="C77" s="23">
        <v>2084</v>
      </c>
      <c r="D77" s="23">
        <v>2118</v>
      </c>
      <c r="E77" s="23">
        <v>0</v>
      </c>
      <c r="G77" s="16" t="s">
        <v>106</v>
      </c>
      <c r="H77" s="23">
        <v>0</v>
      </c>
      <c r="I77" s="23">
        <v>14551</v>
      </c>
      <c r="J77" s="23">
        <v>14551</v>
      </c>
      <c r="K77" s="23">
        <v>14551</v>
      </c>
    </row>
    <row r="78" spans="1:11" ht="15.75" customHeight="1" x14ac:dyDescent="0.25">
      <c r="A78" s="16" t="s">
        <v>107</v>
      </c>
      <c r="B78" s="23">
        <v>44445</v>
      </c>
      <c r="C78" s="23">
        <v>52899</v>
      </c>
      <c r="D78" s="23">
        <v>57980</v>
      </c>
      <c r="E78" s="23">
        <v>59828</v>
      </c>
      <c r="G78" s="16" t="s">
        <v>107</v>
      </c>
      <c r="H78" s="23">
        <v>85415</v>
      </c>
      <c r="I78" s="23">
        <v>81368</v>
      </c>
      <c r="J78" s="23">
        <v>91105</v>
      </c>
      <c r="K78" s="23">
        <v>96929</v>
      </c>
    </row>
    <row r="79" spans="1:11" ht="15.75" customHeight="1" x14ac:dyDescent="0.25">
      <c r="A79" s="16" t="s">
        <v>108</v>
      </c>
      <c r="B79" s="23">
        <v>0</v>
      </c>
      <c r="C79" s="23">
        <v>0</v>
      </c>
      <c r="D79" s="23">
        <v>0</v>
      </c>
      <c r="E79" s="23">
        <v>0</v>
      </c>
      <c r="G79" s="16" t="s">
        <v>108</v>
      </c>
      <c r="H79" s="23">
        <v>0</v>
      </c>
      <c r="I79" s="23">
        <v>0</v>
      </c>
      <c r="J79" s="23">
        <v>0</v>
      </c>
      <c r="K79" s="23">
        <v>0</v>
      </c>
    </row>
    <row r="80" spans="1:11" ht="15.75" customHeight="1" x14ac:dyDescent="0.25">
      <c r="A80" s="16" t="s">
        <v>109</v>
      </c>
      <c r="B80" s="23">
        <v>0</v>
      </c>
      <c r="C80" s="23">
        <v>0</v>
      </c>
      <c r="D80" s="23">
        <v>0</v>
      </c>
      <c r="E80" s="23">
        <v>0</v>
      </c>
      <c r="G80" s="16" t="s">
        <v>109</v>
      </c>
      <c r="H80" s="23">
        <v>0</v>
      </c>
      <c r="I80" s="23">
        <v>0</v>
      </c>
      <c r="J80" s="23">
        <v>0</v>
      </c>
      <c r="K80" s="23">
        <v>0</v>
      </c>
    </row>
    <row r="81" spans="1:11" ht="15.75" customHeight="1" x14ac:dyDescent="0.25">
      <c r="A81" s="16" t="s">
        <v>110</v>
      </c>
      <c r="B81" s="23">
        <v>52</v>
      </c>
      <c r="C81" s="23">
        <v>93</v>
      </c>
      <c r="D81" s="23">
        <v>-1</v>
      </c>
      <c r="E81" s="23">
        <v>29</v>
      </c>
      <c r="G81" s="16" t="s">
        <v>110</v>
      </c>
      <c r="H81" s="23">
        <v>-2</v>
      </c>
      <c r="I81" s="23">
        <v>257</v>
      </c>
      <c r="J81" s="23">
        <v>-2</v>
      </c>
      <c r="K81" s="23">
        <v>60</v>
      </c>
    </row>
    <row r="82" spans="1:11" ht="15.75" customHeight="1" x14ac:dyDescent="0.25">
      <c r="A82" s="16" t="s">
        <v>111</v>
      </c>
      <c r="B82" s="23">
        <v>-93</v>
      </c>
      <c r="C82" s="23">
        <v>21</v>
      </c>
      <c r="D82" s="23">
        <v>-1337</v>
      </c>
      <c r="E82" s="23">
        <v>-1192</v>
      </c>
      <c r="G82" s="16" t="s">
        <v>111</v>
      </c>
      <c r="H82" s="23">
        <v>5993</v>
      </c>
      <c r="I82" s="23">
        <v>11389</v>
      </c>
      <c r="J82" s="23">
        <v>10180</v>
      </c>
      <c r="K82" s="23">
        <v>8958</v>
      </c>
    </row>
    <row r="83" spans="1:11" ht="15.75" customHeight="1" x14ac:dyDescent="0.25">
      <c r="A83" s="15" t="s">
        <v>112</v>
      </c>
      <c r="B83" s="21">
        <f t="shared" ref="B83:E83" si="68">B66+B73</f>
        <v>188535</v>
      </c>
      <c r="C83" s="21">
        <f t="shared" si="68"/>
        <v>195506</v>
      </c>
      <c r="D83" s="21">
        <f t="shared" si="68"/>
        <v>208938</v>
      </c>
      <c r="E83" s="21">
        <f t="shared" si="68"/>
        <v>228034</v>
      </c>
      <c r="G83" s="15" t="s">
        <v>112</v>
      </c>
      <c r="H83" s="21">
        <f t="shared" ref="H83:K83" si="69">H66+H73</f>
        <v>409732</v>
      </c>
      <c r="I83" s="21">
        <f t="shared" si="69"/>
        <v>422193</v>
      </c>
      <c r="J83" s="21">
        <f t="shared" si="69"/>
        <v>458156</v>
      </c>
      <c r="K83" s="21">
        <f t="shared" si="69"/>
        <v>488071</v>
      </c>
    </row>
    <row r="84" spans="1:11" ht="15.75" customHeight="1" x14ac:dyDescent="0.25">
      <c r="A84" s="15" t="s">
        <v>113</v>
      </c>
      <c r="B84" s="24">
        <v>657.11</v>
      </c>
      <c r="C84" s="24">
        <v>657.6</v>
      </c>
      <c r="D84" s="24">
        <v>658.12</v>
      </c>
      <c r="E84" s="24">
        <v>658.86</v>
      </c>
      <c r="G84" s="15" t="s">
        <v>113</v>
      </c>
      <c r="H84" s="24">
        <v>501.3</v>
      </c>
      <c r="I84" s="24">
        <v>501.3</v>
      </c>
      <c r="J84" s="24">
        <v>501.3</v>
      </c>
      <c r="K84" s="24">
        <v>501.3</v>
      </c>
    </row>
    <row r="85" spans="1:11" ht="15.75" customHeight="1" x14ac:dyDescent="0.25">
      <c r="A85" s="15" t="s">
        <v>114</v>
      </c>
      <c r="B85" s="24">
        <v>0</v>
      </c>
      <c r="C85" s="24">
        <v>0</v>
      </c>
      <c r="D85" s="24">
        <v>0</v>
      </c>
      <c r="E85" s="24">
        <v>0</v>
      </c>
      <c r="G85" s="15" t="s">
        <v>114</v>
      </c>
      <c r="H85" s="24">
        <v>0</v>
      </c>
      <c r="I85" s="24">
        <v>0</v>
      </c>
      <c r="J85" s="24">
        <v>0</v>
      </c>
      <c r="K85" s="24">
        <v>0</v>
      </c>
    </row>
    <row r="86" spans="1:11" ht="15.75" customHeight="1" x14ac:dyDescent="0.25">
      <c r="A86" s="26"/>
      <c r="B86" s="20"/>
      <c r="C86" s="20"/>
      <c r="D86" s="20"/>
      <c r="E86" s="20"/>
    </row>
    <row r="87" spans="1:11" ht="15.75" customHeight="1" x14ac:dyDescent="0.25">
      <c r="A87" s="1" t="s">
        <v>115</v>
      </c>
      <c r="B87" s="1"/>
      <c r="C87" s="1"/>
      <c r="D87" s="1"/>
      <c r="E87" s="1"/>
      <c r="G87" s="1" t="s">
        <v>116</v>
      </c>
      <c r="H87" s="1"/>
      <c r="I87" s="1"/>
      <c r="J87" s="1"/>
      <c r="K87" s="1"/>
    </row>
    <row r="88" spans="1:11" ht="15.75" customHeight="1" x14ac:dyDescent="0.25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ht="15.75" customHeight="1" x14ac:dyDescent="0.25">
      <c r="A89" s="27" t="s">
        <v>117</v>
      </c>
      <c r="B89" s="24">
        <v>6910</v>
      </c>
      <c r="C89" s="24">
        <v>8675</v>
      </c>
      <c r="D89" s="24">
        <v>7064</v>
      </c>
      <c r="E89" s="24">
        <v>5022</v>
      </c>
      <c r="G89" s="27" t="s">
        <v>117</v>
      </c>
      <c r="H89" s="24">
        <v>7292</v>
      </c>
      <c r="I89" s="24">
        <v>13673</v>
      </c>
      <c r="J89" s="24">
        <v>15643</v>
      </c>
      <c r="K89" s="24">
        <v>18356</v>
      </c>
    </row>
    <row r="90" spans="1:11" ht="15.75" customHeight="1" x14ac:dyDescent="0.25">
      <c r="A90" s="27" t="s">
        <v>118</v>
      </c>
      <c r="B90" s="24">
        <v>3211</v>
      </c>
      <c r="C90" s="24">
        <v>5973</v>
      </c>
      <c r="D90" s="24">
        <v>5026</v>
      </c>
      <c r="E90" s="24">
        <v>3579</v>
      </c>
      <c r="G90" s="27" t="s">
        <v>118</v>
      </c>
      <c r="H90" s="24">
        <v>9430</v>
      </c>
      <c r="I90" s="24">
        <v>-1186</v>
      </c>
      <c r="J90" s="24">
        <v>7272</v>
      </c>
      <c r="K90" s="24">
        <v>17984</v>
      </c>
    </row>
    <row r="91" spans="1:11" ht="15.75" customHeight="1" x14ac:dyDescent="0.25">
      <c r="A91" s="28" t="s">
        <v>119</v>
      </c>
      <c r="B91" s="23">
        <v>4998</v>
      </c>
      <c r="C91" s="23">
        <v>4822</v>
      </c>
      <c r="D91" s="23">
        <v>5113</v>
      </c>
      <c r="E91" s="23">
        <v>6017</v>
      </c>
      <c r="G91" s="28" t="s">
        <v>119</v>
      </c>
      <c r="H91" s="23">
        <v>17207</v>
      </c>
      <c r="I91" s="23">
        <v>18296</v>
      </c>
      <c r="J91" s="23">
        <v>18723</v>
      </c>
      <c r="K91" s="23">
        <v>20474</v>
      </c>
    </row>
    <row r="92" spans="1:11" ht="15.75" customHeight="1" x14ac:dyDescent="0.25">
      <c r="A92" s="28" t="s">
        <v>120</v>
      </c>
      <c r="B92" s="23">
        <v>0</v>
      </c>
      <c r="C92" s="23">
        <v>0</v>
      </c>
      <c r="D92" s="23">
        <v>0</v>
      </c>
      <c r="E92" s="23">
        <v>0</v>
      </c>
      <c r="G92" s="28" t="s">
        <v>120</v>
      </c>
      <c r="H92" s="23">
        <v>3586</v>
      </c>
      <c r="I92" s="23">
        <v>3734</v>
      </c>
      <c r="J92" s="23">
        <v>3668</v>
      </c>
      <c r="K92" s="23">
        <v>3665</v>
      </c>
    </row>
    <row r="93" spans="1:11" ht="15.75" customHeight="1" x14ac:dyDescent="0.25">
      <c r="A93" s="28" t="s">
        <v>121</v>
      </c>
      <c r="B93" s="23">
        <v>85</v>
      </c>
      <c r="C93" s="23">
        <v>-559</v>
      </c>
      <c r="D93" s="23">
        <v>312</v>
      </c>
      <c r="E93" s="23">
        <v>-1176</v>
      </c>
      <c r="G93" s="28" t="s">
        <v>121</v>
      </c>
      <c r="H93" s="23">
        <v>0</v>
      </c>
      <c r="I93" s="23">
        <v>0</v>
      </c>
      <c r="J93" s="23">
        <v>0</v>
      </c>
      <c r="K93" s="23">
        <v>0</v>
      </c>
    </row>
    <row r="94" spans="1:11" ht="15.75" customHeight="1" x14ac:dyDescent="0.25">
      <c r="A94" s="28" t="s">
        <v>122</v>
      </c>
      <c r="B94" s="23">
        <v>-7670</v>
      </c>
      <c r="C94" s="23">
        <v>-6230</v>
      </c>
      <c r="D94" s="23">
        <v>-5957</v>
      </c>
      <c r="E94" s="23">
        <v>-2882</v>
      </c>
      <c r="G94" s="28" t="s">
        <v>122</v>
      </c>
      <c r="H94" s="23">
        <v>6967</v>
      </c>
      <c r="I94" s="23">
        <v>-9298</v>
      </c>
      <c r="J94" s="23">
        <v>97</v>
      </c>
      <c r="K94" s="23">
        <v>1672</v>
      </c>
    </row>
    <row r="95" spans="1:11" ht="15.75" customHeight="1" x14ac:dyDescent="0.25">
      <c r="A95" s="28" t="s">
        <v>123</v>
      </c>
      <c r="B95" s="23">
        <v>0</v>
      </c>
      <c r="C95" s="23">
        <v>0</v>
      </c>
      <c r="D95" s="23">
        <v>0</v>
      </c>
      <c r="E95" s="23">
        <v>0</v>
      </c>
      <c r="G95" s="28" t="s">
        <v>123</v>
      </c>
      <c r="H95" s="23">
        <v>0</v>
      </c>
      <c r="I95" s="23">
        <v>0</v>
      </c>
      <c r="J95" s="23">
        <v>0</v>
      </c>
      <c r="K95" s="23">
        <v>0</v>
      </c>
    </row>
    <row r="96" spans="1:11" ht="15.75" customHeight="1" x14ac:dyDescent="0.25">
      <c r="A96" s="28" t="s">
        <v>124</v>
      </c>
      <c r="B96" s="23">
        <v>0</v>
      </c>
      <c r="C96" s="23">
        <v>0</v>
      </c>
      <c r="D96" s="23">
        <v>0</v>
      </c>
      <c r="E96" s="23">
        <v>0</v>
      </c>
      <c r="G96" s="28" t="s">
        <v>124</v>
      </c>
      <c r="H96" s="23">
        <v>0</v>
      </c>
      <c r="I96" s="23">
        <v>0</v>
      </c>
      <c r="J96" s="23">
        <v>0</v>
      </c>
      <c r="K96" s="23">
        <v>0</v>
      </c>
    </row>
    <row r="97" spans="1:11" ht="15.75" customHeight="1" x14ac:dyDescent="0.25">
      <c r="A97" s="28" t="s">
        <v>125</v>
      </c>
      <c r="B97" s="23">
        <v>2417</v>
      </c>
      <c r="C97" s="23">
        <v>2301</v>
      </c>
      <c r="D97" s="23">
        <v>1972</v>
      </c>
      <c r="E97" s="23">
        <v>3389</v>
      </c>
      <c r="G97" s="28" t="s">
        <v>125</v>
      </c>
      <c r="H97" s="23">
        <v>3315</v>
      </c>
      <c r="I97" s="23">
        <v>3664</v>
      </c>
      <c r="J97" s="23">
        <v>3804</v>
      </c>
      <c r="K97" s="23">
        <v>2914</v>
      </c>
    </row>
    <row r="98" spans="1:11" ht="15.75" customHeight="1" x14ac:dyDescent="0.25">
      <c r="A98" s="28" t="s">
        <v>126</v>
      </c>
      <c r="B98" s="23">
        <v>118</v>
      </c>
      <c r="C98" s="23">
        <v>165</v>
      </c>
      <c r="D98" s="23">
        <v>136</v>
      </c>
      <c r="E98" s="23">
        <v>199</v>
      </c>
      <c r="G98" s="28" t="s">
        <v>126</v>
      </c>
      <c r="H98" s="23">
        <v>0</v>
      </c>
      <c r="I98" s="23">
        <v>0</v>
      </c>
      <c r="J98" s="23">
        <v>0</v>
      </c>
      <c r="K98" s="23">
        <v>0</v>
      </c>
    </row>
    <row r="99" spans="1:11" ht="15.75" customHeight="1" x14ac:dyDescent="0.25">
      <c r="A99" s="28" t="s">
        <v>127</v>
      </c>
      <c r="B99" s="23">
        <v>-1112</v>
      </c>
      <c r="C99" s="23">
        <v>-735</v>
      </c>
      <c r="D99" s="23">
        <v>-1506</v>
      </c>
      <c r="E99" s="23">
        <v>-3402</v>
      </c>
      <c r="G99" s="28" t="s">
        <v>127</v>
      </c>
      <c r="H99" s="23">
        <v>-25622</v>
      </c>
      <c r="I99" s="23">
        <v>-27591</v>
      </c>
      <c r="J99" s="23">
        <v>-30859</v>
      </c>
      <c r="K99" s="23">
        <v>-26183</v>
      </c>
    </row>
    <row r="100" spans="1:11" ht="15.75" customHeight="1" x14ac:dyDescent="0.25">
      <c r="A100" s="27" t="s">
        <v>128</v>
      </c>
      <c r="B100" s="21">
        <f t="shared" ref="B100:E100" si="70">SUM(B101:B102)</f>
        <v>-5863</v>
      </c>
      <c r="C100" s="21">
        <f t="shared" si="70"/>
        <v>-6163</v>
      </c>
      <c r="D100" s="21">
        <f t="shared" si="70"/>
        <v>-7363</v>
      </c>
      <c r="E100" s="21">
        <f t="shared" si="70"/>
        <v>-7284</v>
      </c>
      <c r="G100" s="27" t="s">
        <v>128</v>
      </c>
      <c r="H100" s="21">
        <f t="shared" ref="H100:K100" si="71">SUM(H101:H102)</f>
        <v>-20679</v>
      </c>
      <c r="I100" s="21">
        <f t="shared" si="71"/>
        <v>-16508</v>
      </c>
      <c r="J100" s="21">
        <f t="shared" si="71"/>
        <v>-21590</v>
      </c>
      <c r="K100" s="21">
        <f t="shared" si="71"/>
        <v>-21146</v>
      </c>
    </row>
    <row r="101" spans="1:11" ht="15.75" customHeight="1" x14ac:dyDescent="0.25">
      <c r="A101" s="28" t="s">
        <v>129</v>
      </c>
      <c r="B101" s="23">
        <v>-5823</v>
      </c>
      <c r="C101" s="23">
        <v>-7112</v>
      </c>
      <c r="D101" s="23">
        <v>-7777</v>
      </c>
      <c r="E101" s="23">
        <v>-6902</v>
      </c>
      <c r="G101" s="28" t="s">
        <v>129</v>
      </c>
      <c r="H101" s="23">
        <v>-13152</v>
      </c>
      <c r="I101" s="23">
        <v>-13052</v>
      </c>
      <c r="J101" s="23">
        <v>-13729</v>
      </c>
      <c r="K101" s="23">
        <v>-14230</v>
      </c>
    </row>
    <row r="102" spans="1:11" ht="15.75" customHeight="1" x14ac:dyDescent="0.25">
      <c r="A102" s="28" t="s">
        <v>130</v>
      </c>
      <c r="B102" s="23">
        <v>-40</v>
      </c>
      <c r="C102" s="23">
        <v>949</v>
      </c>
      <c r="D102" s="23">
        <v>414</v>
      </c>
      <c r="E102" s="23">
        <v>-382</v>
      </c>
      <c r="G102" s="28" t="s">
        <v>130</v>
      </c>
      <c r="H102" s="23">
        <v>-7527</v>
      </c>
      <c r="I102" s="23">
        <v>-3456</v>
      </c>
      <c r="J102" s="23">
        <v>-7861</v>
      </c>
      <c r="K102" s="23">
        <v>-6916</v>
      </c>
    </row>
    <row r="103" spans="1:11" ht="15.75" customHeight="1" x14ac:dyDescent="0.25">
      <c r="A103" s="27" t="s">
        <v>131</v>
      </c>
      <c r="B103" s="24">
        <v>4393</v>
      </c>
      <c r="C103" s="24">
        <v>1572</v>
      </c>
      <c r="D103" s="24">
        <v>4296</v>
      </c>
      <c r="E103" s="24">
        <v>4790</v>
      </c>
      <c r="G103" s="27" t="s">
        <v>131</v>
      </c>
      <c r="H103" s="24">
        <v>9712</v>
      </c>
      <c r="I103" s="24">
        <v>17625</v>
      </c>
      <c r="J103" s="24">
        <v>24566</v>
      </c>
      <c r="K103" s="24">
        <v>-865</v>
      </c>
    </row>
    <row r="104" spans="1:11" ht="15.75" customHeight="1" x14ac:dyDescent="0.25">
      <c r="A104" s="28" t="s">
        <v>132</v>
      </c>
      <c r="B104" s="23">
        <v>-98</v>
      </c>
      <c r="C104" s="23">
        <v>-127</v>
      </c>
      <c r="D104" s="23">
        <v>-111</v>
      </c>
      <c r="E104" s="23">
        <v>-166</v>
      </c>
      <c r="G104" s="28" t="s">
        <v>132</v>
      </c>
      <c r="H104" s="23">
        <v>-4</v>
      </c>
      <c r="I104" s="23">
        <v>1</v>
      </c>
      <c r="J104" s="23">
        <v>-27</v>
      </c>
      <c r="K104" s="23">
        <v>1368</v>
      </c>
    </row>
    <row r="105" spans="1:11" ht="15.75" customHeight="1" x14ac:dyDescent="0.25">
      <c r="A105" s="28" t="s">
        <v>133</v>
      </c>
      <c r="B105" s="23">
        <v>-2121</v>
      </c>
      <c r="C105" s="23">
        <v>-2324</v>
      </c>
      <c r="D105" s="23">
        <v>-2630</v>
      </c>
      <c r="E105" s="23">
        <v>-2366</v>
      </c>
      <c r="G105" s="28" t="s">
        <v>133</v>
      </c>
      <c r="H105" s="23">
        <v>-364</v>
      </c>
      <c r="I105" s="23">
        <v>-1332</v>
      </c>
      <c r="J105" s="23">
        <v>-2375</v>
      </c>
      <c r="K105" s="23">
        <v>-2899</v>
      </c>
    </row>
    <row r="106" spans="1:11" ht="15.75" customHeight="1" x14ac:dyDescent="0.25">
      <c r="A106" s="28" t="s">
        <v>134</v>
      </c>
      <c r="B106" s="23">
        <v>0</v>
      </c>
      <c r="C106" s="23">
        <v>0</v>
      </c>
      <c r="D106" s="23">
        <v>0</v>
      </c>
      <c r="E106" s="23">
        <v>0</v>
      </c>
      <c r="G106" s="28" t="s">
        <v>134</v>
      </c>
      <c r="H106" s="23">
        <v>0</v>
      </c>
      <c r="I106" s="23">
        <v>3473</v>
      </c>
      <c r="J106" s="23">
        <v>1491</v>
      </c>
      <c r="K106" s="23">
        <v>0</v>
      </c>
    </row>
    <row r="107" spans="1:11" ht="15.75" customHeight="1" x14ac:dyDescent="0.25">
      <c r="A107" s="28" t="s">
        <v>135</v>
      </c>
      <c r="B107" s="23">
        <v>6612</v>
      </c>
      <c r="C107" s="23">
        <v>4023</v>
      </c>
      <c r="D107" s="23">
        <v>7037</v>
      </c>
      <c r="E107" s="23">
        <v>7322</v>
      </c>
      <c r="G107" s="28" t="s">
        <v>135</v>
      </c>
      <c r="H107" s="23">
        <v>10080</v>
      </c>
      <c r="I107" s="23">
        <v>15483</v>
      </c>
      <c r="J107" s="23">
        <v>25477</v>
      </c>
      <c r="K107" s="23">
        <v>666</v>
      </c>
    </row>
    <row r="108" spans="1:11" ht="15.75" customHeight="1" x14ac:dyDescent="0.25">
      <c r="A108" s="28" t="s">
        <v>136</v>
      </c>
      <c r="B108" s="23">
        <v>17</v>
      </c>
      <c r="C108" s="23">
        <v>-223</v>
      </c>
      <c r="D108" s="23">
        <v>-19</v>
      </c>
      <c r="E108" s="23">
        <v>-28</v>
      </c>
      <c r="G108" s="28" t="s">
        <v>136</v>
      </c>
      <c r="H108" s="23">
        <v>-91</v>
      </c>
      <c r="I108" s="23">
        <v>-727</v>
      </c>
      <c r="J108" s="23">
        <v>-173</v>
      </c>
      <c r="K108" s="23">
        <v>243</v>
      </c>
    </row>
    <row r="109" spans="1:11" ht="15.75" customHeight="1" x14ac:dyDescent="0.25">
      <c r="A109" s="27" t="s">
        <v>137</v>
      </c>
      <c r="B109" s="24">
        <v>1758</v>
      </c>
      <c r="C109" s="24">
        <v>1159</v>
      </c>
      <c r="D109" s="24">
        <v>1940</v>
      </c>
      <c r="E109" s="24">
        <v>1057</v>
      </c>
      <c r="G109" s="27" t="s">
        <v>137</v>
      </c>
      <c r="H109" s="24">
        <v>-1628</v>
      </c>
      <c r="I109" s="24">
        <v>-796</v>
      </c>
      <c r="J109" s="24">
        <v>10075</v>
      </c>
      <c r="K109" s="24">
        <v>-3784</v>
      </c>
    </row>
    <row r="110" spans="1:11" ht="15.75" customHeight="1" x14ac:dyDescent="0.25">
      <c r="A110" s="28" t="s">
        <v>138</v>
      </c>
      <c r="B110" s="23">
        <v>0</v>
      </c>
      <c r="C110" s="23">
        <v>7880</v>
      </c>
      <c r="D110" s="23">
        <v>9039</v>
      </c>
      <c r="E110" s="23">
        <v>10979</v>
      </c>
      <c r="G110" s="28" t="s">
        <v>138</v>
      </c>
      <c r="H110" s="23">
        <v>0</v>
      </c>
      <c r="I110" s="23">
        <v>19253</v>
      </c>
      <c r="J110" s="23">
        <v>18863</v>
      </c>
      <c r="K110" s="23">
        <v>29707</v>
      </c>
    </row>
    <row r="111" spans="1:11" ht="15.75" customHeight="1" x14ac:dyDescent="0.25">
      <c r="A111" s="28" t="s">
        <v>139</v>
      </c>
      <c r="B111" s="23">
        <v>0</v>
      </c>
      <c r="C111" s="23">
        <v>9039</v>
      </c>
      <c r="D111" s="23">
        <v>10979</v>
      </c>
      <c r="E111" s="23">
        <v>12036</v>
      </c>
      <c r="G111" s="28" t="s">
        <v>139</v>
      </c>
      <c r="H111" s="23">
        <v>0</v>
      </c>
      <c r="I111" s="23">
        <v>18457</v>
      </c>
      <c r="J111" s="23">
        <v>28938</v>
      </c>
      <c r="K111" s="23">
        <v>25923</v>
      </c>
    </row>
    <row r="112" spans="1:11" ht="15.75" customHeight="1" x14ac:dyDescent="0.25">
      <c r="A112" s="28" t="s">
        <v>140</v>
      </c>
      <c r="B112" s="23">
        <v>0</v>
      </c>
      <c r="C112" s="23">
        <v>-1139</v>
      </c>
      <c r="D112" s="23">
        <v>-2751</v>
      </c>
      <c r="E112" s="23">
        <v>-3323</v>
      </c>
      <c r="G112" s="28" t="s">
        <v>140</v>
      </c>
      <c r="H112" s="23">
        <v>0</v>
      </c>
      <c r="I112" s="23">
        <v>-14238</v>
      </c>
      <c r="J112" s="23">
        <v>-6457</v>
      </c>
      <c r="K112" s="23">
        <v>3754</v>
      </c>
    </row>
    <row r="113" spans="1:11" ht="15.75" customHeight="1" x14ac:dyDescent="0.25">
      <c r="A113" s="28" t="s">
        <v>141</v>
      </c>
      <c r="B113" s="23">
        <v>0</v>
      </c>
      <c r="C113" s="23">
        <v>0</v>
      </c>
      <c r="D113" s="23">
        <v>-141.53</v>
      </c>
      <c r="E113" s="23">
        <v>-20.79</v>
      </c>
      <c r="G113" s="28" t="s">
        <v>141</v>
      </c>
      <c r="H113" s="23">
        <v>0</v>
      </c>
      <c r="I113" s="23">
        <v>0</v>
      </c>
      <c r="J113" s="23">
        <v>54.65</v>
      </c>
      <c r="K113" s="23">
        <v>158.13999999999999</v>
      </c>
    </row>
    <row r="114" spans="1:11" ht="15.75" customHeight="1" x14ac:dyDescent="0.25">
      <c r="A114" s="28" t="s">
        <v>142</v>
      </c>
      <c r="B114" s="23">
        <v>0</v>
      </c>
      <c r="C114" s="23">
        <v>0</v>
      </c>
      <c r="D114" s="23">
        <v>-5.81</v>
      </c>
      <c r="E114" s="23">
        <v>-12.89</v>
      </c>
      <c r="G114" s="28" t="s">
        <v>142</v>
      </c>
      <c r="H114" s="23">
        <v>0</v>
      </c>
      <c r="I114" s="23">
        <v>0</v>
      </c>
      <c r="J114" s="23">
        <v>-8.58</v>
      </c>
      <c r="K114" s="23">
        <v>6.75</v>
      </c>
    </row>
    <row r="115" spans="1:11" ht="15.75" customHeight="1" x14ac:dyDescent="0.25"/>
    <row r="116" spans="1:11" ht="15.75" customHeight="1" x14ac:dyDescent="0.25">
      <c r="A116" s="4"/>
      <c r="B116" s="20"/>
      <c r="C116" s="20"/>
      <c r="D116" s="20"/>
      <c r="E116" s="20"/>
    </row>
    <row r="117" spans="1:11" ht="15.75" customHeight="1" x14ac:dyDescent="0.25">
      <c r="A117" s="26"/>
      <c r="B117" s="20"/>
      <c r="C117" s="20"/>
      <c r="D117" s="20"/>
      <c r="E117" s="20"/>
    </row>
    <row r="118" spans="1:11" ht="15.75" customHeight="1" x14ac:dyDescent="0.25">
      <c r="A118" s="29"/>
      <c r="B118" s="20"/>
      <c r="C118" s="20"/>
      <c r="D118" s="20"/>
      <c r="E118" s="20"/>
    </row>
    <row r="119" spans="1:11" ht="15.75" customHeight="1" x14ac:dyDescent="0.25">
      <c r="A119" s="30" t="s">
        <v>143</v>
      </c>
      <c r="B119" s="31"/>
      <c r="C119" s="31"/>
      <c r="D119" s="31"/>
      <c r="E119" s="31"/>
      <c r="F119" s="31"/>
      <c r="G119" s="31"/>
    </row>
    <row r="120" spans="1:11" ht="15.75" customHeight="1" x14ac:dyDescent="0.25">
      <c r="A120" s="31"/>
      <c r="B120" s="31"/>
      <c r="C120" s="31"/>
      <c r="D120" s="31"/>
      <c r="E120" s="31"/>
      <c r="F120" s="31"/>
      <c r="G120" s="31"/>
    </row>
    <row r="121" spans="1:11" ht="15.75" customHeight="1" x14ac:dyDescent="0.25">
      <c r="A121" s="31"/>
      <c r="B121" s="31"/>
      <c r="C121" s="31"/>
      <c r="D121" s="31"/>
      <c r="E121" s="31"/>
      <c r="F121" s="31"/>
      <c r="G121" s="31"/>
    </row>
    <row r="122" spans="1:11" ht="15.75" customHeight="1" x14ac:dyDescent="0.25">
      <c r="A122" s="31"/>
      <c r="B122" s="31"/>
      <c r="C122" s="31"/>
      <c r="D122" s="31"/>
      <c r="E122" s="31"/>
      <c r="F122" s="31"/>
      <c r="G122" s="31"/>
    </row>
    <row r="123" spans="1:11" ht="15.75" customHeight="1" x14ac:dyDescent="0.25">
      <c r="A123" s="31"/>
      <c r="B123" s="31"/>
      <c r="C123" s="31"/>
      <c r="D123" s="31"/>
      <c r="E123" s="31"/>
      <c r="F123" s="31"/>
      <c r="G123" s="31"/>
    </row>
    <row r="124" spans="1:11" ht="15.75" customHeight="1" x14ac:dyDescent="0.25">
      <c r="A124" s="31"/>
      <c r="B124" s="31"/>
      <c r="C124" s="31"/>
      <c r="D124" s="31"/>
      <c r="E124" s="31"/>
      <c r="F124" s="31"/>
      <c r="G124" s="31"/>
    </row>
    <row r="125" spans="1:11" ht="15.75" customHeight="1" x14ac:dyDescent="0.25">
      <c r="A125" s="29"/>
      <c r="B125" s="20"/>
      <c r="C125" s="20"/>
      <c r="D125" s="20"/>
      <c r="E125" s="20"/>
    </row>
    <row r="126" spans="1:11" ht="15.75" customHeight="1" x14ac:dyDescent="0.25">
      <c r="A126" s="29"/>
      <c r="B126" s="20"/>
      <c r="C126" s="20"/>
      <c r="D126" s="20"/>
      <c r="E126" s="20"/>
    </row>
    <row r="127" spans="1:11" ht="15.75" customHeight="1" x14ac:dyDescent="0.25">
      <c r="A127" s="29"/>
      <c r="B127" s="20"/>
      <c r="C127" s="20"/>
      <c r="D127" s="20"/>
      <c r="E127" s="20"/>
    </row>
    <row r="128" spans="1:11" ht="15.75" customHeight="1" x14ac:dyDescent="0.25">
      <c r="A128" s="20"/>
      <c r="B128" s="20"/>
      <c r="C128" s="20"/>
      <c r="D128" s="20"/>
      <c r="E128" s="20"/>
    </row>
    <row r="129" spans="1:5" ht="15.75" customHeight="1" x14ac:dyDescent="0.25">
      <c r="A129" s="20"/>
      <c r="B129" s="20"/>
      <c r="C129" s="20"/>
      <c r="D129" s="20"/>
      <c r="E129" s="20"/>
    </row>
    <row r="130" spans="1:5" ht="15.75" customHeight="1" x14ac:dyDescent="0.25">
      <c r="A130" s="20"/>
      <c r="B130" s="20"/>
      <c r="C130" s="20"/>
      <c r="D130" s="20"/>
      <c r="E130" s="20"/>
    </row>
    <row r="131" spans="1:5" ht="15.75" customHeight="1" x14ac:dyDescent="0.25">
      <c r="A131" s="20"/>
      <c r="B131" s="20"/>
      <c r="C131" s="20"/>
      <c r="D131" s="20"/>
      <c r="E131" s="20"/>
    </row>
    <row r="132" spans="1:5" ht="15.75" customHeight="1" x14ac:dyDescent="0.25">
      <c r="A132" s="20"/>
      <c r="B132" s="20"/>
      <c r="C132" s="20"/>
      <c r="D132" s="20"/>
      <c r="E132" s="20"/>
    </row>
    <row r="133" spans="1:5" ht="15.75" customHeight="1" x14ac:dyDescent="0.25">
      <c r="A133" s="20"/>
      <c r="B133" s="20"/>
      <c r="C133" s="20"/>
      <c r="D133" s="20"/>
      <c r="E133" s="20"/>
    </row>
    <row r="134" spans="1:5" ht="15.75" customHeight="1" x14ac:dyDescent="0.25">
      <c r="A134" s="20"/>
      <c r="B134" s="20"/>
      <c r="C134" s="20"/>
      <c r="D134" s="20"/>
      <c r="E134" s="20"/>
    </row>
    <row r="135" spans="1:5" ht="15.75" customHeight="1" x14ac:dyDescent="0.25">
      <c r="A135" s="20"/>
      <c r="B135" s="20"/>
      <c r="C135" s="20"/>
      <c r="D135" s="20"/>
      <c r="E135" s="20"/>
    </row>
    <row r="136" spans="1:5" ht="15.75" customHeight="1" x14ac:dyDescent="0.25">
      <c r="A136" s="20"/>
      <c r="B136" s="20"/>
      <c r="C136" s="20"/>
      <c r="D136" s="20"/>
      <c r="E136" s="20"/>
    </row>
    <row r="137" spans="1:5" ht="15.75" customHeight="1" x14ac:dyDescent="0.25">
      <c r="A137" s="20"/>
      <c r="B137" s="20"/>
      <c r="C137" s="20"/>
      <c r="D137" s="20"/>
      <c r="E137" s="20"/>
    </row>
    <row r="138" spans="1:5" ht="15.75" customHeight="1" x14ac:dyDescent="0.25">
      <c r="A138" s="20"/>
      <c r="B138" s="20"/>
      <c r="C138" s="20"/>
      <c r="D138" s="20"/>
      <c r="E138" s="20"/>
    </row>
    <row r="139" spans="1:5" ht="15.75" customHeight="1" x14ac:dyDescent="0.25">
      <c r="A139" s="20"/>
      <c r="B139" s="20"/>
      <c r="C139" s="20"/>
      <c r="D139" s="20"/>
      <c r="E139" s="20"/>
    </row>
    <row r="140" spans="1:5" ht="15.75" customHeight="1" x14ac:dyDescent="0.25">
      <c r="A140" s="20"/>
      <c r="B140" s="20"/>
      <c r="C140" s="20"/>
      <c r="D140" s="20"/>
      <c r="E140" s="20"/>
    </row>
    <row r="141" spans="1:5" ht="15.75" customHeight="1" x14ac:dyDescent="0.25">
      <c r="A141" s="20"/>
      <c r="B141" s="20"/>
      <c r="C141" s="20"/>
      <c r="D141" s="20"/>
      <c r="E141" s="20"/>
    </row>
    <row r="142" spans="1:5" ht="15.75" customHeight="1" x14ac:dyDescent="0.25">
      <c r="A142" s="20"/>
      <c r="B142" s="20"/>
      <c r="C142" s="20"/>
      <c r="D142" s="20"/>
      <c r="E142" s="20"/>
    </row>
    <row r="143" spans="1:5" ht="15.75" customHeight="1" x14ac:dyDescent="0.25">
      <c r="A143" s="20"/>
      <c r="B143" s="20"/>
      <c r="C143" s="20"/>
      <c r="D143" s="20"/>
      <c r="E143" s="20"/>
    </row>
    <row r="144" spans="1:5" ht="15.75" customHeight="1" x14ac:dyDescent="0.25">
      <c r="A144" s="20"/>
      <c r="B144" s="20"/>
      <c r="C144" s="20"/>
      <c r="D144" s="20"/>
      <c r="E144" s="20"/>
    </row>
    <row r="145" spans="1:5" ht="15.75" customHeight="1" x14ac:dyDescent="0.25">
      <c r="A145" s="20"/>
      <c r="B145" s="20"/>
      <c r="C145" s="20"/>
      <c r="D145" s="20"/>
      <c r="E145" s="20"/>
    </row>
    <row r="146" spans="1:5" ht="15.75" customHeight="1" x14ac:dyDescent="0.25">
      <c r="A146" s="20"/>
      <c r="B146" s="20"/>
      <c r="C146" s="20"/>
      <c r="D146" s="20"/>
      <c r="E146" s="20"/>
    </row>
    <row r="147" spans="1:5" ht="15.75" customHeight="1" x14ac:dyDescent="0.25">
      <c r="A147" s="20"/>
      <c r="B147" s="20"/>
      <c r="C147" s="20"/>
      <c r="D147" s="20"/>
      <c r="E147" s="20"/>
    </row>
    <row r="148" spans="1:5" ht="15.75" customHeight="1" x14ac:dyDescent="0.25">
      <c r="A148" s="20"/>
      <c r="B148" s="20"/>
      <c r="C148" s="20"/>
      <c r="D148" s="20"/>
      <c r="E148" s="20"/>
    </row>
    <row r="149" spans="1:5" ht="15.75" customHeight="1" x14ac:dyDescent="0.25">
      <c r="A149" s="20"/>
      <c r="B149" s="20"/>
      <c r="C149" s="20"/>
      <c r="D149" s="20"/>
      <c r="E149" s="20"/>
    </row>
    <row r="150" spans="1:5" ht="15.75" customHeight="1" x14ac:dyDescent="0.25">
      <c r="A150" s="20"/>
      <c r="B150" s="20"/>
      <c r="C150" s="20"/>
      <c r="D150" s="20"/>
      <c r="E150" s="20"/>
    </row>
    <row r="151" spans="1:5" ht="15.75" customHeight="1" x14ac:dyDescent="0.25">
      <c r="A151" s="20"/>
      <c r="B151" s="20"/>
      <c r="C151" s="20"/>
      <c r="D151" s="20"/>
      <c r="E151" s="20"/>
    </row>
    <row r="152" spans="1:5" ht="15.75" customHeight="1" x14ac:dyDescent="0.25">
      <c r="A152" s="20"/>
      <c r="B152" s="20"/>
      <c r="C152" s="20"/>
      <c r="D152" s="20"/>
      <c r="E152" s="20"/>
    </row>
    <row r="153" spans="1:5" ht="15.75" customHeight="1" x14ac:dyDescent="0.25">
      <c r="A153" s="20"/>
      <c r="B153" s="20"/>
      <c r="C153" s="20"/>
      <c r="D153" s="20"/>
      <c r="E153" s="20"/>
    </row>
    <row r="154" spans="1:5" ht="15.75" customHeight="1" x14ac:dyDescent="0.25">
      <c r="A154" s="20"/>
      <c r="B154" s="20"/>
      <c r="C154" s="20"/>
      <c r="D154" s="20"/>
      <c r="E154" s="20"/>
    </row>
    <row r="155" spans="1:5" ht="15.75" customHeight="1" x14ac:dyDescent="0.25">
      <c r="A155" s="20"/>
      <c r="B155" s="20"/>
      <c r="C155" s="20"/>
      <c r="D155" s="20"/>
      <c r="E155" s="20"/>
    </row>
    <row r="156" spans="1:5" ht="15.75" customHeight="1" x14ac:dyDescent="0.25">
      <c r="A156" s="20"/>
      <c r="B156" s="20"/>
      <c r="C156" s="20"/>
      <c r="D156" s="20"/>
      <c r="E156" s="20"/>
    </row>
    <row r="157" spans="1:5" ht="15.75" customHeight="1" x14ac:dyDescent="0.25">
      <c r="A157" s="20"/>
      <c r="B157" s="20"/>
      <c r="C157" s="20"/>
      <c r="D157" s="20"/>
      <c r="E157" s="20"/>
    </row>
    <row r="158" spans="1:5" ht="15.75" customHeight="1" x14ac:dyDescent="0.25">
      <c r="A158" s="20"/>
      <c r="B158" s="20"/>
      <c r="C158" s="20"/>
      <c r="D158" s="20"/>
      <c r="E158" s="20"/>
    </row>
    <row r="159" spans="1:5" ht="15.75" customHeight="1" x14ac:dyDescent="0.25">
      <c r="A159" s="20"/>
      <c r="B159" s="20"/>
      <c r="C159" s="20"/>
      <c r="D159" s="20"/>
      <c r="E159" s="20"/>
    </row>
    <row r="160" spans="1:5" ht="15.75" customHeight="1" x14ac:dyDescent="0.25">
      <c r="A160" s="20"/>
      <c r="B160" s="20"/>
      <c r="C160" s="20"/>
      <c r="D160" s="20"/>
      <c r="E160" s="20"/>
    </row>
    <row r="161" spans="1:5" ht="15.75" customHeight="1" x14ac:dyDescent="0.25">
      <c r="A161" s="20"/>
      <c r="B161" s="20"/>
      <c r="C161" s="20"/>
      <c r="D161" s="20"/>
      <c r="E161" s="20"/>
    </row>
    <row r="162" spans="1:5" ht="15.75" customHeight="1" x14ac:dyDescent="0.25">
      <c r="A162" s="20"/>
      <c r="B162" s="20"/>
      <c r="C162" s="20"/>
      <c r="D162" s="20"/>
      <c r="E162" s="20"/>
    </row>
    <row r="163" spans="1:5" ht="15.75" customHeight="1" x14ac:dyDescent="0.25">
      <c r="A163" s="20"/>
      <c r="B163" s="20"/>
      <c r="C163" s="20"/>
      <c r="D163" s="20"/>
      <c r="E163" s="20"/>
    </row>
    <row r="164" spans="1:5" ht="15.75" customHeight="1" x14ac:dyDescent="0.25">
      <c r="A164" s="20"/>
      <c r="B164" s="20"/>
      <c r="C164" s="20"/>
      <c r="D164" s="20"/>
      <c r="E164" s="20"/>
    </row>
    <row r="165" spans="1:5" ht="15.75" customHeight="1" x14ac:dyDescent="0.25">
      <c r="A165" s="20"/>
      <c r="B165" s="20"/>
      <c r="C165" s="20"/>
      <c r="D165" s="20"/>
      <c r="E165" s="20"/>
    </row>
    <row r="166" spans="1:5" ht="15.75" customHeight="1" x14ac:dyDescent="0.25">
      <c r="A166" s="20"/>
      <c r="B166" s="20"/>
      <c r="C166" s="20"/>
      <c r="D166" s="20"/>
      <c r="E166" s="20"/>
    </row>
    <row r="167" spans="1:5" ht="15.75" customHeight="1" x14ac:dyDescent="0.25">
      <c r="A167" s="20"/>
      <c r="B167" s="20"/>
      <c r="C167" s="20"/>
      <c r="D167" s="20"/>
      <c r="E167" s="20"/>
    </row>
    <row r="168" spans="1:5" ht="15.75" customHeight="1" x14ac:dyDescent="0.25">
      <c r="A168" s="20"/>
      <c r="B168" s="20"/>
      <c r="C168" s="20"/>
      <c r="D168" s="20"/>
      <c r="E168" s="20"/>
    </row>
    <row r="169" spans="1:5" ht="15.75" customHeight="1" x14ac:dyDescent="0.25">
      <c r="A169" s="20"/>
      <c r="B169" s="20"/>
      <c r="C169" s="20"/>
      <c r="D169" s="20"/>
      <c r="E169" s="20"/>
    </row>
    <row r="170" spans="1:5" ht="15.75" customHeight="1" x14ac:dyDescent="0.25">
      <c r="A170" s="20"/>
      <c r="B170" s="20"/>
      <c r="C170" s="20"/>
      <c r="D170" s="20"/>
      <c r="E170" s="20"/>
    </row>
    <row r="171" spans="1:5" ht="15.75" customHeight="1" x14ac:dyDescent="0.25">
      <c r="A171" s="20"/>
      <c r="B171" s="20"/>
      <c r="C171" s="20"/>
      <c r="D171" s="20"/>
      <c r="E171" s="20"/>
    </row>
    <row r="172" spans="1:5" ht="15.75" customHeight="1" x14ac:dyDescent="0.25">
      <c r="A172" s="20"/>
      <c r="B172" s="20"/>
      <c r="C172" s="20"/>
      <c r="D172" s="20"/>
      <c r="E172" s="20"/>
    </row>
    <row r="173" spans="1:5" ht="15.75" customHeight="1" x14ac:dyDescent="0.25">
      <c r="A173" s="20"/>
      <c r="B173" s="20"/>
      <c r="C173" s="20"/>
      <c r="D173" s="20"/>
      <c r="E173" s="20"/>
    </row>
    <row r="174" spans="1:5" ht="15.75" customHeight="1" x14ac:dyDescent="0.25">
      <c r="A174" s="20"/>
      <c r="B174" s="20"/>
      <c r="C174" s="20"/>
      <c r="D174" s="20"/>
      <c r="E174" s="20"/>
    </row>
    <row r="175" spans="1:5" ht="15.75" customHeight="1" x14ac:dyDescent="0.25">
      <c r="A175" s="20"/>
      <c r="B175" s="20"/>
      <c r="C175" s="20"/>
      <c r="D175" s="20"/>
      <c r="E175" s="20"/>
    </row>
    <row r="176" spans="1:5" ht="15.75" customHeight="1" x14ac:dyDescent="0.25">
      <c r="A176" s="20"/>
      <c r="B176" s="20"/>
      <c r="C176" s="20"/>
      <c r="D176" s="20"/>
      <c r="E176" s="20"/>
    </row>
    <row r="177" spans="1:5" ht="15.75" customHeight="1" x14ac:dyDescent="0.25">
      <c r="A177" s="20"/>
      <c r="B177" s="20"/>
      <c r="C177" s="20"/>
      <c r="D177" s="20"/>
      <c r="E177" s="20"/>
    </row>
    <row r="178" spans="1:5" ht="15.75" customHeight="1" x14ac:dyDescent="0.25">
      <c r="A178" s="20"/>
      <c r="B178" s="20"/>
      <c r="C178" s="20"/>
      <c r="D178" s="20"/>
      <c r="E178" s="20"/>
    </row>
    <row r="179" spans="1:5" ht="15.75" customHeight="1" x14ac:dyDescent="0.25">
      <c r="A179" s="20"/>
      <c r="B179" s="20"/>
      <c r="C179" s="20"/>
      <c r="D179" s="20"/>
      <c r="E179" s="20"/>
    </row>
    <row r="180" spans="1:5" ht="15.75" customHeight="1" x14ac:dyDescent="0.25">
      <c r="A180" s="20"/>
      <c r="B180" s="20"/>
      <c r="C180" s="20"/>
      <c r="D180" s="20"/>
      <c r="E180" s="20"/>
    </row>
    <row r="181" spans="1:5" ht="15.75" customHeight="1" x14ac:dyDescent="0.25">
      <c r="A181" s="20"/>
      <c r="B181" s="20"/>
      <c r="C181" s="20"/>
      <c r="D181" s="20"/>
      <c r="E181" s="20"/>
    </row>
    <row r="182" spans="1:5" ht="15.75" customHeight="1" x14ac:dyDescent="0.25">
      <c r="A182" s="20"/>
      <c r="B182" s="20"/>
      <c r="C182" s="20"/>
      <c r="D182" s="20"/>
      <c r="E182" s="20"/>
    </row>
    <row r="183" spans="1:5" ht="15.75" customHeight="1" x14ac:dyDescent="0.25">
      <c r="A183" s="20"/>
      <c r="B183" s="20"/>
      <c r="C183" s="20"/>
      <c r="D183" s="20"/>
      <c r="E183" s="20"/>
    </row>
    <row r="184" spans="1:5" ht="15.75" customHeight="1" x14ac:dyDescent="0.25">
      <c r="A184" s="20"/>
      <c r="B184" s="20"/>
      <c r="C184" s="20"/>
      <c r="D184" s="20"/>
      <c r="E184" s="20"/>
    </row>
    <row r="185" spans="1:5" ht="15.75" customHeight="1" x14ac:dyDescent="0.25">
      <c r="A185" s="20"/>
      <c r="B185" s="20"/>
      <c r="C185" s="20"/>
      <c r="D185" s="20"/>
      <c r="E185" s="20"/>
    </row>
    <row r="186" spans="1:5" ht="15.75" customHeight="1" x14ac:dyDescent="0.25">
      <c r="A186" s="20"/>
      <c r="B186" s="20"/>
      <c r="C186" s="20"/>
      <c r="D186" s="20"/>
      <c r="E186" s="20"/>
    </row>
    <row r="187" spans="1:5" ht="15.75" customHeight="1" x14ac:dyDescent="0.25">
      <c r="A187" s="20"/>
      <c r="B187" s="20"/>
      <c r="C187" s="20"/>
      <c r="D187" s="20"/>
      <c r="E187" s="20"/>
    </row>
    <row r="188" spans="1:5" ht="15.75" customHeight="1" x14ac:dyDescent="0.25">
      <c r="A188" s="20"/>
      <c r="B188" s="20"/>
      <c r="C188" s="20"/>
      <c r="D188" s="20"/>
      <c r="E188" s="20"/>
    </row>
    <row r="189" spans="1:5" ht="15.75" customHeight="1" x14ac:dyDescent="0.25">
      <c r="A189" s="20"/>
      <c r="B189" s="20"/>
      <c r="C189" s="20"/>
      <c r="D189" s="20"/>
      <c r="E189" s="20"/>
    </row>
    <row r="190" spans="1:5" ht="15.75" customHeight="1" x14ac:dyDescent="0.25">
      <c r="A190" s="20"/>
      <c r="B190" s="20"/>
      <c r="C190" s="20"/>
      <c r="D190" s="20"/>
      <c r="E190" s="20"/>
    </row>
    <row r="191" spans="1:5" ht="15.75" customHeight="1" x14ac:dyDescent="0.25">
      <c r="A191" s="20"/>
      <c r="B191" s="20"/>
      <c r="C191" s="20"/>
      <c r="D191" s="20"/>
      <c r="E191" s="20"/>
    </row>
    <row r="192" spans="1:5" ht="15.75" customHeight="1" x14ac:dyDescent="0.25">
      <c r="A192" s="20"/>
      <c r="B192" s="20"/>
      <c r="C192" s="20"/>
      <c r="D192" s="20"/>
      <c r="E192" s="20"/>
    </row>
    <row r="193" spans="1:5" ht="15.75" customHeight="1" x14ac:dyDescent="0.25">
      <c r="A193" s="20"/>
      <c r="B193" s="20"/>
      <c r="C193" s="20"/>
      <c r="D193" s="20"/>
      <c r="E193" s="20"/>
    </row>
    <row r="194" spans="1:5" ht="15.75" customHeight="1" x14ac:dyDescent="0.25">
      <c r="A194" s="20"/>
      <c r="B194" s="20"/>
      <c r="C194" s="20"/>
      <c r="D194" s="20"/>
      <c r="E194" s="20"/>
    </row>
    <row r="195" spans="1:5" ht="15.75" customHeight="1" x14ac:dyDescent="0.25">
      <c r="A195" s="20"/>
      <c r="B195" s="20"/>
      <c r="C195" s="20"/>
      <c r="D195" s="20"/>
      <c r="E195" s="20"/>
    </row>
    <row r="196" spans="1:5" ht="15.75" customHeight="1" x14ac:dyDescent="0.25">
      <c r="A196" s="20"/>
      <c r="B196" s="20"/>
      <c r="C196" s="20"/>
      <c r="D196" s="20"/>
      <c r="E196" s="20"/>
    </row>
    <row r="197" spans="1:5" ht="15.75" customHeight="1" x14ac:dyDescent="0.25">
      <c r="A197" s="20"/>
      <c r="B197" s="20"/>
      <c r="C197" s="20"/>
      <c r="D197" s="20"/>
      <c r="E197" s="20"/>
    </row>
    <row r="198" spans="1:5" ht="15.75" customHeight="1" x14ac:dyDescent="0.25">
      <c r="A198" s="20"/>
      <c r="B198" s="20"/>
      <c r="C198" s="20"/>
      <c r="D198" s="20"/>
      <c r="E198" s="20"/>
    </row>
    <row r="199" spans="1:5" ht="15.75" customHeight="1" x14ac:dyDescent="0.25">
      <c r="A199" s="20"/>
      <c r="B199" s="20"/>
      <c r="C199" s="20"/>
      <c r="D199" s="20"/>
      <c r="E199" s="20"/>
    </row>
    <row r="200" spans="1:5" ht="15.75" customHeight="1" x14ac:dyDescent="0.25">
      <c r="A200" s="20"/>
      <c r="B200" s="20"/>
      <c r="C200" s="20"/>
      <c r="D200" s="20"/>
      <c r="E200" s="20"/>
    </row>
    <row r="201" spans="1:5" ht="15.75" customHeight="1" x14ac:dyDescent="0.25">
      <c r="A201" s="20"/>
      <c r="B201" s="20"/>
      <c r="C201" s="20"/>
      <c r="D201" s="20"/>
      <c r="E201" s="20"/>
    </row>
    <row r="202" spans="1:5" ht="15.75" customHeight="1" x14ac:dyDescent="0.25">
      <c r="A202" s="20"/>
      <c r="B202" s="20"/>
      <c r="C202" s="20"/>
      <c r="D202" s="20"/>
      <c r="E202" s="20"/>
    </row>
    <row r="203" spans="1:5" ht="15.75" customHeight="1" x14ac:dyDescent="0.25">
      <c r="A203" s="20"/>
      <c r="B203" s="20"/>
      <c r="C203" s="20"/>
      <c r="D203" s="20"/>
      <c r="E203" s="20"/>
    </row>
    <row r="204" spans="1:5" ht="15.75" customHeight="1" x14ac:dyDescent="0.25">
      <c r="A204" s="20"/>
      <c r="B204" s="20"/>
      <c r="C204" s="20"/>
      <c r="D204" s="20"/>
      <c r="E204" s="20"/>
    </row>
    <row r="205" spans="1:5" ht="15.75" customHeight="1" x14ac:dyDescent="0.25">
      <c r="A205" s="20"/>
      <c r="B205" s="20"/>
      <c r="C205" s="20"/>
      <c r="D205" s="20"/>
      <c r="E205" s="20"/>
    </row>
    <row r="206" spans="1:5" ht="15.75" customHeight="1" x14ac:dyDescent="0.25">
      <c r="A206" s="20"/>
      <c r="B206" s="20"/>
      <c r="C206" s="20"/>
      <c r="D206" s="20"/>
      <c r="E206" s="20"/>
    </row>
    <row r="207" spans="1:5" ht="15.75" customHeight="1" x14ac:dyDescent="0.25">
      <c r="A207" s="20"/>
      <c r="B207" s="20"/>
      <c r="C207" s="20"/>
      <c r="D207" s="20"/>
      <c r="E207" s="20"/>
    </row>
    <row r="208" spans="1:5" ht="15.75" customHeight="1" x14ac:dyDescent="0.25">
      <c r="A208" s="20"/>
      <c r="B208" s="20"/>
      <c r="C208" s="20"/>
      <c r="D208" s="20"/>
      <c r="E208" s="20"/>
    </row>
    <row r="209" spans="1:5" ht="15.75" customHeight="1" x14ac:dyDescent="0.25">
      <c r="A209" s="20"/>
      <c r="B209" s="20"/>
      <c r="C209" s="20"/>
      <c r="D209" s="20"/>
      <c r="E209" s="20"/>
    </row>
    <row r="210" spans="1:5" ht="15.75" customHeight="1" x14ac:dyDescent="0.25">
      <c r="A210" s="20"/>
      <c r="B210" s="20"/>
      <c r="C210" s="20"/>
      <c r="D210" s="20"/>
      <c r="E210" s="20"/>
    </row>
    <row r="211" spans="1:5" ht="15.75" customHeight="1" x14ac:dyDescent="0.25">
      <c r="A211" s="20"/>
      <c r="B211" s="20"/>
      <c r="C211" s="20"/>
      <c r="D211" s="20"/>
      <c r="E211" s="20"/>
    </row>
    <row r="212" spans="1:5" ht="15.75" customHeight="1" x14ac:dyDescent="0.25">
      <c r="A212" s="20"/>
      <c r="B212" s="20"/>
      <c r="C212" s="20"/>
      <c r="D212" s="20"/>
      <c r="E212" s="20"/>
    </row>
    <row r="213" spans="1:5" ht="15.75" customHeight="1" x14ac:dyDescent="0.25">
      <c r="A213" s="20"/>
      <c r="B213" s="20"/>
      <c r="C213" s="20"/>
      <c r="D213" s="20"/>
      <c r="E213" s="20"/>
    </row>
    <row r="214" spans="1:5" ht="15.75" customHeight="1" x14ac:dyDescent="0.25">
      <c r="A214" s="20"/>
      <c r="B214" s="20"/>
      <c r="C214" s="20"/>
      <c r="D214" s="20"/>
      <c r="E214" s="20"/>
    </row>
    <row r="215" spans="1:5" ht="15.75" customHeight="1" x14ac:dyDescent="0.25">
      <c r="A215" s="20"/>
      <c r="B215" s="20"/>
      <c r="C215" s="20"/>
      <c r="D215" s="20"/>
      <c r="E215" s="20"/>
    </row>
    <row r="216" spans="1:5" ht="15.75" customHeight="1" x14ac:dyDescent="0.25">
      <c r="A216" s="20"/>
      <c r="B216" s="20"/>
      <c r="C216" s="20"/>
      <c r="D216" s="20"/>
      <c r="E216" s="20"/>
    </row>
    <row r="217" spans="1:5" ht="15.75" customHeight="1" x14ac:dyDescent="0.25">
      <c r="A217" s="20"/>
      <c r="B217" s="20"/>
      <c r="C217" s="20"/>
      <c r="D217" s="20"/>
      <c r="E217" s="20"/>
    </row>
    <row r="218" spans="1:5" ht="15.75" customHeight="1" x14ac:dyDescent="0.25">
      <c r="A218" s="20"/>
      <c r="B218" s="20"/>
      <c r="C218" s="20"/>
      <c r="D218" s="20"/>
      <c r="E218" s="20"/>
    </row>
    <row r="219" spans="1:5" ht="15.75" customHeight="1" x14ac:dyDescent="0.25">
      <c r="A219" s="20"/>
      <c r="B219" s="20"/>
      <c r="C219" s="20"/>
      <c r="D219" s="20"/>
      <c r="E219" s="20"/>
    </row>
    <row r="220" spans="1:5" ht="15.75" customHeight="1" x14ac:dyDescent="0.25">
      <c r="A220" s="20"/>
      <c r="B220" s="20"/>
      <c r="C220" s="20"/>
      <c r="D220" s="20"/>
      <c r="E220" s="20"/>
    </row>
    <row r="221" spans="1:5" ht="15.75" customHeight="1" x14ac:dyDescent="0.25">
      <c r="A221" s="20"/>
      <c r="B221" s="20"/>
      <c r="C221" s="20"/>
      <c r="D221" s="20"/>
      <c r="E221" s="20"/>
    </row>
    <row r="222" spans="1:5" ht="15.75" customHeight="1" x14ac:dyDescent="0.25">
      <c r="A222" s="20"/>
      <c r="B222" s="20"/>
      <c r="C222" s="20"/>
      <c r="D222" s="20"/>
      <c r="E222" s="20"/>
    </row>
    <row r="223" spans="1:5" ht="15.75" customHeight="1" x14ac:dyDescent="0.25">
      <c r="A223" s="20"/>
      <c r="B223" s="20"/>
      <c r="C223" s="20"/>
      <c r="D223" s="20"/>
      <c r="E223" s="20"/>
    </row>
    <row r="224" spans="1:5" ht="15.75" customHeight="1" x14ac:dyDescent="0.25">
      <c r="A224" s="20"/>
      <c r="B224" s="20"/>
      <c r="C224" s="20"/>
      <c r="D224" s="20"/>
      <c r="E224" s="20"/>
    </row>
    <row r="225" spans="1:5" ht="15.75" customHeight="1" x14ac:dyDescent="0.25">
      <c r="A225" s="20"/>
      <c r="B225" s="20"/>
      <c r="C225" s="20"/>
      <c r="D225" s="20"/>
      <c r="E225" s="20"/>
    </row>
    <row r="226" spans="1:5" ht="15.75" customHeight="1" x14ac:dyDescent="0.25">
      <c r="A226" s="20"/>
      <c r="B226" s="20"/>
      <c r="C226" s="20"/>
      <c r="D226" s="20"/>
      <c r="E226" s="20"/>
    </row>
    <row r="227" spans="1:5" ht="15.75" customHeight="1" x14ac:dyDescent="0.25">
      <c r="A227" s="20"/>
      <c r="B227" s="20"/>
      <c r="C227" s="20"/>
      <c r="D227" s="20"/>
      <c r="E227" s="20"/>
    </row>
    <row r="228" spans="1:5" ht="15.75" customHeight="1" x14ac:dyDescent="0.25">
      <c r="A228" s="20"/>
      <c r="B228" s="20"/>
      <c r="C228" s="20"/>
      <c r="D228" s="20"/>
      <c r="E228" s="20"/>
    </row>
    <row r="229" spans="1:5" ht="15.75" customHeight="1" x14ac:dyDescent="0.25">
      <c r="A229" s="20"/>
      <c r="B229" s="20"/>
      <c r="C229" s="20"/>
      <c r="D229" s="20"/>
      <c r="E229" s="20"/>
    </row>
    <row r="230" spans="1:5" ht="15.75" customHeight="1" x14ac:dyDescent="0.25">
      <c r="A230" s="20"/>
      <c r="B230" s="20"/>
      <c r="C230" s="20"/>
      <c r="D230" s="20"/>
      <c r="E230" s="20"/>
    </row>
    <row r="231" spans="1:5" ht="15.75" customHeight="1" x14ac:dyDescent="0.25">
      <c r="A231" s="20"/>
      <c r="B231" s="20"/>
      <c r="C231" s="20"/>
      <c r="D231" s="20"/>
      <c r="E231" s="20"/>
    </row>
    <row r="232" spans="1:5" ht="15.75" customHeight="1" x14ac:dyDescent="0.25">
      <c r="A232" s="20"/>
      <c r="B232" s="20"/>
      <c r="C232" s="20"/>
      <c r="D232" s="20"/>
      <c r="E232" s="20"/>
    </row>
    <row r="233" spans="1:5" ht="15.75" customHeight="1" x14ac:dyDescent="0.25">
      <c r="A233" s="20"/>
      <c r="B233" s="20"/>
      <c r="C233" s="20"/>
      <c r="D233" s="20"/>
      <c r="E233" s="20"/>
    </row>
    <row r="234" spans="1:5" ht="15.75" customHeight="1" x14ac:dyDescent="0.25">
      <c r="A234" s="20"/>
      <c r="B234" s="20"/>
      <c r="C234" s="20"/>
      <c r="D234" s="20"/>
      <c r="E234" s="20"/>
    </row>
    <row r="235" spans="1:5" ht="15.75" customHeight="1" x14ac:dyDescent="0.25">
      <c r="A235" s="20"/>
      <c r="B235" s="20"/>
      <c r="C235" s="20"/>
      <c r="D235" s="20"/>
      <c r="E235" s="20"/>
    </row>
    <row r="236" spans="1:5" ht="15.75" customHeight="1" x14ac:dyDescent="0.25">
      <c r="A236" s="20"/>
      <c r="B236" s="20"/>
      <c r="C236" s="20"/>
      <c r="D236" s="20"/>
      <c r="E236" s="20"/>
    </row>
    <row r="237" spans="1:5" ht="15.75" customHeight="1" x14ac:dyDescent="0.25">
      <c r="A237" s="20"/>
      <c r="B237" s="20"/>
      <c r="C237" s="20"/>
      <c r="D237" s="20"/>
      <c r="E237" s="20"/>
    </row>
    <row r="238" spans="1:5" ht="15.75" customHeight="1" x14ac:dyDescent="0.25">
      <c r="A238" s="20"/>
      <c r="B238" s="20"/>
      <c r="C238" s="20"/>
      <c r="D238" s="20"/>
      <c r="E238" s="20"/>
    </row>
    <row r="239" spans="1:5" ht="15.75" customHeight="1" x14ac:dyDescent="0.25">
      <c r="A239" s="20"/>
      <c r="B239" s="20"/>
      <c r="C239" s="20"/>
      <c r="D239" s="20"/>
      <c r="E239" s="20"/>
    </row>
    <row r="240" spans="1:5" ht="15.75" customHeight="1" x14ac:dyDescent="0.25">
      <c r="A240" s="20"/>
      <c r="B240" s="20"/>
      <c r="C240" s="20"/>
      <c r="D240" s="20"/>
      <c r="E240" s="20"/>
    </row>
    <row r="241" spans="1:5" ht="15.75" customHeight="1" x14ac:dyDescent="0.25">
      <c r="A241" s="20"/>
      <c r="B241" s="20"/>
      <c r="C241" s="20"/>
      <c r="D241" s="20"/>
      <c r="E241" s="20"/>
    </row>
    <row r="242" spans="1:5" ht="15.75" customHeight="1" x14ac:dyDescent="0.25">
      <c r="A242" s="20"/>
      <c r="B242" s="20"/>
      <c r="C242" s="20"/>
      <c r="D242" s="20"/>
      <c r="E242" s="20"/>
    </row>
    <row r="243" spans="1:5" ht="15.75" customHeight="1" x14ac:dyDescent="0.25">
      <c r="A243" s="20"/>
      <c r="B243" s="20"/>
      <c r="C243" s="20"/>
      <c r="D243" s="20"/>
      <c r="E243" s="20"/>
    </row>
    <row r="244" spans="1:5" ht="15.75" customHeight="1" x14ac:dyDescent="0.25">
      <c r="A244" s="20"/>
      <c r="B244" s="20"/>
      <c r="C244" s="20"/>
      <c r="D244" s="20"/>
      <c r="E244" s="20"/>
    </row>
    <row r="245" spans="1:5" ht="15.75" customHeight="1" x14ac:dyDescent="0.25">
      <c r="A245" s="20"/>
      <c r="B245" s="20"/>
      <c r="C245" s="20"/>
      <c r="D245" s="20"/>
      <c r="E245" s="20"/>
    </row>
    <row r="246" spans="1:5" ht="15.75" customHeight="1" x14ac:dyDescent="0.25">
      <c r="A246" s="20"/>
      <c r="B246" s="20"/>
      <c r="C246" s="20"/>
      <c r="D246" s="20"/>
      <c r="E246" s="20"/>
    </row>
    <row r="247" spans="1:5" ht="15.75" customHeight="1" x14ac:dyDescent="0.25">
      <c r="A247" s="20"/>
      <c r="B247" s="20"/>
      <c r="C247" s="20"/>
      <c r="D247" s="20"/>
      <c r="E247" s="20"/>
    </row>
    <row r="248" spans="1:5" ht="15.75" customHeight="1" x14ac:dyDescent="0.25">
      <c r="A248" s="20"/>
      <c r="B248" s="20"/>
      <c r="C248" s="20"/>
      <c r="D248" s="20"/>
      <c r="E248" s="20"/>
    </row>
    <row r="249" spans="1:5" ht="15.75" customHeight="1" x14ac:dyDescent="0.25">
      <c r="A249" s="20"/>
      <c r="B249" s="20"/>
      <c r="C249" s="20"/>
      <c r="D249" s="20"/>
      <c r="E249" s="20"/>
    </row>
    <row r="250" spans="1:5" ht="15.75" customHeight="1" x14ac:dyDescent="0.25">
      <c r="A250" s="20"/>
      <c r="B250" s="20"/>
      <c r="C250" s="20"/>
      <c r="D250" s="20"/>
      <c r="E250" s="20"/>
    </row>
    <row r="251" spans="1:5" ht="15.75" customHeight="1" x14ac:dyDescent="0.25">
      <c r="A251" s="20"/>
      <c r="B251" s="20"/>
      <c r="C251" s="20"/>
      <c r="D251" s="20"/>
      <c r="E251" s="20"/>
    </row>
    <row r="252" spans="1:5" ht="15.75" customHeight="1" x14ac:dyDescent="0.25">
      <c r="A252" s="20"/>
      <c r="B252" s="20"/>
      <c r="C252" s="20"/>
      <c r="D252" s="20"/>
      <c r="E252" s="20"/>
    </row>
    <row r="253" spans="1:5" ht="15.75" customHeight="1" x14ac:dyDescent="0.25">
      <c r="A253" s="20"/>
      <c r="B253" s="20"/>
      <c r="C253" s="20"/>
      <c r="D253" s="20"/>
      <c r="E253" s="20"/>
    </row>
    <row r="254" spans="1:5" ht="15.75" customHeight="1" x14ac:dyDescent="0.25">
      <c r="A254" s="20"/>
      <c r="B254" s="20"/>
      <c r="C254" s="20"/>
      <c r="D254" s="20"/>
      <c r="E254" s="20"/>
    </row>
    <row r="255" spans="1:5" ht="15.75" customHeight="1" x14ac:dyDescent="0.25">
      <c r="A255" s="20"/>
      <c r="B255" s="20"/>
      <c r="C255" s="20"/>
      <c r="D255" s="20"/>
      <c r="E255" s="20"/>
    </row>
    <row r="256" spans="1:5" ht="15.75" customHeight="1" x14ac:dyDescent="0.25">
      <c r="A256" s="20"/>
      <c r="B256" s="20"/>
      <c r="C256" s="20"/>
      <c r="D256" s="20"/>
      <c r="E256" s="20"/>
    </row>
    <row r="257" spans="1:5" ht="15.75" customHeight="1" x14ac:dyDescent="0.25">
      <c r="A257" s="20"/>
      <c r="B257" s="20"/>
      <c r="C257" s="20"/>
      <c r="D257" s="20"/>
      <c r="E257" s="20"/>
    </row>
    <row r="258" spans="1:5" ht="15.75" customHeight="1" x14ac:dyDescent="0.25">
      <c r="A258" s="20"/>
      <c r="B258" s="20"/>
      <c r="C258" s="20"/>
      <c r="D258" s="20"/>
      <c r="E258" s="20"/>
    </row>
    <row r="259" spans="1:5" ht="15.75" customHeight="1" x14ac:dyDescent="0.25">
      <c r="A259" s="20"/>
      <c r="B259" s="20"/>
      <c r="C259" s="20"/>
      <c r="D259" s="20"/>
      <c r="E259" s="20"/>
    </row>
    <row r="260" spans="1:5" ht="15.75" customHeight="1" x14ac:dyDescent="0.25">
      <c r="A260" s="20"/>
      <c r="B260" s="20"/>
      <c r="C260" s="20"/>
      <c r="D260" s="20"/>
      <c r="E260" s="20"/>
    </row>
    <row r="261" spans="1:5" ht="15.75" customHeight="1" x14ac:dyDescent="0.25">
      <c r="A261" s="20"/>
      <c r="B261" s="20"/>
      <c r="C261" s="20"/>
      <c r="D261" s="20"/>
      <c r="E261" s="20"/>
    </row>
    <row r="262" spans="1:5" ht="15.75" customHeight="1" x14ac:dyDescent="0.25">
      <c r="A262" s="20"/>
      <c r="B262" s="20"/>
      <c r="C262" s="20"/>
      <c r="D262" s="20"/>
      <c r="E262" s="20"/>
    </row>
    <row r="263" spans="1:5" ht="15.75" customHeight="1" x14ac:dyDescent="0.25">
      <c r="A263" s="20"/>
      <c r="B263" s="20"/>
      <c r="C263" s="20"/>
      <c r="D263" s="20"/>
      <c r="E263" s="20"/>
    </row>
    <row r="264" spans="1:5" ht="15.75" customHeight="1" x14ac:dyDescent="0.25">
      <c r="A264" s="20"/>
      <c r="B264" s="20"/>
      <c r="C264" s="20"/>
      <c r="D264" s="20"/>
      <c r="E264" s="20"/>
    </row>
    <row r="265" spans="1:5" ht="15.75" customHeight="1" x14ac:dyDescent="0.25">
      <c r="A265" s="20"/>
      <c r="B265" s="20"/>
      <c r="C265" s="20"/>
      <c r="D265" s="20"/>
      <c r="E265" s="20"/>
    </row>
    <row r="266" spans="1:5" ht="15.75" customHeight="1" x14ac:dyDescent="0.25">
      <c r="A266" s="20"/>
      <c r="B266" s="20"/>
      <c r="C266" s="20"/>
      <c r="D266" s="20"/>
      <c r="E266" s="20"/>
    </row>
    <row r="267" spans="1:5" ht="15.75" customHeight="1" x14ac:dyDescent="0.25">
      <c r="A267" s="20"/>
      <c r="B267" s="20"/>
      <c r="C267" s="20"/>
      <c r="D267" s="20"/>
      <c r="E267" s="20"/>
    </row>
    <row r="268" spans="1:5" ht="15.75" customHeight="1" x14ac:dyDescent="0.25">
      <c r="A268" s="20"/>
      <c r="B268" s="20"/>
      <c r="C268" s="20"/>
      <c r="D268" s="20"/>
      <c r="E268" s="20"/>
    </row>
    <row r="269" spans="1:5" ht="15.75" customHeight="1" x14ac:dyDescent="0.25">
      <c r="A269" s="20"/>
      <c r="B269" s="20"/>
      <c r="C269" s="20"/>
      <c r="D269" s="20"/>
      <c r="E269" s="20"/>
    </row>
    <row r="270" spans="1:5" ht="15.75" customHeight="1" x14ac:dyDescent="0.25">
      <c r="A270" s="20"/>
      <c r="B270" s="20"/>
      <c r="C270" s="20"/>
      <c r="D270" s="20"/>
      <c r="E270" s="20"/>
    </row>
    <row r="271" spans="1:5" ht="15.75" customHeight="1" x14ac:dyDescent="0.25">
      <c r="A271" s="20"/>
      <c r="B271" s="20"/>
      <c r="C271" s="20"/>
      <c r="D271" s="20"/>
      <c r="E271" s="20"/>
    </row>
    <row r="272" spans="1:5" ht="15.75" customHeight="1" x14ac:dyDescent="0.25">
      <c r="A272" s="20"/>
      <c r="B272" s="20"/>
      <c r="C272" s="20"/>
      <c r="D272" s="20"/>
      <c r="E272" s="20"/>
    </row>
    <row r="273" spans="1:5" ht="15.75" customHeight="1" x14ac:dyDescent="0.25">
      <c r="A273" s="20"/>
      <c r="B273" s="20"/>
      <c r="C273" s="20"/>
      <c r="D273" s="20"/>
      <c r="E273" s="20"/>
    </row>
    <row r="274" spans="1:5" ht="15.75" customHeight="1" x14ac:dyDescent="0.25">
      <c r="A274" s="20"/>
      <c r="B274" s="20"/>
      <c r="C274" s="20"/>
      <c r="D274" s="20"/>
      <c r="E274" s="20"/>
    </row>
    <row r="275" spans="1:5" ht="15.75" customHeight="1" x14ac:dyDescent="0.25">
      <c r="A275" s="20"/>
      <c r="B275" s="20"/>
      <c r="C275" s="20"/>
      <c r="D275" s="20"/>
      <c r="E275" s="20"/>
    </row>
    <row r="276" spans="1:5" ht="15.75" customHeight="1" x14ac:dyDescent="0.25">
      <c r="A276" s="20"/>
      <c r="B276" s="20"/>
      <c r="C276" s="20"/>
      <c r="D276" s="20"/>
      <c r="E276" s="20"/>
    </row>
    <row r="277" spans="1:5" ht="15.75" customHeight="1" x14ac:dyDescent="0.25">
      <c r="A277" s="20"/>
      <c r="B277" s="20"/>
      <c r="C277" s="20"/>
      <c r="D277" s="20"/>
      <c r="E277" s="20"/>
    </row>
    <row r="278" spans="1:5" ht="15.75" customHeight="1" x14ac:dyDescent="0.25">
      <c r="A278" s="20"/>
      <c r="B278" s="20"/>
      <c r="C278" s="20"/>
      <c r="D278" s="20"/>
      <c r="E278" s="20"/>
    </row>
    <row r="279" spans="1:5" ht="15.75" customHeight="1" x14ac:dyDescent="0.25">
      <c r="A279" s="20"/>
      <c r="B279" s="20"/>
      <c r="C279" s="20"/>
      <c r="D279" s="20"/>
      <c r="E279" s="20"/>
    </row>
    <row r="280" spans="1:5" ht="15.75" customHeight="1" x14ac:dyDescent="0.25">
      <c r="A280" s="20"/>
      <c r="B280" s="20"/>
      <c r="C280" s="20"/>
      <c r="D280" s="20"/>
      <c r="E280" s="20"/>
    </row>
    <row r="281" spans="1:5" ht="15.75" customHeight="1" x14ac:dyDescent="0.25">
      <c r="A281" s="20"/>
      <c r="B281" s="20"/>
      <c r="C281" s="20"/>
      <c r="D281" s="20"/>
      <c r="E281" s="20"/>
    </row>
    <row r="282" spans="1:5" ht="15.75" customHeight="1" x14ac:dyDescent="0.25">
      <c r="A282" s="20"/>
      <c r="B282" s="20"/>
      <c r="C282" s="20"/>
      <c r="D282" s="20"/>
      <c r="E282" s="20"/>
    </row>
    <row r="283" spans="1:5" ht="15.75" customHeight="1" x14ac:dyDescent="0.25">
      <c r="A283" s="20"/>
      <c r="B283" s="20"/>
      <c r="C283" s="20"/>
      <c r="D283" s="20"/>
      <c r="E283" s="20"/>
    </row>
    <row r="284" spans="1:5" ht="15.75" customHeight="1" x14ac:dyDescent="0.25">
      <c r="A284" s="20"/>
      <c r="B284" s="20"/>
      <c r="C284" s="20"/>
      <c r="D284" s="20"/>
      <c r="E284" s="20"/>
    </row>
    <row r="285" spans="1:5" ht="15.75" customHeight="1" x14ac:dyDescent="0.25">
      <c r="A285" s="20"/>
      <c r="B285" s="20"/>
      <c r="C285" s="20"/>
      <c r="D285" s="20"/>
      <c r="E285" s="20"/>
    </row>
    <row r="286" spans="1:5" ht="15.75" customHeight="1" x14ac:dyDescent="0.25">
      <c r="A286" s="20"/>
      <c r="B286" s="20"/>
      <c r="C286" s="20"/>
      <c r="D286" s="20"/>
      <c r="E286" s="20"/>
    </row>
    <row r="287" spans="1:5" ht="15.75" customHeight="1" x14ac:dyDescent="0.25">
      <c r="A287" s="20"/>
      <c r="B287" s="20"/>
      <c r="C287" s="20"/>
      <c r="D287" s="20"/>
      <c r="E287" s="20"/>
    </row>
    <row r="288" spans="1:5" ht="15.75" customHeight="1" x14ac:dyDescent="0.25">
      <c r="A288" s="20"/>
      <c r="B288" s="20"/>
      <c r="C288" s="20"/>
      <c r="D288" s="20"/>
      <c r="E288" s="20"/>
    </row>
    <row r="289" spans="1:5" ht="15.75" customHeight="1" x14ac:dyDescent="0.25">
      <c r="A289" s="20"/>
      <c r="B289" s="20"/>
      <c r="C289" s="20"/>
      <c r="D289" s="20"/>
      <c r="E289" s="20"/>
    </row>
    <row r="290" spans="1:5" ht="15.75" customHeight="1" x14ac:dyDescent="0.25">
      <c r="A290" s="20"/>
      <c r="B290" s="20"/>
      <c r="C290" s="20"/>
      <c r="D290" s="20"/>
      <c r="E290" s="20"/>
    </row>
    <row r="291" spans="1:5" ht="15.75" customHeight="1" x14ac:dyDescent="0.25">
      <c r="A291" s="20"/>
      <c r="B291" s="20"/>
      <c r="C291" s="20"/>
      <c r="D291" s="20"/>
      <c r="E291" s="20"/>
    </row>
    <row r="292" spans="1:5" ht="15.75" customHeight="1" x14ac:dyDescent="0.25">
      <c r="A292" s="20"/>
      <c r="B292" s="20"/>
      <c r="C292" s="20"/>
      <c r="D292" s="20"/>
      <c r="E292" s="20"/>
    </row>
    <row r="293" spans="1:5" ht="15.75" customHeight="1" x14ac:dyDescent="0.25">
      <c r="A293" s="20"/>
      <c r="B293" s="20"/>
      <c r="C293" s="20"/>
      <c r="D293" s="20"/>
      <c r="E293" s="20"/>
    </row>
    <row r="294" spans="1:5" ht="15.75" customHeight="1" x14ac:dyDescent="0.25">
      <c r="A294" s="20"/>
      <c r="B294" s="20"/>
      <c r="C294" s="20"/>
      <c r="D294" s="20"/>
      <c r="E294" s="20"/>
    </row>
    <row r="295" spans="1:5" ht="15.75" customHeight="1" x14ac:dyDescent="0.25">
      <c r="A295" s="20"/>
      <c r="B295" s="20"/>
      <c r="C295" s="20"/>
      <c r="D295" s="20"/>
      <c r="E295" s="20"/>
    </row>
    <row r="296" spans="1:5" ht="15.75" customHeight="1" x14ac:dyDescent="0.25">
      <c r="A296" s="20"/>
      <c r="B296" s="20"/>
      <c r="C296" s="20"/>
      <c r="D296" s="20"/>
      <c r="E296" s="20"/>
    </row>
    <row r="297" spans="1:5" ht="15.75" customHeight="1" x14ac:dyDescent="0.25">
      <c r="A297" s="20"/>
      <c r="B297" s="20"/>
      <c r="C297" s="20"/>
      <c r="D297" s="20"/>
      <c r="E297" s="20"/>
    </row>
    <row r="298" spans="1:5" ht="15.75" customHeight="1" x14ac:dyDescent="0.25">
      <c r="A298" s="20"/>
      <c r="B298" s="20"/>
      <c r="C298" s="20"/>
      <c r="D298" s="20"/>
      <c r="E298" s="20"/>
    </row>
    <row r="299" spans="1:5" ht="15.75" customHeight="1" x14ac:dyDescent="0.25">
      <c r="A299" s="20"/>
      <c r="B299" s="20"/>
      <c r="C299" s="20"/>
      <c r="D299" s="20"/>
      <c r="E299" s="20"/>
    </row>
    <row r="300" spans="1:5" ht="15.75" customHeight="1" x14ac:dyDescent="0.25">
      <c r="A300" s="20"/>
      <c r="B300" s="20"/>
      <c r="C300" s="20"/>
      <c r="D300" s="20"/>
      <c r="E300" s="20"/>
    </row>
    <row r="301" spans="1:5" ht="15.75" customHeight="1" x14ac:dyDescent="0.25">
      <c r="A301" s="20"/>
      <c r="B301" s="20"/>
      <c r="C301" s="20"/>
      <c r="D301" s="20"/>
      <c r="E301" s="20"/>
    </row>
    <row r="302" spans="1:5" ht="15.75" customHeight="1" x14ac:dyDescent="0.25">
      <c r="A302" s="20"/>
      <c r="B302" s="20"/>
      <c r="C302" s="20"/>
      <c r="D302" s="20"/>
      <c r="E302" s="20"/>
    </row>
    <row r="303" spans="1:5" ht="15.75" customHeight="1" x14ac:dyDescent="0.25">
      <c r="A303" s="20"/>
      <c r="B303" s="20"/>
      <c r="C303" s="20"/>
      <c r="D303" s="20"/>
      <c r="E303" s="20"/>
    </row>
    <row r="304" spans="1:5" ht="15.75" customHeight="1" x14ac:dyDescent="0.25">
      <c r="A304" s="20"/>
      <c r="B304" s="20"/>
      <c r="C304" s="20"/>
      <c r="D304" s="20"/>
      <c r="E304" s="20"/>
    </row>
    <row r="305" spans="1:5" ht="15.75" customHeight="1" x14ac:dyDescent="0.25">
      <c r="A305" s="20"/>
      <c r="B305" s="20"/>
      <c r="C305" s="20"/>
      <c r="D305" s="20"/>
      <c r="E305" s="20"/>
    </row>
    <row r="306" spans="1:5" ht="15.75" customHeight="1" x14ac:dyDescent="0.25">
      <c r="A306" s="20"/>
      <c r="B306" s="20"/>
      <c r="C306" s="20"/>
      <c r="D306" s="20"/>
      <c r="E306" s="20"/>
    </row>
    <row r="307" spans="1:5" ht="15.75" customHeight="1" x14ac:dyDescent="0.25">
      <c r="A307" s="20"/>
      <c r="B307" s="20"/>
      <c r="C307" s="20"/>
      <c r="D307" s="20"/>
      <c r="E307" s="20"/>
    </row>
    <row r="308" spans="1:5" ht="15.75" customHeight="1" x14ac:dyDescent="0.25">
      <c r="A308" s="20"/>
      <c r="B308" s="20"/>
      <c r="C308" s="20"/>
      <c r="D308" s="20"/>
      <c r="E308" s="20"/>
    </row>
    <row r="309" spans="1:5" ht="15.75" customHeight="1" x14ac:dyDescent="0.25">
      <c r="A309" s="20"/>
      <c r="B309" s="20"/>
      <c r="C309" s="20"/>
      <c r="D309" s="20"/>
      <c r="E309" s="20"/>
    </row>
    <row r="310" spans="1:5" ht="15.75" customHeight="1" x14ac:dyDescent="0.25">
      <c r="A310" s="20"/>
      <c r="B310" s="20"/>
      <c r="C310" s="20"/>
      <c r="D310" s="20"/>
      <c r="E310" s="20"/>
    </row>
    <row r="311" spans="1:5" ht="15.75" customHeight="1" x14ac:dyDescent="0.25">
      <c r="A311" s="20"/>
      <c r="B311" s="20"/>
      <c r="C311" s="20"/>
      <c r="D311" s="20"/>
      <c r="E311" s="20"/>
    </row>
    <row r="312" spans="1:5" ht="15.75" customHeight="1" x14ac:dyDescent="0.25">
      <c r="A312" s="20"/>
      <c r="B312" s="20"/>
      <c r="C312" s="20"/>
      <c r="D312" s="20"/>
      <c r="E312" s="20"/>
    </row>
    <row r="313" spans="1:5" ht="15.75" customHeight="1" x14ac:dyDescent="0.25">
      <c r="A313" s="20"/>
      <c r="B313" s="20"/>
      <c r="C313" s="20"/>
      <c r="D313" s="20"/>
      <c r="E313" s="20"/>
    </row>
    <row r="314" spans="1:5" ht="15.75" customHeight="1" x14ac:dyDescent="0.25">
      <c r="A314" s="20"/>
      <c r="B314" s="20"/>
      <c r="C314" s="20"/>
      <c r="D314" s="20"/>
      <c r="E314" s="20"/>
    </row>
    <row r="315" spans="1:5" ht="15.75" customHeight="1" x14ac:dyDescent="0.25">
      <c r="A315" s="20"/>
      <c r="B315" s="20"/>
      <c r="C315" s="20"/>
      <c r="D315" s="20"/>
      <c r="E315" s="20"/>
    </row>
    <row r="316" spans="1:5" ht="15.75" customHeight="1" x14ac:dyDescent="0.25">
      <c r="A316" s="20"/>
      <c r="B316" s="20"/>
      <c r="C316" s="20"/>
      <c r="D316" s="20"/>
      <c r="E316" s="20"/>
    </row>
    <row r="317" spans="1:5" ht="15.75" customHeight="1" x14ac:dyDescent="0.25">
      <c r="A317" s="20"/>
      <c r="B317" s="20"/>
      <c r="C317" s="20"/>
      <c r="D317" s="20"/>
      <c r="E317" s="20"/>
    </row>
    <row r="318" spans="1:5" ht="15.75" customHeight="1" x14ac:dyDescent="0.25">
      <c r="A318" s="20"/>
      <c r="B318" s="20"/>
      <c r="C318" s="20"/>
      <c r="D318" s="20"/>
      <c r="E318" s="20"/>
    </row>
    <row r="319" spans="1:5" ht="15.75" customHeight="1" x14ac:dyDescent="0.25">
      <c r="A319" s="20"/>
      <c r="B319" s="20"/>
      <c r="C319" s="20"/>
      <c r="D319" s="20"/>
      <c r="E319" s="20"/>
    </row>
    <row r="320" spans="1:5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 0.1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alexr</cp:lastModifiedBy>
  <dcterms:modified xsi:type="dcterms:W3CDTF">2023-06-15T00:22:29Z</dcterms:modified>
</cp:coreProperties>
</file>